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3.xml" ContentType="application/vnd.openxmlformats-officedocument.spreadsheetml.comments+xml"/>
  <Override PartName="/xl/ink/ink1.xml" ContentType="application/inkml+xml"/>
  <Override PartName="/xl/ink/ink2.xml" ContentType="application/inkml+xml"/>
  <Override PartName="/xl/ink/ink3.xml" ContentType="application/inkml+xml"/>
  <Override PartName="/xl/ink/ink4.xml" ContentType="application/inkml+xml"/>
  <Override PartName="/xl/ink/ink5.xml" ContentType="application/inkml+xml"/>
  <Override PartName="/xl/ink/ink6.xml" ContentType="application/inkml+xml"/>
  <Override PartName="/xl/ink/ink7.xml" ContentType="application/inkml+xml"/>
  <Override PartName="/xl/ink/ink8.xml" ContentType="application/inkml+xml"/>
  <Override PartName="/xl/ink/ink9.xml" ContentType="application/inkml+xml"/>
  <Override PartName="/xl/ink/ink10.xml" ContentType="application/inkml+xml"/>
  <Override PartName="/xl/ink/ink11.xml" ContentType="application/inkml+xml"/>
  <Override PartName="/xl/ink/ink12.xml" ContentType="application/inkml+xml"/>
  <Override PartName="/xl/ink/ink13.xml" ContentType="application/inkml+xml"/>
  <Override PartName="/xl/ink/ink14.xml" ContentType="application/inkml+xml"/>
  <Override PartName="/xl/ink/ink15.xml" ContentType="application/inkml+xml"/>
  <Override PartName="/xl/comments4.xml" ContentType="application/vnd.openxmlformats-officedocument.spreadsheetml.comments+xml"/>
  <Override PartName="/xl/pivotTables/pivotTable1.xml" ContentType="application/vnd.openxmlformats-officedocument.spreadsheetml.pivotTable+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212"/>
  <workbookPr/>
  <mc:AlternateContent xmlns:mc="http://schemas.openxmlformats.org/markup-compatibility/2006">
    <mc:Choice Requires="x15">
      <x15ac:absPath xmlns:x15ac="http://schemas.microsoft.com/office/spreadsheetml/2010/11/ac" url="C:\Users\USUARIO\Desktop\yorlinlans\Planeación\Seguimiento Junio 10\EPA\"/>
    </mc:Choice>
  </mc:AlternateContent>
  <xr:revisionPtr revIDLastSave="0" documentId="11_DF0D744DCEB855EED152028285EB06891EBE597D" xr6:coauthVersionLast="47" xr6:coauthVersionMax="47" xr10:uidLastSave="{00000000-0000-0000-0000-000000000000}"/>
  <bookViews>
    <workbookView xWindow="0" yWindow="0" windowWidth="4080" windowHeight="6930" firstSheet="3" activeTab="3" xr2:uid="{00000000-000D-0000-FFFF-FFFF00000000}"/>
  </bookViews>
  <sheets>
    <sheet name="INSTRUCTIVO" sheetId="2" r:id="rId1"/>
    <sheet name="1. ESTRATÉGICO" sheetId="1" r:id="rId2"/>
    <sheet name="2. GESTIÓN-MIPG" sheetId="5" r:id="rId3"/>
    <sheet name="3. INVERSIÓN" sheetId="6" r:id="rId4"/>
    <sheet name="CONTROL DE CAMBIOS " sheetId="3" r:id="rId5"/>
    <sheet name="ANEXO1" sheetId="4" r:id="rId6"/>
    <sheet name="Hoja3" sheetId="9" r:id="rId7"/>
  </sheets>
  <externalReferences>
    <externalReference r:id="rId8"/>
  </externalReferences>
  <definedNames>
    <definedName name="_xlnm._FilterDatabase" localSheetId="1" hidden="1">'1. ESTRATÉGICO'!$A$8:$AG$35</definedName>
    <definedName name="_xlnm._FilterDatabase" localSheetId="2" hidden="1">'2. GESTIÓN-MIPG'!$A$8:$Q$40</definedName>
    <definedName name="_xlnm._FilterDatabase" localSheetId="3" hidden="1">'3. INVERSIÓN'!$A$8:$AT$85</definedName>
    <definedName name="CDP">[1]!Tabla3[CDP]</definedName>
    <definedName name="CDPPROYECTO">[1]!Tabla3[PROYECTO]</definedName>
    <definedName name="CODIGO">[1]!Tabla2[CÓDIGO DE PROYECTO BPIN]</definedName>
    <definedName name="estado">[1]!Tabla7[Estado]</definedName>
    <definedName name="Frecuencia">[1]!Tabla6[Frecuencia]</definedName>
    <definedName name="PROYECTO">[1]!Tabla2[PROYECTO DE INVERSIÓN]</definedName>
    <definedName name="PROYECTOS">[1]!Tabla2[PROYECTO DE INVERSIÓN]</definedName>
    <definedName name="RP">[1]!Tabla5[RP]</definedName>
  </definedNames>
  <calcPr calcId="152511"/>
  <pivotCaches>
    <pivotCache cacheId="1039" r:id="rId9"/>
  </pivotCache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V88" i="6" l="1"/>
  <c r="AT88" i="6"/>
  <c r="AK88" i="6"/>
  <c r="AK86" i="6"/>
  <c r="AV82" i="6"/>
  <c r="AT82" i="6"/>
  <c r="AK82" i="6"/>
  <c r="AT76" i="6"/>
  <c r="AK76" i="6"/>
  <c r="AV73" i="6"/>
  <c r="AT73" i="6"/>
  <c r="AK73" i="6"/>
  <c r="AW60" i="6"/>
  <c r="AU60" i="6"/>
  <c r="AT60" i="6"/>
  <c r="AK60" i="6"/>
  <c r="AV52" i="6"/>
  <c r="AT52" i="6"/>
  <c r="AK52" i="6"/>
  <c r="AU47" i="6"/>
  <c r="AV47" i="6"/>
  <c r="AT47" i="6"/>
  <c r="AP47" i="6"/>
  <c r="AK47" i="6"/>
  <c r="AV42" i="6"/>
  <c r="AT42" i="6"/>
  <c r="AP42" i="6"/>
  <c r="AK42" i="6"/>
  <c r="AW37" i="6"/>
  <c r="AU37" i="6"/>
  <c r="AV37" i="6"/>
  <c r="AT37" i="6"/>
  <c r="AP37" i="6"/>
  <c r="AK37" i="6"/>
  <c r="AK31" i="6"/>
  <c r="AT20" i="6" l="1"/>
  <c r="AT25" i="6"/>
  <c r="AU24" i="6"/>
  <c r="AK25" i="6"/>
  <c r="AW20" i="6"/>
  <c r="AU20" i="6"/>
  <c r="AK20" i="6"/>
  <c r="AS88" i="6"/>
  <c r="AQ88" i="6"/>
  <c r="AR88" i="6"/>
  <c r="AP88" i="6"/>
  <c r="AS86" i="6"/>
  <c r="AS83" i="6"/>
  <c r="AQ86" i="6"/>
  <c r="AQ83" i="6"/>
  <c r="AR86" i="6"/>
  <c r="AP86" i="6"/>
  <c r="AJ86" i="6"/>
  <c r="AI86" i="6"/>
  <c r="AS80" i="6"/>
  <c r="AQ80" i="6"/>
  <c r="AS77" i="6"/>
  <c r="AQ77" i="6"/>
  <c r="AR82" i="6"/>
  <c r="AP82" i="6"/>
  <c r="AJ82" i="6"/>
  <c r="AI82" i="6"/>
  <c r="AS76" i="6"/>
  <c r="AQ76" i="6"/>
  <c r="AR76" i="6"/>
  <c r="AP76" i="6"/>
  <c r="AS74" i="6"/>
  <c r="AQ74" i="6"/>
  <c r="AJ76" i="6"/>
  <c r="AI76" i="6"/>
  <c r="AS73" i="6"/>
  <c r="AS69" i="6"/>
  <c r="AS65" i="6"/>
  <c r="AS61" i="6"/>
  <c r="AQ73" i="6"/>
  <c r="AQ65" i="6"/>
  <c r="AQ61" i="6"/>
  <c r="AQ69" i="6"/>
  <c r="AR73" i="6"/>
  <c r="AP73" i="6"/>
  <c r="AJ73" i="6"/>
  <c r="AI73" i="6"/>
  <c r="AS60" i="6"/>
  <c r="AQ60" i="6"/>
  <c r="AS53" i="6"/>
  <c r="AQ53" i="6"/>
  <c r="AR60" i="6"/>
  <c r="AP60" i="6"/>
  <c r="AJ60" i="6"/>
  <c r="AI60" i="6"/>
  <c r="AS52" i="6"/>
  <c r="AQ52" i="6"/>
  <c r="AS48" i="6"/>
  <c r="AQ48" i="6"/>
  <c r="AR52" i="6"/>
  <c r="AP52" i="6"/>
  <c r="AJ52" i="6"/>
  <c r="AI52" i="6"/>
  <c r="AS47" i="6"/>
  <c r="AQ47" i="6"/>
  <c r="AS43" i="6"/>
  <c r="AQ43" i="6"/>
  <c r="AS38" i="6"/>
  <c r="AQ38" i="6"/>
  <c r="AR47" i="6"/>
  <c r="AJ47" i="6"/>
  <c r="AI47" i="6"/>
  <c r="AS42" i="6"/>
  <c r="AQ42" i="6"/>
  <c r="AR42" i="6"/>
  <c r="AJ42" i="6"/>
  <c r="AI42" i="6"/>
  <c r="AS37" i="6"/>
  <c r="AQ37" i="6"/>
  <c r="AS32" i="6"/>
  <c r="AQ32" i="6"/>
  <c r="AR37" i="6"/>
  <c r="AJ37" i="6"/>
  <c r="AI37" i="6"/>
  <c r="AQ31" i="6"/>
  <c r="AS31" i="6"/>
  <c r="AR31" i="6"/>
  <c r="AP31" i="6"/>
  <c r="AJ31" i="6"/>
  <c r="AI31" i="6"/>
  <c r="AS25" i="6"/>
  <c r="AQ25" i="6"/>
  <c r="AR25" i="6"/>
  <c r="AP25" i="6"/>
  <c r="AJ25" i="6"/>
  <c r="AI25" i="6"/>
  <c r="AS20" i="6"/>
  <c r="AQ20" i="6"/>
  <c r="AS9" i="6"/>
  <c r="AQ9" i="6"/>
  <c r="AR20" i="6"/>
  <c r="AP20" i="6"/>
  <c r="AJ20" i="6"/>
  <c r="AI20" i="6"/>
  <c r="AS21" i="6"/>
  <c r="AQ21" i="6"/>
  <c r="T85" i="6" l="1"/>
  <c r="S85" i="6"/>
  <c r="T84" i="6"/>
  <c r="S84" i="6"/>
  <c r="T83" i="6"/>
  <c r="S83" i="6"/>
  <c r="T81" i="6"/>
  <c r="S81" i="6"/>
  <c r="T80" i="6"/>
  <c r="S80" i="6"/>
  <c r="T79" i="6"/>
  <c r="S79" i="6"/>
  <c r="T78" i="6"/>
  <c r="S78" i="6"/>
  <c r="T77" i="6"/>
  <c r="S77" i="6"/>
  <c r="T75" i="6"/>
  <c r="S75" i="6"/>
  <c r="T74" i="6"/>
  <c r="S74" i="6"/>
  <c r="S72" i="6"/>
  <c r="S70" i="6"/>
  <c r="S71" i="6"/>
  <c r="S68" i="6"/>
  <c r="S69" i="6"/>
  <c r="S66" i="6"/>
  <c r="S67" i="6"/>
  <c r="S64" i="6"/>
  <c r="S65" i="6"/>
  <c r="S62" i="6"/>
  <c r="S63" i="6"/>
  <c r="S61" i="6"/>
  <c r="T61" i="6" s="1"/>
  <c r="T56" i="6"/>
  <c r="S59" i="6"/>
  <c r="T59" i="6" s="1"/>
  <c r="S57" i="6"/>
  <c r="T57" i="6" s="1"/>
  <c r="S58" i="6"/>
  <c r="T58" i="6" s="1"/>
  <c r="S56" i="6"/>
  <c r="S54" i="6"/>
  <c r="T54" i="6" s="1"/>
  <c r="S55" i="6"/>
  <c r="T55" i="6" s="1"/>
  <c r="S53" i="6"/>
  <c r="T53" i="6" s="1"/>
  <c r="T60" i="6" s="1"/>
  <c r="T48" i="6"/>
  <c r="S51" i="6"/>
  <c r="T51" i="6" s="1"/>
  <c r="S50" i="6"/>
  <c r="T50" i="6" s="1"/>
  <c r="S49" i="6"/>
  <c r="T49" i="6" s="1"/>
  <c r="T52" i="6" s="1"/>
  <c r="S48" i="6"/>
  <c r="T46" i="6"/>
  <c r="S46" i="6"/>
  <c r="T45" i="6"/>
  <c r="S45" i="6"/>
  <c r="S43" i="6"/>
  <c r="T43" i="6" s="1"/>
  <c r="T47" i="6" s="1"/>
  <c r="S39" i="6"/>
  <c r="T39" i="6" s="1"/>
  <c r="S40" i="6"/>
  <c r="T40" i="6" s="1"/>
  <c r="S41" i="6"/>
  <c r="T41" i="6" s="1"/>
  <c r="S38" i="6"/>
  <c r="T38" i="6" s="1"/>
  <c r="S36" i="6"/>
  <c r="T36" i="6" s="1"/>
  <c r="S35" i="6"/>
  <c r="T35" i="6" s="1"/>
  <c r="S34" i="6"/>
  <c r="T34" i="6" s="1"/>
  <c r="S33" i="6"/>
  <c r="T33" i="6" s="1"/>
  <c r="S32" i="6"/>
  <c r="T32" i="6" s="1"/>
  <c r="S30" i="6"/>
  <c r="T30" i="6" s="1"/>
  <c r="S27" i="6"/>
  <c r="T27" i="6" s="1"/>
  <c r="S28" i="6"/>
  <c r="T28" i="6" s="1"/>
  <c r="S29" i="6"/>
  <c r="T29" i="6" s="1"/>
  <c r="S26" i="6"/>
  <c r="T26" i="6" s="1"/>
  <c r="S24" i="6"/>
  <c r="T24" i="6" s="1"/>
  <c r="S23" i="6"/>
  <c r="T23" i="6" s="1"/>
  <c r="S22" i="6"/>
  <c r="T22" i="6" s="1"/>
  <c r="S21" i="6"/>
  <c r="T21" i="6" s="1"/>
  <c r="T25" i="6" s="1"/>
  <c r="T17" i="6"/>
  <c r="T12" i="6"/>
  <c r="T13" i="6"/>
  <c r="T10" i="6"/>
  <c r="T11" i="6"/>
  <c r="S17" i="6"/>
  <c r="S18" i="6"/>
  <c r="T18" i="6" s="1"/>
  <c r="S19" i="6"/>
  <c r="T19" i="6" s="1"/>
  <c r="S14" i="6"/>
  <c r="T14" i="6" s="1"/>
  <c r="S15" i="6"/>
  <c r="T15" i="6" s="1"/>
  <c r="S16" i="6"/>
  <c r="T16" i="6" s="1"/>
  <c r="S13" i="6"/>
  <c r="S12" i="6"/>
  <c r="S11" i="6"/>
  <c r="S10" i="6"/>
  <c r="T9" i="6"/>
  <c r="S9" i="6"/>
  <c r="AC38" i="1"/>
  <c r="AE12" i="1"/>
  <c r="AF34" i="1"/>
  <c r="T20" i="6" l="1"/>
  <c r="T37" i="6"/>
  <c r="U35" i="1"/>
  <c r="AE35" i="1" s="1"/>
  <c r="U34" i="1"/>
  <c r="U33" i="1"/>
  <c r="X33" i="1" s="1"/>
  <c r="U31" i="1"/>
  <c r="AE31" i="1" s="1"/>
  <c r="U30" i="1"/>
  <c r="X30" i="1" s="1"/>
  <c r="U28" i="1"/>
  <c r="AE28" i="1" s="1"/>
  <c r="U26" i="1"/>
  <c r="X26" i="1" s="1"/>
  <c r="U25" i="1"/>
  <c r="AE25" i="1" s="1"/>
  <c r="U23" i="1"/>
  <c r="X23" i="1" s="1"/>
  <c r="U22" i="1"/>
  <c r="AE22" i="1" s="1"/>
  <c r="U21" i="1"/>
  <c r="X21" i="1" s="1"/>
  <c r="X25" i="1" l="1"/>
  <c r="AF25" i="1" s="1"/>
  <c r="X31" i="1"/>
  <c r="AF31" i="1" s="1"/>
  <c r="AC22" i="1"/>
  <c r="AC25" i="1"/>
  <c r="AC28" i="1"/>
  <c r="AC31" i="1"/>
  <c r="X22" i="1"/>
  <c r="AF22" i="1" s="1"/>
  <c r="X28" i="1"/>
  <c r="AF28" i="1" s="1"/>
  <c r="X34" i="1"/>
  <c r="AF21" i="1"/>
  <c r="AD21" i="1"/>
  <c r="AF23" i="1"/>
  <c r="AD23" i="1"/>
  <c r="AF26" i="1"/>
  <c r="AD26" i="1"/>
  <c r="AF30" i="1"/>
  <c r="AD30" i="1"/>
  <c r="AF33" i="1"/>
  <c r="AD33" i="1"/>
  <c r="AC21" i="1"/>
  <c r="AE21" i="1"/>
  <c r="AC23" i="1"/>
  <c r="AE23" i="1"/>
  <c r="AC26" i="1"/>
  <c r="AE26" i="1"/>
  <c r="AC30" i="1"/>
  <c r="AE30" i="1"/>
  <c r="AC33" i="1"/>
  <c r="AE33" i="1"/>
  <c r="AD34" i="1"/>
  <c r="X35" i="1"/>
  <c r="AD22" i="1"/>
  <c r="AD25" i="1"/>
  <c r="AD28" i="1"/>
  <c r="AC35" i="1"/>
  <c r="U19" i="1"/>
  <c r="U18" i="1"/>
  <c r="U16" i="1"/>
  <c r="U15" i="1"/>
  <c r="U13" i="1"/>
  <c r="U11" i="1"/>
  <c r="U10" i="1"/>
  <c r="U9" i="1"/>
  <c r="AD31" i="1" l="1"/>
  <c r="X9" i="1"/>
  <c r="AE9" i="1"/>
  <c r="AC9" i="1"/>
  <c r="X11" i="1"/>
  <c r="AE11" i="1"/>
  <c r="AC11" i="1"/>
  <c r="X15" i="1"/>
  <c r="AE15" i="1"/>
  <c r="AC15" i="1"/>
  <c r="X18" i="1"/>
  <c r="AE18" i="1"/>
  <c r="AC18" i="1"/>
  <c r="AF35" i="1"/>
  <c r="AD35" i="1"/>
  <c r="AC10" i="1"/>
  <c r="AE10" i="1"/>
  <c r="X10" i="1"/>
  <c r="AE13" i="1"/>
  <c r="AC13" i="1"/>
  <c r="AC14" i="1" s="1"/>
  <c r="X13" i="1"/>
  <c r="AE16" i="1"/>
  <c r="AC16" i="1"/>
  <c r="X16" i="1"/>
  <c r="AE19" i="1"/>
  <c r="AC19" i="1"/>
  <c r="X19" i="1"/>
  <c r="AW36" i="6"/>
  <c r="AW35" i="6"/>
  <c r="AU36" i="6"/>
  <c r="AU35" i="6"/>
  <c r="AW75" i="6"/>
  <c r="AU75" i="6"/>
  <c r="AV60" i="6"/>
  <c r="AU52" i="6"/>
  <c r="AW46" i="6"/>
  <c r="AU46" i="6"/>
  <c r="AW18" i="6"/>
  <c r="AU18" i="6"/>
  <c r="AW52" i="6" l="1"/>
  <c r="AF19" i="1"/>
  <c r="AD19" i="1"/>
  <c r="AF13" i="1"/>
  <c r="AD13" i="1"/>
  <c r="AF18" i="1"/>
  <c r="AD18" i="1"/>
  <c r="AF11" i="1"/>
  <c r="AD11" i="1"/>
  <c r="AF16" i="1"/>
  <c r="AD16" i="1"/>
  <c r="AF10" i="1"/>
  <c r="AD10" i="1"/>
  <c r="AF15" i="1"/>
  <c r="AD15" i="1"/>
  <c r="AF9" i="1"/>
  <c r="AD9" i="1"/>
  <c r="AW41" i="6"/>
  <c r="AU41" i="6"/>
  <c r="AU38" i="6"/>
  <c r="AW38" i="6"/>
  <c r="AU21" i="6"/>
  <c r="T72" i="6"/>
  <c r="T71" i="6"/>
  <c r="T70" i="6"/>
  <c r="T69" i="6"/>
  <c r="T68" i="6"/>
  <c r="T67" i="6"/>
  <c r="T66" i="6"/>
  <c r="T65" i="6"/>
  <c r="T64" i="6"/>
  <c r="T63" i="6"/>
  <c r="T62" i="6"/>
  <c r="AW32" i="6" l="1"/>
  <c r="AU32" i="6"/>
  <c r="AW74" i="6"/>
  <c r="AU74" i="6"/>
  <c r="AV76" i="6"/>
  <c r="AW76" i="6" s="1"/>
  <c r="AU76" i="6"/>
  <c r="AW53" i="6"/>
  <c r="AU53" i="6"/>
  <c r="AW48" i="6"/>
  <c r="AU48" i="6"/>
  <c r="AW43" i="6"/>
  <c r="AW47" i="6" s="1"/>
  <c r="AU43" i="6"/>
  <c r="AW9" i="6"/>
  <c r="AU9" i="6"/>
  <c r="AV20" i="6"/>
  <c r="AW80" i="6"/>
  <c r="AW77" i="6"/>
  <c r="AU80" i="6"/>
  <c r="AU77" i="6"/>
  <c r="AW82" i="6"/>
  <c r="AW73" i="6"/>
  <c r="AU73" i="6"/>
  <c r="AW69" i="6"/>
  <c r="AU69" i="6"/>
  <c r="AW65" i="6"/>
  <c r="AU65" i="6"/>
  <c r="AW61" i="6"/>
  <c r="AU61" i="6"/>
  <c r="AW83" i="6"/>
  <c r="AW86" i="6" s="1"/>
  <c r="AU83" i="6"/>
  <c r="AV86" i="6"/>
  <c r="AU86" i="6"/>
  <c r="AT86" i="6"/>
  <c r="AU42" i="6"/>
  <c r="AW42" i="6"/>
  <c r="AW31" i="6"/>
  <c r="AU31" i="6"/>
  <c r="AV31" i="6"/>
  <c r="AT31" i="6"/>
  <c r="AV25" i="6"/>
  <c r="AW29" i="6"/>
  <c r="AW26" i="6"/>
  <c r="AU29" i="6"/>
  <c r="AU26" i="6"/>
  <c r="AI88" i="6" l="1"/>
  <c r="AU82" i="6"/>
  <c r="AJ88" i="6"/>
  <c r="AW88" i="6" l="1"/>
  <c r="AU88" i="6"/>
  <c r="AW21" i="6" l="1"/>
  <c r="AW25" i="6" s="1"/>
  <c r="AU25" i="6"/>
  <c r="T82" i="6" l="1"/>
  <c r="T73" i="6"/>
  <c r="T42" i="6"/>
  <c r="T31" i="6"/>
  <c r="T86" i="6" l="1"/>
  <c r="T76" i="6"/>
  <c r="W85" i="6"/>
  <c r="W84" i="6"/>
  <c r="W81" i="6"/>
  <c r="W80" i="6"/>
  <c r="W79" i="6"/>
  <c r="W75" i="6"/>
  <c r="W74" i="6"/>
  <c r="W72" i="6"/>
  <c r="W71" i="6"/>
  <c r="W70" i="6"/>
  <c r="W67" i="6"/>
  <c r="W65" i="6"/>
  <c r="W64" i="6"/>
  <c r="W63" i="6"/>
  <c r="W62" i="6"/>
  <c r="W61" i="6"/>
  <c r="W59" i="6"/>
  <c r="W58" i="6"/>
  <c r="W57" i="6"/>
  <c r="W56" i="6"/>
  <c r="W55" i="6"/>
  <c r="W54" i="6"/>
  <c r="W53" i="6"/>
  <c r="W51" i="6"/>
  <c r="W50" i="6"/>
  <c r="W49" i="6"/>
  <c r="W48" i="6"/>
  <c r="W46" i="6"/>
  <c r="W45" i="6"/>
  <c r="W43" i="6"/>
  <c r="W41" i="6"/>
  <c r="W40" i="6"/>
  <c r="W38" i="6"/>
  <c r="W36" i="6"/>
  <c r="W35" i="6"/>
  <c r="W34" i="6"/>
  <c r="W33" i="6"/>
  <c r="W32" i="6"/>
  <c r="W30" i="6"/>
  <c r="W29" i="6"/>
  <c r="W27" i="6"/>
  <c r="W26" i="6"/>
  <c r="W24" i="6"/>
  <c r="W23" i="6"/>
  <c r="W22" i="6"/>
  <c r="W21" i="6"/>
  <c r="W19" i="6"/>
  <c r="W18" i="6"/>
  <c r="W17" i="6"/>
  <c r="W16" i="6"/>
  <c r="W15" i="6"/>
  <c r="W14" i="6"/>
  <c r="W13" i="6"/>
  <c r="W12" i="6"/>
  <c r="W11" i="6"/>
  <c r="W10" i="6"/>
  <c r="W9" i="6"/>
  <c r="AE36" i="1"/>
  <c r="AE32" i="1"/>
  <c r="AF29" i="1"/>
  <c r="AE29" i="1"/>
  <c r="AE24" i="1"/>
  <c r="AE14" i="1"/>
  <c r="AF20" i="1" l="1"/>
  <c r="AE20" i="1"/>
  <c r="AC20" i="1"/>
  <c r="AF36" i="1"/>
  <c r="AD29" i="1"/>
  <c r="AC29" i="1"/>
  <c r="AC27" i="1"/>
  <c r="AE27" i="1"/>
  <c r="AF24" i="1"/>
  <c r="AE17" i="1"/>
  <c r="T88" i="6"/>
  <c r="AE38" i="1" l="1"/>
  <c r="AD20" i="1"/>
  <c r="AD36" i="1"/>
  <c r="AC36" i="1"/>
  <c r="AF32" i="1"/>
  <c r="AD32" i="1"/>
  <c r="AC32" i="1"/>
  <c r="AD27" i="1"/>
  <c r="AF27" i="1"/>
  <c r="AD24" i="1"/>
  <c r="AC24" i="1"/>
  <c r="AC17" i="1"/>
  <c r="AF17" i="1"/>
  <c r="AD17" i="1"/>
  <c r="AF14" i="1"/>
  <c r="AD14" i="1"/>
  <c r="AC12" i="1"/>
  <c r="AD12" i="1" l="1"/>
  <c r="AD38" i="1" s="1"/>
  <c r="AF12" i="1"/>
  <c r="AF38"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A48" authorId="0" shapeId="0" xr:uid="{00000000-0006-0000-0000-000001000000}">
      <text>
        <r>
          <rPr>
            <b/>
            <sz val="9"/>
            <color indexed="81"/>
            <rFont val="Tahoma"/>
            <family val="2"/>
          </rPr>
          <t xml:space="preserve">USUARIO:
</t>
        </r>
        <r>
          <rPr>
            <sz val="9"/>
            <color indexed="81"/>
            <rFont val="Tahoma"/>
            <family val="2"/>
          </rPr>
          <t>Hitos intermedios que evidencian el avance en la generacion de un producto en el tiempo
PRODUCTO TANGIBLE DE LA ACTIVIDAD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M8" authorId="0" shapeId="0" xr:uid="{00000000-0006-0000-0100-000001000000}">
      <text>
        <r>
          <rPr>
            <b/>
            <sz val="9"/>
            <color indexed="81"/>
            <rFont val="Tahoma"/>
            <family val="2"/>
          </rPr>
          <t>USUARIO:
1. BIEN
2. SERVICIO</t>
        </r>
        <r>
          <rPr>
            <sz val="9"/>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USUARIO</author>
    <author>JOHANA VIELLAR</author>
  </authors>
  <commentList>
    <comment ref="M8" authorId="0" shapeId="0" xr:uid="{00000000-0006-0000-0300-000001000000}">
      <text>
        <r>
          <rPr>
            <b/>
            <sz val="9"/>
            <color rgb="FF000000"/>
            <rFont val="Tahoma"/>
            <family val="2"/>
          </rPr>
          <t xml:space="preserve">USUARIO:
</t>
        </r>
        <r>
          <rPr>
            <sz val="9"/>
            <color rgb="FF000000"/>
            <rFont val="Tahoma"/>
            <family val="2"/>
          </rPr>
          <t xml:space="preserve">Hitos intermedios que evidencian el avance en la generacion de un producto en el tiempo
</t>
        </r>
        <r>
          <rPr>
            <sz val="9"/>
            <color rgb="FF000000"/>
            <rFont val="Tahoma"/>
            <family val="2"/>
          </rPr>
          <t>PRODUCTO TANGIBLE DE LA ACTIVIDAD</t>
        </r>
      </text>
    </comment>
    <comment ref="AF8" authorId="1" shapeId="0" xr:uid="{00000000-0006-0000-0300-000002000000}">
      <text>
        <r>
          <rPr>
            <sz val="9"/>
            <color indexed="81"/>
            <rFont val="Tahoma"/>
            <family val="2"/>
          </rPr>
          <t xml:space="preserve">VER ANEXO 1
</t>
        </r>
      </text>
    </comment>
    <comment ref="AG8" authorId="1" shapeId="0" xr:uid="{00000000-0006-0000-0300-000003000000}">
      <text>
        <r>
          <rPr>
            <b/>
            <sz val="9"/>
            <color indexed="81"/>
            <rFont val="Tahoma"/>
            <family val="2"/>
          </rPr>
          <t>VER ANEXO 1</t>
        </r>
        <r>
          <rPr>
            <sz val="9"/>
            <color indexed="81"/>
            <rFont val="Tahoma"/>
            <family val="2"/>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F9" authorId="0" shapeId="0" xr:uid="{00000000-0006-0000-0500-000001000000}">
      <text>
        <r>
          <rPr>
            <b/>
            <sz val="9"/>
            <color rgb="FF000000"/>
            <rFont val="Tahoma"/>
            <family val="2"/>
          </rPr>
          <t xml:space="preserve">USUARIO:
</t>
        </r>
        <r>
          <rPr>
            <b/>
            <sz val="9"/>
            <color rgb="FF000000"/>
            <rFont val="Tahoma"/>
            <family val="2"/>
          </rPr>
          <t xml:space="preserve">1. BIEN
</t>
        </r>
        <r>
          <rPr>
            <b/>
            <sz val="9"/>
            <color rgb="FF000000"/>
            <rFont val="Tahoma"/>
            <family val="2"/>
          </rPr>
          <t>2. SERVICIO</t>
        </r>
        <r>
          <rPr>
            <sz val="9"/>
            <color rgb="FF000000"/>
            <rFont val="Tahoma"/>
            <family val="2"/>
          </rPr>
          <t xml:space="preserve">
</t>
        </r>
      </text>
    </comment>
  </commentList>
</comments>
</file>

<file path=xl/sharedStrings.xml><?xml version="1.0" encoding="utf-8"?>
<sst xmlns="http://schemas.openxmlformats.org/spreadsheetml/2006/main" count="1883" uniqueCount="724">
  <si>
    <t>INSTRUCTIVO PARA EL DILIGENCIAMIENTO DEL PLAN DE ACCIÓN INSTITUCIONAL VIGENCIA 2024</t>
  </si>
  <si>
    <t>PLANTEAMIENTO ESTRATÉGICO PLAN DE ACCIÓN INSTITUCIONAL (Hoja 1)</t>
  </si>
  <si>
    <t>OBJETIVO DE DESARROLLO SOSTENIBLE</t>
  </si>
  <si>
    <t>Ingrese en esta casilla el ODS con el que se articula el programa de su competencia según el Acuerdo 139 que adopta el Plan de Desarrollo Distrital 2024-2027 'Cartagena, Ciudad de Derechos'.</t>
  </si>
  <si>
    <t>OBJETIVO ESTRATÉGICO</t>
  </si>
  <si>
    <t>Ingrese en esta casilla el objetivo estratégico definido en la plataforma estratégica,  relacionado con su proceso y con la línea estratégica en la cual el Acuerdo 139 del 2024 le asignó su responsabilidad.</t>
  </si>
  <si>
    <t xml:space="preserve">LINEA ESTRATÉGICA </t>
  </si>
  <si>
    <t>Ingrese en esta casilla la línea estratégica correspondiente al programa de su competencia según el Acuerdo 139 que adopta el Plan de Desarrollo Distrital 2024-2027 'Cartagena, Ciudad de Derechos'.</t>
  </si>
  <si>
    <t xml:space="preserve">IMPULSOR DE AVANCE </t>
  </si>
  <si>
    <t>Ingrese en esta casilla el impulsor de avance que facilita el logro del objetivo del programa de su competencia según el Acuerdo 139 que adopta el Plan de Desarrollo Distrital 2024-2027 'Cartagena, Ciudad de Derechos'.</t>
  </si>
  <si>
    <t>META DE RESULTADO</t>
  </si>
  <si>
    <t>Ingrese en esta casilla la meta de resultado esperada del programa de su competencia según el Acuerdo 139 que adopta el Plan de Desarrollo Distrital 2024-2027 'Cartagena, Ciudad de Derechos'.</t>
  </si>
  <si>
    <t>PROGRAMA</t>
  </si>
  <si>
    <t xml:space="preserve">Ingrese en esta casilla el nombre de los programas de su competencia según el Acuerdo 139 que adopta el Plan de Desarrollo Distrital 2024-2027 'Cartagena, Ciudad de Derechos' (revise e incorpore los programas del Capítulo de los Pueblos y Comunidades Étnicas donde tienen compromisos, así como sus metas compartidas con otras dependencias). </t>
  </si>
  <si>
    <t>CÓDIGO DE PROGRAMA</t>
  </si>
  <si>
    <t>Ingrese en esta casilla el código del programa establecido en el Plan Operativo Anual de Inversiones.</t>
  </si>
  <si>
    <t>INDICADOR DE PRODUCTO SEGÚN PDD</t>
  </si>
  <si>
    <t xml:space="preserve">Ingrese en este casilla el indicador definido para cumplir la meta de producto en el Plan de Desarrollo según el Acuerdo 139 que adopta el Plan de Desarrollo Distrital 2024-2027 'Cartagena, Ciudad de Derechos' </t>
  </si>
  <si>
    <t>UNIDAD DE MEDIDA DEL INDICADOR DE PRODUCTO</t>
  </si>
  <si>
    <t>Ingrese en esta casilla la expresion fisica con la que se mostrará el resultado de la meta propuesta. (Ejemplo: número, porcentaje, kilometro).</t>
  </si>
  <si>
    <t>LINEA BASE SEGUN PDD</t>
  </si>
  <si>
    <t xml:space="preserve">Ingrese en esta casilla el valor que se encuentra en el Acuerdo 139 que adopta el Plan de Desarrollo Distrital 2024-2027 'Cartagena, Ciudad de Derechos', como el punto de partida para definir el alcance de la meta producto.  </t>
  </si>
  <si>
    <t>DESCRIPCION DE LA META PRODUCTO 2024-2027</t>
  </si>
  <si>
    <t>Ingrese en esta casilla lo que persigue el indicador en el cuatrenio, se encuentra plasmado en el Acuerdo 139 que adopta el Plan de Desarrollo Distrital 2024-2027 'Cartagena, Ciudad de Derechos'</t>
  </si>
  <si>
    <t xml:space="preserve">PONDERACION DE LA META PRODUCTO </t>
  </si>
  <si>
    <t xml:space="preserve">Ingrese en esta casilla el valor porcentual asignado a la meta producto </t>
  </si>
  <si>
    <t>DENOMINACION DEL PRODUCTO</t>
  </si>
  <si>
    <t>Ingrese en esta casilla la naturaleza del producto a entregar, señalando con una X si es bien o servicio</t>
  </si>
  <si>
    <t>ENTREGABLE
INDICADOR DE PRODUCTO SEGÚN CATALOGO DE PRODUCTO</t>
  </si>
  <si>
    <t>Ingrese en esta casilla el indicador de producto según el catálogo de producto de la MGA</t>
  </si>
  <si>
    <t>VALOR DE LA META PRODUCTO 2024-2027</t>
  </si>
  <si>
    <t>Ingrese en esta casilla el numero de la meta a alcanzar al finalizar el cuatrienio. Esto se encuentra inmerso en la descripcion de la meta producto identificada en el Plan de Desarrollo Distrital.</t>
  </si>
  <si>
    <t>PROGRAMACIÓN META PRODUCTO A 2024</t>
  </si>
  <si>
    <t>Ingrese en esta casilla, la cantidad de la meta propuesta para la actual vigencia, relacionada con el Plan Indicativo.</t>
  </si>
  <si>
    <t>GESTIÓN ADMINISTRATIVA MIPG (Hoja 2)</t>
  </si>
  <si>
    <t xml:space="preserve"> El objetivo principal del Modelo Integrado de Planeación y Gestión - MIPG es dinamizar la gestión de las organizaciones públicas para generar bienes y servicios que resuelvan efectivamente las necesidades de la ciudadanía en el marco de la integralidad y la legalidad y la promoción de acciones que contribuyan a la  lucha contra la corrupcion. Por lo que el  principal beneficio del actual Modelo Integrado de Planeación y Gestión - MIPG es su contribución al fortalecimiento de las capacidades de las organizaciones, ya que se focaliza en las prácticas y procesos clave que ellas adelantan para convertir insumos en resultados, apuntando a transformar el Estado Colombiano, de un Estado legislativo a un Estado prestador de servicios.   
En relacion a lo anterior pretendemos que se identifique desde su dependencia como se relaciona el trabajo que se efectua para lograr lo propuesto.</t>
  </si>
  <si>
    <t>DIMENSIONES DE MIPG</t>
  </si>
  <si>
    <t>Ingrese en esta casilla la dimensión identificada:
Definir desde la competencia de la dependencia y sus procesos con que dimensión se identifican de las 7 que componen el modelo. Como son:
1. Talento Humano
2. Direccionamiento Estrategico
3. Gestion con Valores por Resultados
4. Evaluacion de Resultados
5. Informacion y Comunicación 
6. Gestion del Conocimiento
7. Control Interno</t>
  </si>
  <si>
    <t>POLÍTICAS DE GESTIÓN Y DESEMPEÑO INSTITUCIONAL</t>
  </si>
  <si>
    <t xml:space="preserve">Relacione en esta casilla la política de gestión y desempeño institucional alineada a su proceso (Éstas se ubican en una de las siete dimensiones de MIPG y las 19 políticas)
</t>
  </si>
  <si>
    <t>PROCESO ASOCIADO A PROGRAMA Y PRODUCTO</t>
  </si>
  <si>
    <t xml:space="preserve">Relacione en esta casilla el proceso de gestión asociado al programa y al producto (Identifique el proceso de su competencia en el mapa de interrelacion de procesos alineado con su dependencia).
</t>
  </si>
  <si>
    <t>SUBPROCESO ASOCIADO</t>
  </si>
  <si>
    <t>Relacione en esta casilla el subproceso de su competencia (Identifique esto en el mapa de interrelación de procesos).</t>
  </si>
  <si>
    <t>OBJETIVO DEL SUBPROCESO</t>
  </si>
  <si>
    <t xml:space="preserve">Descripcion del objetivo del subproceso al cual pertenece </t>
  </si>
  <si>
    <t>NOMBRE DEL INDICADOR</t>
  </si>
  <si>
    <t>Ingrese en esta casilla el nombre del indicador asociado a los objetivos estratégicos de la entidad, de acuerdo al proceso o subproceso de su competencia.</t>
  </si>
  <si>
    <t>PROPÓSITO</t>
  </si>
  <si>
    <t>Describa en esta casilla la meta que espera lograr a partir del indicador mencionado en la casilla anterior.</t>
  </si>
  <si>
    <t>FRECUENCIA</t>
  </si>
  <si>
    <t>Describa en esta casilla la frecuencia con la que se hará el reporte.</t>
  </si>
  <si>
    <t>TIPO DE INDICADOR</t>
  </si>
  <si>
    <t>Describa en esta casilla el tipo de indicador relacionado, según su naturaleza (eficiencia, eficaz, efectividad, etc).</t>
  </si>
  <si>
    <t>GRUPOS DE VALOR</t>
  </si>
  <si>
    <t>Defina en esta casilla con una X a qué grupo de valor pertenece, ya sea entidades, ciudadanía, servidores-interno.</t>
  </si>
  <si>
    <t>PLANES DECRETO 612 DE 2018</t>
  </si>
  <si>
    <t>Indique a cuál Plan Institucional, de los establecidos en el Decreto 612 del 2018, le aporta este producto.</t>
  </si>
  <si>
    <t>POLÍTICA DE ADMINISTRACION DE RIESGOS</t>
  </si>
  <si>
    <t xml:space="preserve">“Establece los lineamientos y parámetros en la Alcaldía Mayor de Cartagena de Indias para la identificación, análisis, evaluación, tratamiento, monitoreo, revisión, 
valoración, comunicación, consulta y seguimiento de los riesgos a los que se  expone y pueden afectar el cumplimiento de los objetivos institucionales en el marco 
de los procesos, planes y proyectos de la entidad debido a eventos potenciales y  que pueden llevar a la posibilidad de incurrir en pérdidas o afectaciones a nivel 
económico o reputaciones por deficiencias, fallas o inadecuaciones, en el recurso  humano, procesos, tecnología, infraestructura o por la ocurrencia de 
acontecimientos externos.” </t>
  </si>
  <si>
    <t xml:space="preserve">RIESGOS ASOCIADOS AL PROCESO </t>
  </si>
  <si>
    <t>Ingrese en esta casilla cada uno de los riesgos identificados en el proceso definido, y desarrollado en la caracterización de la gestión por proceso</t>
  </si>
  <si>
    <t>CONTROLES ESTABLECIDOS PARA LOS RIESGOS</t>
  </si>
  <si>
    <t xml:space="preserve">Ingrese en esta casilla cada uno de los controles formulados para cada riesgo identificado en el proceso definido </t>
  </si>
  <si>
    <t>PLAN DE ACCION - INVERSIÓN (Hoja 3)</t>
  </si>
  <si>
    <t>PROYECTO DE INVERSIÓN</t>
  </si>
  <si>
    <t>Ingrese en esta casilla el nombre del proyecto a partir del cual se desarrollará el programa con el que se articula.</t>
  </si>
  <si>
    <t>CÓDIGO DE PROYECTO BPIN</t>
  </si>
  <si>
    <t>Ingrese en esta casilla el número BPIN del proyecto a partir del cual se desarrollará el programa con el que se articula.</t>
  </si>
  <si>
    <t>OBJETIVO GENERAL DEL PROYECTO</t>
  </si>
  <si>
    <t>Ingrese en esta casilla el fin general del proyecto a partir del cual se desarrollará el programa con el que se articula.</t>
  </si>
  <si>
    <t>OBJETIVO ESPECÍFICO DEL PROYECTO</t>
  </si>
  <si>
    <t>Ingrese en esta casilla el objetivo específico asociado al objetivo general diligenciado en la casilla anterior.</t>
  </si>
  <si>
    <t>PRODUCTO DEL PROYECTO</t>
  </si>
  <si>
    <t>Ingrese en esta casilla el producto que materializa el objetivo específico relacionado en la casilla anterior.</t>
  </si>
  <si>
    <t>PONDERACIÓN DE PRODUCTO</t>
  </si>
  <si>
    <t>Ingrese en esta casilla la ponderacion asignada al producto en cuestión.</t>
  </si>
  <si>
    <t>ACTIVIDADES DE PROYECTO DE INVERSIÓN
( HITOS )</t>
  </si>
  <si>
    <t>Ingrese en esta casilla el listado de actividades del proyecto a partir de las cuales se desarrollará el programa con el que se articula (Incluir actividades misionales que se desarrollan conforme al propósito de la entidad y su proceso). Es importante que este listado de actividades coincida totalmente con las viabilizadas en el SUIFP.</t>
  </si>
  <si>
    <t>TRAZADOR PRESUPUESTAL</t>
  </si>
  <si>
    <t>Ingrese en esta casilla el trazador presupuestal asociado a la actividad de proyecto.</t>
  </si>
  <si>
    <t>ENTREGABLE</t>
  </si>
  <si>
    <t>Ingrese en esta casilla el producto resultante de cada actividad de proyecto a realizar.</t>
  </si>
  <si>
    <t>PROGRAMACIÓN NUMÉRICA DE LA ACTIVIDAD PROYECTO 2024</t>
  </si>
  <si>
    <t>Ingrese en esta casilla el número o pocentaje que se pretende alcanzar con cada actividad del proyecto durante la vigencia.</t>
  </si>
  <si>
    <t>FECHA DE INICIO DE LA ACTIVIDAD O ENTREGABLE</t>
  </si>
  <si>
    <t>Indique en esta casilla la fecha de inicio de la actividad en la vigencia 2024</t>
  </si>
  <si>
    <t>FECHA DE TERMINACIÓN DEL ENTREGABLE</t>
  </si>
  <si>
    <t>Indique en esta casilla la fecha de terminación de la actividad en la vigencia 2024</t>
  </si>
  <si>
    <t>TIEMPO DE EJECUCIÓN
(número de días)</t>
  </si>
  <si>
    <t>Indique en esta casilla el número de días que requiere el desarrollo de la actividad para la vigencia 2024</t>
  </si>
  <si>
    <t>BENEFICIARIOS PROGRAMADOS</t>
  </si>
  <si>
    <t>Ingrese en esta casilla el número de personas estimadas que van a recibir beneficio de la actividad programada en el proyecto</t>
  </si>
  <si>
    <t>UNIDAD COMUNERA DE GOBIERNO A IMPACTAR</t>
  </si>
  <si>
    <t>Ingrese en esta casilla la Unidad Comunera de Gobierno donde se aplica el proyecto asociado</t>
  </si>
  <si>
    <t>NOMBRE DEL RESPONSABLE</t>
  </si>
  <si>
    <t xml:space="preserve">Indique en esta casilla el nombre de la pesona encargada de supervisar las actividades del proyecto encaminadas a conseguir la meta propuesta </t>
  </si>
  <si>
    <t xml:space="preserve">RIESGOS DEL PROYECTO </t>
  </si>
  <si>
    <t xml:space="preserve">Ingrese en esta casilla los riesgos identificados al proyecto </t>
  </si>
  <si>
    <t>ACCIONES DE CONTROL DE LOS RIESGOS DE LOS PROYECTOS</t>
  </si>
  <si>
    <t xml:space="preserve">Ingrese en esta casilla las acciones para controlar los riesgos identificados al proyecto </t>
  </si>
  <si>
    <t>PLAN ANUAL DE ADQUISICIONES (Hoja 3)</t>
  </si>
  <si>
    <t>¿REQUIERE CONTRATACIÓN?</t>
  </si>
  <si>
    <t>En esta casilla ingrese si es necesaria la contratación</t>
  </si>
  <si>
    <t>DESCRIPCION DE LA ADQUISICION ASOCIADA AL PROYECTO</t>
  </si>
  <si>
    <t xml:space="preserve">Relacione la descripcion que se encuentra en el Plan Anual de Adquisiciones asociada al proyecto de inversión </t>
  </si>
  <si>
    <t>CUANTÍA ASIGNADA A LA CONTRATACIÓN</t>
  </si>
  <si>
    <t>Ingrese en esta casilla el valor de la contratación relacionada</t>
  </si>
  <si>
    <t>MODALIDAD DE SELECCIÓN</t>
  </si>
  <si>
    <t>Indique la modalidad de contratación selecionada (Licitación Pública, concurso de méritos, selección abreviada, mínima cuantía, contratación directa)</t>
  </si>
  <si>
    <t>FUENTE DE RECURSOS</t>
  </si>
  <si>
    <t>Indique la fuente de recursos asignada por el acuerdo de presupuesto</t>
  </si>
  <si>
    <t>FECHA DE INICIO DE CONTRATACIÓN</t>
  </si>
  <si>
    <t>Indique la fecha tentativa de inicio del proceso de contratación</t>
  </si>
  <si>
    <t>PROGRAMACIÓN PRESUPUESTAL (Hoja 3)</t>
  </si>
  <si>
    <t>APROPIACIÓN INICIAL
(en pesos)</t>
  </si>
  <si>
    <t>Ingrese el valor numérico en pesos del Plan Operativo Anual de Inversión asignado al rubro presupuestal</t>
  </si>
  <si>
    <t>APROPACION DEFINITIVA POR PROYECTO</t>
  </si>
  <si>
    <t xml:space="preserve">Ingrese el valor numérico en pesos del Plan Operativo Anual de Inversion asignado al rubro presupuestal luego de adiciones y deducciones </t>
  </si>
  <si>
    <t>FUENTE DE FINANCIACIÓN</t>
  </si>
  <si>
    <t>Ingrese el nombre de la fuente de recursos con lo que financiará la actividad</t>
  </si>
  <si>
    <t>RUBRO PRESUPUESTAL</t>
  </si>
  <si>
    <t>Indique el rubro del presupuesto que abarca el sector de su competencia.</t>
  </si>
  <si>
    <t>CODIGO RUBRO PRESUPUESTAL</t>
  </si>
  <si>
    <t>Ingrese el código numérico que identifica el concepto del gasto (Funcionamiento, Deuda, Inversión) y el cual es definido en el Decreto de Liquidación.</t>
  </si>
  <si>
    <t>ALCALDIA DISTRITAL DE CARTAGENA DE INDIAS</t>
  </si>
  <si>
    <t>Código: PTDGI01-F001</t>
  </si>
  <si>
    <t>MACROPROCESO: PLANEACIÓN TERRITORIAL Y DIRECCIONAMIENTO ESTRATEGICO</t>
  </si>
  <si>
    <t>Versión: 1.0</t>
  </si>
  <si>
    <t>PROCESO / SUBPROCESO: GESTIÓN DE LA INVERSIÓN PUBLICA / GESTIÓN DEL PLAN DE DESARROLLO Y SUS INSTRUMENTOS DE EJECUCIÓN</t>
  </si>
  <si>
    <t>Fecha: 16/07/2024</t>
  </si>
  <si>
    <t>FORMATO SEGUIMIENTO  Y EVALUACIÓN DE PLAN DE ACCIÓN INSTITUCIONAL</t>
  </si>
  <si>
    <t>Página: 1 de 3</t>
  </si>
  <si>
    <t>DEPENDENCIA:</t>
  </si>
  <si>
    <t>ESTABLECIMIENTO PUBLICO AMBIENTAL EPA</t>
  </si>
  <si>
    <t>PLANTEAMIENTO ESTRATÉGICO- PLAN DE DESARROLLO</t>
  </si>
  <si>
    <t xml:space="preserve">DATOS GENERALES </t>
  </si>
  <si>
    <t>PROGRAMACIÓN META PRODUCTO</t>
  </si>
  <si>
    <t>ACUMULADOS</t>
  </si>
  <si>
    <t>REPORTES META PRODUCTO</t>
  </si>
  <si>
    <t>AVANCES Y RESULTADOS</t>
  </si>
  <si>
    <t>LÍNEA ESTRATÉGICA</t>
  </si>
  <si>
    <t>IMPULSOR DE AVANCE</t>
  </si>
  <si>
    <t>META RESULTADO</t>
  </si>
  <si>
    <t xml:space="preserve">PROGRAMA </t>
  </si>
  <si>
    <t>LÍNEA BASE 
SEGUN PDD</t>
  </si>
  <si>
    <t>DESCRIPCIÓN DE LA META PRODUCTO 2024-2027</t>
  </si>
  <si>
    <t>PONDERACIÓN DE LA META PRODUCTO</t>
  </si>
  <si>
    <t>DENOMINACIÓN DEL PRODUCTO</t>
  </si>
  <si>
    <t>PROGRAMACIÓN META PRODUCTO 2024</t>
  </si>
  <si>
    <t>PROGRAMACIÓN META PRODUCTO 2025</t>
  </si>
  <si>
    <t>PROGRAMACIÓN META PRODUCTO 2026</t>
  </si>
  <si>
    <t>PROGRAMACIÓN META PRODUCTO 2027</t>
  </si>
  <si>
    <t>ACUMULADO 2024</t>
  </si>
  <si>
    <t>ACUMULADO 2025</t>
  </si>
  <si>
    <t>ACUMULADO 2026</t>
  </si>
  <si>
    <t>ACUMULADO 2027</t>
  </si>
  <si>
    <t>ACUMULADO CUATRIENIO</t>
  </si>
  <si>
    <t>REPORTE META PRODUCTO A  MARZO 2025</t>
  </si>
  <si>
    <t>REPORTE META PRODUCTO A JUNIO 2025</t>
  </si>
  <si>
    <t>REPORTE META PRODUCTO A  SEPTIEMBRE 2025</t>
  </si>
  <si>
    <t>REPORTE META PRODUCTO A DICIEMBRE 2025</t>
  </si>
  <si>
    <t>AVANCE META PRODUCTO AL AÑO (PONDERADO)</t>
  </si>
  <si>
    <t>AVANCE META PRODUCTO AL CUATRIENIO (PONDERADO)</t>
  </si>
  <si>
    <t>AVANCE META PRODUCTO AL AÑO (SIMPLE)</t>
  </si>
  <si>
    <t>AVANCE META PRODUCTO AL CUATRIENIO (SIMPLE)</t>
  </si>
  <si>
    <t>11. Ciudades y comunidades sostenibles</t>
  </si>
  <si>
    <t>Generar conciencia en la ciudadanía  sobre el respeto, cuidado y protección del ambiente, a través, del conocimiento de la normativa, la apropiación de buenas prácticas hacia la apreciación y valoración de las especies de flora y fauna nativas propiasdel territorio, que garanticen un ambiente de sana convivencia con las distintas especies que cohabitan en el Distrito de Cartagena.</t>
  </si>
  <si>
    <t>CIUDAD CONECTADA Y SOSTENIBLE</t>
  </si>
  <si>
    <t>CARTAGENA AMIGABLE CON EL AMBIENTE</t>
  </si>
  <si>
    <t xml:space="preserve">Porcentaje de participación de la ciudadanía en actividades de educación, investigación y cultura ambiental </t>
  </si>
  <si>
    <t xml:space="preserve">INVESTIGACION, EDUCACION Y CULTURA AMBIENTAL </t>
  </si>
  <si>
    <t>4.3.4.</t>
  </si>
  <si>
    <t xml:space="preserve">Estrategias de Educación Ambiental implementadas </t>
  </si>
  <si>
    <t>Número</t>
  </si>
  <si>
    <t>Implementar cinco (5) estrategias de eduucación ambiental (PRAES, IDAU, PROCEDA, SOCIOEDUCACIÓN, ICEA)</t>
  </si>
  <si>
    <t>SERVICIO</t>
  </si>
  <si>
    <t>Documentos de lineamientos técnicos para la gestión de la información y el conocimiento ambiental</t>
  </si>
  <si>
    <t>Documentos de investigación ambiental elaborados</t>
  </si>
  <si>
    <t>Elaborar cuatro (4) documentos de investigación para la gestión de la información y el conocimiento ambiental</t>
  </si>
  <si>
    <t>Documentos de investigación para la gestión de la información y el conocimiento ambiental</t>
  </si>
  <si>
    <t>Política Pública de Educación Ambiental formulada</t>
  </si>
  <si>
    <t>Formular una (1) Política Pública de Educación Ambiental</t>
  </si>
  <si>
    <t>Documentos de política para la gestión de  la información y el conocimiento  ambiental</t>
  </si>
  <si>
    <t xml:space="preserve">AVANCE PROGRAMA INVESTIGACION, EDUCACION Y CULTURA AMBIENTAL </t>
  </si>
  <si>
    <t>Promover la transición hacia una economía circular, mediante medidas que fomenten el uso eficiente de recursos, la conservación de ecosistemas y una gestión sostenible de residuos, para impulsar el desarrollo sostenible y mejorar la calidad de vida.</t>
  </si>
  <si>
    <t>DESARROLLO ECONÓMICO EQUITATIVO</t>
  </si>
  <si>
    <t>Diversificación Económica</t>
  </si>
  <si>
    <t>Porcentaje de negocios verdes asesorados y consolidados </t>
  </si>
  <si>
    <t>ECONOMÍA CIRCULAR Y NEGOCIOS VERDES</t>
  </si>
  <si>
    <t>3.2.3</t>
  </si>
  <si>
    <t xml:space="preserve">Negocios verdes consolidados </t>
  </si>
  <si>
    <t>41 negocios verdes consolidados en el cuatrienio 2020-2023</t>
  </si>
  <si>
    <t>Consolidar sesenta (60) nuevos negocios verdes</t>
  </si>
  <si>
    <t>Servicio de asistencia técnica para la consolidación de negocios verdes</t>
  </si>
  <si>
    <t>AVANCE PROGRAMAECONOMÍA CIRCULAR Y NEGOCIOS VERDES</t>
  </si>
  <si>
    <t>11. Ciudades y comunidades sostenibles
13. Acción por el Clima</t>
  </si>
  <si>
    <t>Propender por la conservación y prevención de los ecosistemas marinos y costcr&lt;ls. sus servicios ecosistémicos y la gestión efectiva del cambio climático</t>
  </si>
  <si>
    <t>CARTAGENA ORDENADA ALREDEDOR DEL AGUA</t>
  </si>
  <si>
    <t>Porcentaje de área de manglar en los cuerpos de agua del Distrito restauradas</t>
  </si>
  <si>
    <t xml:space="preserve">GESTIÓN Y CONSERVACIÓN DEL AGUA </t>
  </si>
  <si>
    <t>4.7.1.</t>
  </si>
  <si>
    <t>Número de hectáreas de manglar en proceso de restauración</t>
  </si>
  <si>
    <t>Restaurar 40 hectáreas de manglar en los cuerpos de agua del perímetro urbano del Distrito de Cartagena</t>
  </si>
  <si>
    <t>Hectáreas de manglar conservados</t>
  </si>
  <si>
    <t>Recuperar el sistema de canales y lagunas de Cartagena, con acciones de recuper:ici(,n de bordes de costa y la formulación de documentos de planificación para la estabili1ación del sistema hídrico y litoral de la ciudad.</t>
  </si>
  <si>
    <t>Porcentaje de áreas de rondas hídricas protegidas </t>
  </si>
  <si>
    <t>Metros cúbicos extraídos mediante relimpia en cuerpos de agua internos en el perímetro urbano de Cartagena</t>
  </si>
  <si>
    <t>Metros Cúbicos</t>
  </si>
  <si>
    <t>70.777 metros cúbicos de sedimentos en la Bocana dragados en el cuatrienio 2020-2023</t>
  </si>
  <si>
    <t>Extraer ciento cuarenta mil (140.000) metros cúbicos de sedimentos en la Bocana y laguna de Chambacú </t>
  </si>
  <si>
    <t>Informe de Cumplimiento del Proyecto</t>
  </si>
  <si>
    <t xml:space="preserve">AVANCE PROGRAMA GESTIÓN Y CONSERVACIÓN DEL AGUA </t>
  </si>
  <si>
    <t>16. Paz, Justicia e Instituciones Sólidas</t>
  </si>
  <si>
    <t>Fortalecer la gestión de la Administración Distrital, mediante la atticulación y eficiencia de los procesos de la entidad para el cumplimiento efectivo de los objetivos institucionales.</t>
  </si>
  <si>
    <t>INNOVACION PÚBLICA Y PARTICIPACIÓN CIUDADANA</t>
  </si>
  <si>
    <t>Modelo Integrado de Planeación y Gestión (MIPG) y
Gobierno en línea</t>
  </si>
  <si>
    <t>Índice de Desempeño lnstitucional - IDI  de la Alcaldía (Administración Central y Descentralizada)</t>
  </si>
  <si>
    <t>MODELO INTEGRADO DE PLANEACIÓN Y GESTIÓN - MIPG</t>
  </si>
  <si>
    <t>5.2.1.</t>
  </si>
  <si>
    <t>Herramientas Tecnológicas para el uso, apropiación y fortalecimiento institucional implementadas implementadas Establecimiento Público Ambiental</t>
  </si>
  <si>
    <t>Implementar tres (3) herramientas tecnológicas para el uso, apropiación y fortalecimiento institucional</t>
  </si>
  <si>
    <t>Servicios tecnológicos para el sistema de información ambiental </t>
  </si>
  <si>
    <t>Documentos de diagnóstico e implementación del Modelo Integrado de Planeación y Gestión – MIPG implementado</t>
  </si>
  <si>
    <t>1 documento implementado</t>
  </si>
  <si>
    <t>Implementar cuatro (4) documentos de diagnóstico e implementación del Modelo Integrado de Planeación y Gestión – MIPG</t>
  </si>
  <si>
    <t>Documentos de estudios técnicos para la planificación sectorial y la gestión ambiental</t>
  </si>
  <si>
    <t xml:space="preserve">AVANCE PROGRAMA MODELO INTEGRADO DE PLANEACIÓN Y GESTIÓN - MIPG </t>
  </si>
  <si>
    <t>Preservar los recursos naturales, reducir la con laminación y la deforestación, la pérdida de hábitat natural para las especies silvestres y otras actividades antrópicas que amenazan la integridad de los ecosistemas y la biodiversidad.</t>
  </si>
  <si>
    <t xml:space="preserve">CARTAGENA AMIGABLE CON EL AMBIENTE </t>
  </si>
  <si>
    <t>Porcentaje de árboles sembrados en el Distrito</t>
  </si>
  <si>
    <t>GESTIÓN Y CONSERVACIÓN DE LA VEGETACIÓN Y LA BIODIVERSIDAD</t>
  </si>
  <si>
    <t>4.3.2.</t>
  </si>
  <si>
    <t>Árboles plantados en la ciudad</t>
  </si>
  <si>
    <t>98.601 árboles plantados en el cuatrienio 2020-2023</t>
  </si>
  <si>
    <t>Plantar trescientos mil (300.000) árboles en el Distrito</t>
  </si>
  <si>
    <t>Servicio de establecimiento de especies vegetales</t>
  </si>
  <si>
    <t xml:space="preserve">Centro de Atención y Valoración de fauna silvestre construido y  dotado </t>
  </si>
  <si>
    <t>Un (1) Centro de Atención y Valoración de Fauna Silvestre en la Bocana</t>
  </si>
  <si>
    <t>Construir y dotar un (1) Centro de Atención y Valoración de Fauna Silvestre nuevo</t>
  </si>
  <si>
    <t>BIEN Y SERVICIO</t>
  </si>
  <si>
    <t>Centro de Atención y Valoración de fauna silvestre construido y dotado</t>
  </si>
  <si>
    <t>Porcentaje de árboles sembrados en el Distrito </t>
  </si>
  <si>
    <t>Áreas degradadas en proceso de restauración</t>
  </si>
  <si>
    <t>Hectárea</t>
  </si>
  <si>
    <t>7 hectáreas de áreas degradadas restauradas en el cuatrienio 2020-2023</t>
  </si>
  <si>
    <t>Restaurar ocho (8) hectáreas de áreas degradada</t>
  </si>
  <si>
    <t>Servicio de restauración de ecosistemas</t>
  </si>
  <si>
    <t>AVANCE PROGRAMA GESTIÓN Y CONSERVACIÓN DE LA VEGETACIÓN Y LA BIODIVERSIDAD</t>
  </si>
  <si>
    <t>Identificar y alertar mediante el monitoreo permanente a los indicadores
ambientales, y la generación de informes consolidados, situaciones adversas o generadoras
de riesgos para la salud y el deterioro de la calidad de vida, así como también aquellos riesgos
que afecten los ecosistemas y el ambiente.</t>
  </si>
  <si>
    <t>Porcentaje de cobertura para la vigilancia y control de la calidad del aire en el perímetro urbano del Distrito </t>
  </si>
  <si>
    <t>ALERTAS TEMPRANAS (AIRE, AGUA Y RUIDO)</t>
  </si>
  <si>
    <t>4.3.3.</t>
  </si>
  <si>
    <t>Centro Inteligente para el Monitoreo Ambiental de Cartagena</t>
  </si>
  <si>
    <t>Crear y poner en funcionamiento un (1) Centro Inteligente para el Monitoreo Ambiental de Cartagena</t>
  </si>
  <si>
    <t>Servicio de información para la gestión del conocimiento  ambiental implementado</t>
  </si>
  <si>
    <t>Estaciones para el monitoreo de la calidad del aire implementada</t>
  </si>
  <si>
    <t>Implementar dos (2) estaciones de monitoreo de la calidad del aire</t>
  </si>
  <si>
    <t>BIEN</t>
  </si>
  <si>
    <t>Estaciones para el monitoreo de la calidad del aire implementadas</t>
  </si>
  <si>
    <t>AVANCE PROGRAMA ALERTAS TEMPRANAS (AIRE, AGUA Y RUIDO)</t>
  </si>
  <si>
    <t>Promover un desarrollo ambiental y territorial
equiIibrado. sostenible y armonioso que garantice la protección y conservación del ambiente y propenda por la adaptación al cambio climático para la mejora de la calidad de vida en el perímetro urbano del Distrito de Cartagena.</t>
  </si>
  <si>
    <t>CARTAGENA ADAPTADA AL CLIMA Y RESILIENTE A LOS DESASTRES</t>
  </si>
  <si>
    <t>Determinantes ambientales identificadas</t>
  </si>
  <si>
    <t>ORDENAMIENTO  Y SOSTENIBILIDAD  AMBIENTAL</t>
  </si>
  <si>
    <t>4.4.1.</t>
  </si>
  <si>
    <t>Documentos de lineamientos técnicos para la conservación de la biodiversidad y sus servicios ecosistémicos elaborados</t>
  </si>
  <si>
    <t>Elaborar seis (6) documentos de lineamientos técnicos para determinantes ambientales</t>
  </si>
  <si>
    <t>AVANCE PROGRAMA ORDENAMIENTO  Y SOSTENIBILIDAD  AMBIENTAL</t>
  </si>
  <si>
    <t>Recuperar el sistema de canales y lagunas de Cartagena, con acciones de recuper:ici(,n de bordes de costa y la formulación de documentos de planificación para la estabili1ación del sistema hídrico y litoral de la ciudad</t>
  </si>
  <si>
    <t>RECUPERACIÓN Y ESTABILIZACIÓN DEL SISTEMA HÍDRICO Y LITORAL DE CARTAGENA</t>
  </si>
  <si>
    <t>4.7.3.</t>
  </si>
  <si>
    <t>Documento de acotamiento y priorización de ronda hídrica elaborado </t>
  </si>
  <si>
    <t>Elaborar un (1) documento de acotamiento y priorización de ronda hídrica</t>
  </si>
  <si>
    <t>Documento Técnico de Acotamiento
Resolución de Priorización y Adopción</t>
  </si>
  <si>
    <t>Acotar el 100% de las rondas hídricas en el perímetro urbano del Distrito de Cartagena</t>
  </si>
  <si>
    <t>Rondas hídricas priorizadas a través del documento de acotamiento recuperadas</t>
  </si>
  <si>
    <t>Recuperar una (1) ronda hídrica priorizada a través del documento de acotamiento</t>
  </si>
  <si>
    <t>Informe de Cumplimiento de las actividades programadas</t>
  </si>
  <si>
    <t>AVANCE PROGRAMA RECUPERACIÓN Y ESTABILIZACIÓN DEL SISTEMA HÍDRICO Y LITORAL DE CARTAGENA</t>
  </si>
  <si>
    <t>Implementar un programa integral de restauración de las rondas de los arroyos y caños afectados por la contaminación. Además, se promoverá el fortalecimiento de los centros de atención de fauna silvestre para contribuir a la protección y conservación de la biodiversidad de la ciénaga de la Virgen.</t>
  </si>
  <si>
    <t>PLAN DE RESTAURACIÓN INTEGRAL DE LA CIÉNAGA DE LA VIRGEN</t>
  </si>
  <si>
    <t>4.7.4.</t>
  </si>
  <si>
    <t>Número de afluentes principales que derivan en la Ciénaga de la Virgen recuperadas </t>
  </si>
  <si>
    <t>N.D.</t>
  </si>
  <si>
    <t>Recuperar diez (10) afluentes principales que derivan en la Ciénaga de la Virgen</t>
  </si>
  <si>
    <t>Evidencia Contractual
Informe de Avance y cumpimiento del Objeto Contractual</t>
  </si>
  <si>
    <t>Proyectos para el mejoramiento de la calidad del recurso hídrico formulados en Sistema Estabilizador de Mareas desarrollados </t>
  </si>
  <si>
    <t>2 proyectos desarrollados en el cuatrienio 2020-2023</t>
  </si>
  <si>
    <t>Desarrollar dos (2) proyectos de mejoramiento del Sistema Estabilizador de Mareas </t>
  </si>
  <si>
    <t>Documento Tecnico</t>
  </si>
  <si>
    <t>Campañas de educación ambiental y participación implementadas a los ciudadanos </t>
  </si>
  <si>
    <t>Desarrollar veinte (20) campañas de educación ambiental sobre conservación y protección del espacio verde para habitantes de zonas aledañas a la Ciénaga de la Virgen</t>
  </si>
  <si>
    <t>AVANCE PROGRAMA PLAN DE RESTAURACIÓN INTEGRAL DE LA CIÉNAGA DE LA VIRGEN</t>
  </si>
  <si>
    <t>AVANCE EPA JUNIO 30 2025</t>
  </si>
  <si>
    <t>FORMATO PLAN DE ACCIÓN INSTITUCIONAL</t>
  </si>
  <si>
    <t>Página: 2 de 3</t>
  </si>
  <si>
    <t xml:space="preserve">DEPENDENCIA : </t>
  </si>
  <si>
    <t>GESTIÓN ADMINISTRATIVA - MIPG</t>
  </si>
  <si>
    <t>ADMINISTRACIÓN DE RIESGOS</t>
  </si>
  <si>
    <t>DIMENSIÓN (ES) DE MIPG</t>
  </si>
  <si>
    <t xml:space="preserve"> POLÍTICA DE GESTIÓN Y DESEMPEÑO INSTITUCIONAL</t>
  </si>
  <si>
    <t>PROCESO ASOCIADO</t>
  </si>
  <si>
    <t>GRUPO DE VALOR</t>
  </si>
  <si>
    <t>Vincular al 25% de la población en actividades de educación, investigación y cultura ambiental en el Distrito</t>
  </si>
  <si>
    <t xml:space="preserve">GESTIÓN CON VALORES PARA RESULTADOS </t>
  </si>
  <si>
    <t xml:space="preserve">Participacion ciudadana </t>
  </si>
  <si>
    <t>Investigación y Educación Ambiental</t>
  </si>
  <si>
    <t>N/A</t>
  </si>
  <si>
    <t>Seguimiento al Plan de Acción</t>
  </si>
  <si>
    <t>Realizar el seguimiento y control a las metas establecidas en el plan de acción que se encuentren alineadas con el proceso, basado en el ciclo PHVA y establecer ajustes o acciones de mejora de manera oportuna que garanticen su cumplimiento.</t>
  </si>
  <si>
    <t>Trimestral</t>
  </si>
  <si>
    <t>Eficacia</t>
  </si>
  <si>
    <t>CIUDADANÍA</t>
  </si>
  <si>
    <t>Plan Anual de Adquisiciones</t>
  </si>
  <si>
    <t>Recursos insuficientes para    realizar la contratación de actividades y personal necesarias para llevar a cabo la ejecución del proyecto
Obstáculos o demoras en el proceso de contratación que limiten o alteren las condiciones previstas</t>
  </si>
  <si>
    <t>Memorando de Solicitud de Presupuesto - Actas de Reunión - Oficio de Ajustes al presupuesto (Si Aplica)
Plan de Adquisiciones - Informe Trimestral de Ejecución y cumplimiento de Actividades programadas.</t>
  </si>
  <si>
    <t xml:space="preserve">GESTION DEL CONOCIMIENTO Y LA INNOVACION </t>
  </si>
  <si>
    <t>Gestión del Conocimiento</t>
  </si>
  <si>
    <t>Incrementar en un 40% el porcentaje de negocios verdes asesorados y consolidados </t>
  </si>
  <si>
    <t>ENTIDADES</t>
  </si>
  <si>
    <t>Restaurar el 100% de las áreas de manglar en los cuerpos del Distrito</t>
  </si>
  <si>
    <t>Evalaución, Control y Seguimiento Ambiental</t>
  </si>
  <si>
    <t>SERVIDORES</t>
  </si>
  <si>
    <t>Incrementar a 88,9 puntos el Índice de Desempeño Institucional - IDI de la Alcaldía Distrital (Adrninistración Central y Descentralizada)</t>
  </si>
  <si>
    <t xml:space="preserve">TALENTO HUMANO </t>
  </si>
  <si>
    <t>Gestión Estratégica del Talento Humano</t>
  </si>
  <si>
    <t>Gestión del Talento Humano</t>
  </si>
  <si>
    <t xml:space="preserve">Plan Estrategico de Talento Humano </t>
  </si>
  <si>
    <t>Integridad</t>
  </si>
  <si>
    <t xml:space="preserve">PLANEACIÓN </t>
  </si>
  <si>
    <t>Planeación Institucional</t>
  </si>
  <si>
    <t>Gestión de Planeación</t>
  </si>
  <si>
    <t>Compra y Contratación Pública</t>
  </si>
  <si>
    <t>Gestión Contractual, Gestión de Planeación</t>
  </si>
  <si>
    <t xml:space="preserve">Fortalecimiento Organizacional y Simplificación de Procesos </t>
  </si>
  <si>
    <t>Gobierno Digital</t>
  </si>
  <si>
    <t>Tecnologías de la Información y las Comunicaciones</t>
  </si>
  <si>
    <t xml:space="preserve">Plan Estrategico de Tecnologias de la Información </t>
  </si>
  <si>
    <t xml:space="preserve"> Seguridad Digital</t>
  </si>
  <si>
    <t xml:space="preserve">Plan se Privacidad y Seguridad de la Información </t>
  </si>
  <si>
    <t>Defensa Jurídica</t>
  </si>
  <si>
    <t>Gestión Jurídica</t>
  </si>
  <si>
    <t>Participación Ciudadana en la Gestión Pública</t>
  </si>
  <si>
    <t>Servicios al Ciudadano</t>
  </si>
  <si>
    <t>Plan Anticorrupción y Atención al Ciudadano</t>
  </si>
  <si>
    <t>Servicio al ciudadano</t>
  </si>
  <si>
    <t xml:space="preserve">Racionalización de Tramites </t>
  </si>
  <si>
    <t>Gestión Administrativa y Financiera</t>
  </si>
  <si>
    <t>EVALUACIÓN PARA RESULTADOS</t>
  </si>
  <si>
    <t>Seguimiento y Evaluación del Desempeño Institucional</t>
  </si>
  <si>
    <t>Gestión de Planeación, 
Seguimiento y Evaluación Interna</t>
  </si>
  <si>
    <t xml:space="preserve">INFORMACIÓN Y COMUNICACIÓN </t>
  </si>
  <si>
    <t>Transparencia, Acceso a la Información y lucha contra la Corrupción</t>
  </si>
  <si>
    <t xml:space="preserve"> Gestión Documental</t>
  </si>
  <si>
    <t>Gestión Documental</t>
  </si>
  <si>
    <t>Plan Institucional de Archivo - PINAR</t>
  </si>
  <si>
    <t xml:space="preserve">GESTIÓN DEL CONOCIMIENTO Y LA INNOVACIÓN </t>
  </si>
  <si>
    <t xml:space="preserve"> Gestión del Conocimiento</t>
  </si>
  <si>
    <t xml:space="preserve">CONTROL INTERNO </t>
  </si>
  <si>
    <t>Control Interno</t>
  </si>
  <si>
    <t>Seguimiento y Evaluación Interna</t>
  </si>
  <si>
    <t>Incrementar en 25% las determinantes ambientales identificadas del perímetro urbano del Distrito </t>
  </si>
  <si>
    <t>Evaluación, Control y Seguimiento Ambiental</t>
  </si>
  <si>
    <t>INTERNO</t>
  </si>
  <si>
    <t>Incrementar en un 50% la cobertura para la vigilancia y control de la calidad del aire en el perímetro urbano del Distrito </t>
  </si>
  <si>
    <t>Incrementar en 100% los árboles sembrados en el Distrito </t>
  </si>
  <si>
    <t>Acotar el 100% de las rondas hídricas en el perímetro urbano del Distrito de Cartagena </t>
  </si>
  <si>
    <t>Proteger el 100% de las áreas de rondas hídricas </t>
  </si>
  <si>
    <t xml:space="preserve">
</t>
  </si>
  <si>
    <t>FORMATO PLAN DE ACCIÓN INSTITUCIONAL 2025</t>
  </si>
  <si>
    <t>PROYECTOS DE INVERSIÓN</t>
  </si>
  <si>
    <t>PLAN ANUAL DE ADQUISICIONES</t>
  </si>
  <si>
    <t>PROGRAMACIÓN PRESUPUESTAL</t>
  </si>
  <si>
    <t xml:space="preserve"> META PRODUCTO PDD 2024</t>
  </si>
  <si>
    <t>OBJETIVO ESPECIFICO DEL PROYECTO</t>
  </si>
  <si>
    <t>PONDERACIÓN DE  PRODUCTO</t>
  </si>
  <si>
    <t>ACTIVIDADES DE PROYECTO DE INVERSIÓN 
( HITOS )</t>
  </si>
  <si>
    <t>PROGRAMACIÓN NUMÉRICA DE LA ACTIVIDAD PROYECTO (VIGENCIA)</t>
  </si>
  <si>
    <t>REPORTE ACTIVIDADES PROYECTO DE  ENERO A MARZO 2025</t>
  </si>
  <si>
    <t>REPORTE ACTIVIDADES PROYECTO DE  ABRIL A JUNIO 2025</t>
  </si>
  <si>
    <t>REPORTE ACTIVIDADES PROYECTO DE  JULIO A SEPTIEMBRE 2025</t>
  </si>
  <si>
    <t>REPORTE ACTIVIDADES PROYECTO DE  OCTUBRE A DICIEMBRE 2025</t>
  </si>
  <si>
    <t>ACUMULADO ACTIVIDAD DE PROYECTO 2025</t>
  </si>
  <si>
    <t>AVANCES ACTIVIDADES DE PROYECTO</t>
  </si>
  <si>
    <t>FECHA DE INICIO DE LA ACTIVIDAD</t>
  </si>
  <si>
    <t>FECHA DE TERMINACIÓN DE LA ACTIVIDAD</t>
  </si>
  <si>
    <t>DESCRIPCIÓN DE LA ADQUISICIÓN ASOCIADA AL PROYECTO</t>
  </si>
  <si>
    <t>APROPACIÓN DEFINITIVA POR PROYECTO (MARZO)</t>
  </si>
  <si>
    <t>APROPACIÓN DEFINITIVA POR PROYECTO (JUNIO)</t>
  </si>
  <si>
    <t>APROPACIÓN DEFINITIVA POR PROYECTO (SEPTIEMBRE)</t>
  </si>
  <si>
    <t>APROPACIÓN DEFINITIVA POR PROYECTO (DICIEMBRE)</t>
  </si>
  <si>
    <t>PRESUPUESTO EJECUTADO MARZO COMPROMISOS</t>
  </si>
  <si>
    <t>PORCENTAJE EJECUTADO MARZO SEGÚN COMPROMISOS</t>
  </si>
  <si>
    <t>PRESUPUESTO EJECUTADO MARZO OBLIGACIONES</t>
  </si>
  <si>
    <t>PORCENTAJE EJECUTADO MARZO SEGÚN OBLIGACIONES</t>
  </si>
  <si>
    <t>PRESUPUESTO EJECUTADO JUNIO COMPROMISOS</t>
  </si>
  <si>
    <t>PORCENTAJE EJECUTADO JUNIO SEGÚN COMPROMISOS</t>
  </si>
  <si>
    <t>PRESUPUESTO EJECUTADO JUNIO OBLIGACIONES</t>
  </si>
  <si>
    <t>PORCENTAJE EJECUTADO JUNIO SEGÚN OBLIGACIONES</t>
  </si>
  <si>
    <t>PRESUPUESTO EJECUTADO SEPTIEMBRE COMPROMISOS</t>
  </si>
  <si>
    <t>PORCENTAJE EJECUTADO SEPTIEMBRE SEGÚN COMPROMISOS</t>
  </si>
  <si>
    <t>PRESUPUESTO EJECUTADO SEPTIEMBRE OBLIGACIONES</t>
  </si>
  <si>
    <t>PORCENTAJE EJECUTADO SEPTIEMBRE SEGÚN OBLIGACIONES</t>
  </si>
  <si>
    <t>PRESUPUESTO EJECUTADO DICIEMBRE COMPROMISOS</t>
  </si>
  <si>
    <t>PORCENTAJE EJECUTADO DICIEMBRE SEGÚN COMPROMISOS</t>
  </si>
  <si>
    <t>PRESUPUESTO EJECUTADO DICIEMBRE OBLIGACIONES</t>
  </si>
  <si>
    <t>PORCENTAJE EJECUTADO DICIEMBRE SEGÚN OBLIGACIONES</t>
  </si>
  <si>
    <t>OBSERVACIONES</t>
  </si>
  <si>
    <t>Implementar cinco (5) estratgias de eduucación ambiental (PRAES, IDAU, PROCEDA, SOCIOEDUCACIÓN, ICEA)</t>
  </si>
  <si>
    <t>FORTALECIMIENTO DE CAPACIDADES LOCALES DE LA INVESTIGACIÓN, EDUCACIÓN Y CULTURA AMBIENTAL PARA LA PROTECCIÓN AMBIENTAL EN EL ÁREA URBANA DE   CARTAGENA DE INDIAS</t>
  </si>
  <si>
    <t>Fortalecer las capacidades locales para aumentar la participación de la ciudadanía en actividades de educación, investigación, cultura ambiental y apropiación social de conocimiento para protección y cuidado del ambiente en zonas urbanas distrito</t>
  </si>
  <si>
    <t>Diseñar e implementar Estrategias de educación ambiental que promuevan la cultura ciudadana, acción social y participación ciudadana para del cuidado del ambiente</t>
  </si>
  <si>
    <t>4 Documentos de lineamientos técnicos para la medición del impacto en la implementación de estrategias de educación ambiental</t>
  </si>
  <si>
    <t>Acompañar a las instituciones educativas en los procesos de formulación e implementación de PRAES</t>
  </si>
  <si>
    <t>Informe Trimestral de la Gestión de acompañamiento a Instituciones Educativas</t>
  </si>
  <si>
    <t>TODAS</t>
  </si>
  <si>
    <t>Angélica Rodríguez</t>
  </si>
  <si>
    <t>Recursos insuficientes para    realizar la contratación de actividades y personal necesarias para llevar a cabo la ejecución del proyecto
Obstáculos o demoras en el proceso de contratación que limiten o alteren las condiciones previstas
Ocurrencia de fenómenos socionaturales en el área que impidan la realización del proyecto</t>
  </si>
  <si>
    <t>Memorando de Solicitud de Presupuesto - Actas de Reunión - Oficio de Ajustes al presupuesto (Si Aplica)
Plan de Adquisiciones - Informe Trimestral de Ejecución y cumplimiento de Actividades programadas.
Informe Trimestral de Ejecución y cumplimiento de Actividades programadas.</t>
  </si>
  <si>
    <t>SI</t>
  </si>
  <si>
    <t>Prestación de servicios profesionales y de apoyo a la gestión para desarrollar acciones d eimplementación de las estrategias de educación generadas.</t>
  </si>
  <si>
    <t>Contratación directa.</t>
  </si>
  <si>
    <t>1.2.1.0.00-001 - ICLD</t>
  </si>
  <si>
    <t>FORTALECIMIENTO DE CAPACIDADES LOCALES DE LA INVESTIGACION, EDUCACION Y CULTURA AMBIENTAL PARA LA PROTECCION AMBIENTAL EN EL AREA URBANA DE CARTAGENA DE INDIAS</t>
  </si>
  <si>
    <t>Realizar asistencia técnica para la formulación e implemetación de los PROCEDAS</t>
  </si>
  <si>
    <t>Informde Trimestral de asistencias técnicas a los PROCEDAS</t>
  </si>
  <si>
    <t>Realizar asistencia técnica para la formulación e implementación de los procesos de  SOCIOEDUCACIÓN</t>
  </si>
  <si>
    <t>Informe Trimestral de asistencias técnicas a los Procesos de Socioeducación</t>
  </si>
  <si>
    <t>Realizar acompañamiento técnico a las Instituciones de educación superior  en la formulación e implemetación de sus IDAU</t>
  </si>
  <si>
    <t>Informes de Acompañamiento Técnico a los IDAU</t>
  </si>
  <si>
    <t>Realizar asistencia técnica para la formulación e implemetación de los ICEA</t>
  </si>
  <si>
    <t>Informes de Asistencia Técnica a los ICEA</t>
  </si>
  <si>
    <t>Realizar eventos y actividades de divulgación de las estrategias de educación ambiental en el Distrito</t>
  </si>
  <si>
    <t>Informe de cumplimiento de la actividad</t>
  </si>
  <si>
    <t xml:space="preserve">Vincular a las comunidades para participar de manera activa en los procesos de investigación y monitoreo comunitario para la restauración en los ecosistemas </t>
  </si>
  <si>
    <t>Fortalecer las capacidades para la Investigación e Innovación y apropiación social del conocimiento en temas ambientales</t>
  </si>
  <si>
    <t xml:space="preserve">4 Documentos de investigación realizados </t>
  </si>
  <si>
    <t>Elaborar los documentos de investigación  y/o estudios sobre temas ambientales</t>
  </si>
  <si>
    <t>Prestación de servicios profesionales y de apoyo a la gestión para desarrollar investigaciones y   apropiación social del conocimiento en temas ambientales</t>
  </si>
  <si>
    <t>Realizar eventos acádemicos para la apropiación del conocimiento sobre los temas investigados</t>
  </si>
  <si>
    <t>Realizar alianzas con las universidades para adelantar trabajos de investigación en conjunto con los grupos y semilleros de investigación</t>
  </si>
  <si>
    <t>EXCEDENTES FINANCIEROS EPA</t>
  </si>
  <si>
    <t>Formular una Política Pública de Educación Ambiental que articulen la intervención territorial para promover la protección y cuidado del ambiente</t>
  </si>
  <si>
    <t>1 Documento de Política elaborado (Política Púbica Distrital de Educación Ambiental)</t>
  </si>
  <si>
    <t>Formular la politica pública de Educación Ambiental</t>
  </si>
  <si>
    <t>Prestación de servicios profesioanles y de apoyo a la gestión para la formulación de la política Ambiental del Distrito</t>
  </si>
  <si>
    <t>AVANCE PROYECTO FORTALECIMIENTO DE CAPACIDADES LOCALES DE LA INVESTIGACIÓN, EDUCACIÓN Y CULTURA AMBIENTAL PARA LA PROTECCIÓN AMBIENTAL EN EL ÁREA URBANA DE   CARTAGENA DE INDIAS</t>
  </si>
  <si>
    <t>GENERACIÓN DE NEGOCIOS VERDES Y BUENAS PRÁCTICAS AMBIENTALES EN EL DISTRITO DE CARTAGENA DE INDIAS</t>
  </si>
  <si>
    <t>Fomentar la generación de los negocios verdes y la economía circular en el distrito de cartagena, bajo la inclusión productiva, el desarrollo sostenible y las buenas prácticas ambientales a través de la articulación de los actores públicos, privados y comunitarios interesados en el desarrollo de este tipo de negocios, orientadas a generar el escenario propicio para la apropiación de la cultura de consumo verde en la ciudad y para el establecimiento de negocios verdes locales.</t>
  </si>
  <si>
    <t>Incrementar el número de negocios verdes asesorados y consolidados en el Distrito de Cartagena</t>
  </si>
  <si>
    <t>60 nuevos negocios verdes asesorados y consolidados</t>
  </si>
  <si>
    <t>Realizar actividades de apoyo técnico y asesoría especializada, para emprendedores y empresarios interesados en desarrollar negocios verdes sostenibles.</t>
  </si>
  <si>
    <t>Informe de Gestión Trimestral y de cierre anual de gestiones para el apoyo técnico, asesorías, capacitación, formación y promoción a emprendedores y empresas</t>
  </si>
  <si>
    <t>Rafael Escudero Aguirre</t>
  </si>
  <si>
    <t>Si</t>
  </si>
  <si>
    <t xml:space="preserve"> Prestación de servicios profesionales para realizar actividades de apoyo técnico y asesoría especializada, para emprendedores y empresarios interesados en desarrollar negocios verdes sostenibles</t>
  </si>
  <si>
    <t xml:space="preserve">Recursos propios </t>
  </si>
  <si>
    <t>Agosto de 2024</t>
  </si>
  <si>
    <t xml:space="preserve">1.2.3.2.07 - 031 - CONTRIBUCCION DEL SECTOR ELECTRICO - GENERAL </t>
  </si>
  <si>
    <t>GENERACION DE NEGOCIOS VERDES Y BUENAS PRACTICAS AMBIENTALES EN EL AREA URBANA DE CARTAGENA DE INDIAS</t>
  </si>
  <si>
    <t>Realizar programas de capacitación para emprendedores y empresarios interesados en desarrollar negocios verdes sostenibles.</t>
  </si>
  <si>
    <t xml:space="preserve"> Prestación de servicios profesionales para realizar capacitaciones para emprendedores y empresarios interesados en desarrollar negocios verdes sostenibles.</t>
  </si>
  <si>
    <t>Realizar ferias ambientales para la promoción de negocios verdes asesorados en el Establecimiento Público de Cartagena</t>
  </si>
  <si>
    <t>Informe Trimestral de planificación, ejecución e impacto de 02 Ferias de Negocios Verdes</t>
  </si>
  <si>
    <t xml:space="preserve">Contratacion de servicios logpusticos para la organización de al Feria </t>
  </si>
  <si>
    <t>Realizar acciones para la promoción de negocios verdes, economía circular, producción y consumo sostenible.</t>
  </si>
  <si>
    <t>Prestación de servicios profesionales en la Oficina Asesora de Planeación del Establecimiento público ambiental de Cartagena como administrador de empresas en el marco del proyecto NEGOCIOS VERDES, ECONOMIA CIRCULAR, PRODUCCION Y CONSUMO SOSTENIBLE.</t>
  </si>
  <si>
    <t>AVANCE PROYECTO GENERACIÓN DE NEGOCIOS VERDES Y BUENAS PRÁCTICAS AMBIENTALES EN EL DISTRITO DE CARTAGENA DE INDIAS</t>
  </si>
  <si>
    <t>4.7.1</t>
  </si>
  <si>
    <t>CONSERVACIÓN INTEGRAL DE LA BIODIVERSIDAD Y SERVICIOS ECOSISTÉMICOS DEL MANGLAR DEL ÁREA URBANA DE  CARTAGENA DE INDIAS</t>
  </si>
  <si>
    <t xml:space="preserve">Realizar una correcta gestión ambiental y del recurso hídrico para controlar la degradación y perdida de la biodiversidad y servicios ecosistémicos del manglar en el área urbana de cartagena. </t>
  </si>
  <si>
    <t>Realizar la restauración ecológica de 40 Hectáreas de ecosistemas de manglar</t>
  </si>
  <si>
    <t>Cuarenta (40) hectáreas de manglar recuperadas</t>
  </si>
  <si>
    <t>Realizar la caracterización general y diagnóstico de las zonas a intervenir.</t>
  </si>
  <si>
    <t>Documento diagnóstico y caracterización de áreas de manglar a intervenir</t>
  </si>
  <si>
    <t>Javier Pineda López</t>
  </si>
  <si>
    <t>Prestación de servicios profesionales y de apoyo a la gestión para la caracterización general y diagnóstico de las zonas a intervenir.</t>
  </si>
  <si>
    <t>1.3.2.3.11-063 - RF EPA</t>
  </si>
  <si>
    <t>CONSERVACION INTEGRAL DE LA BIODIVERSIDAD Y SERVICIOS ECOSISTEMICOS DEL MANGLAR DEL AREA URBANA DE  CARTAGENA DE INDIAS</t>
  </si>
  <si>
    <t xml:space="preserve">Realizar actividades de limpieza de raíces y mantenimiento de especies de manglar. </t>
  </si>
  <si>
    <t xml:space="preserve">Documento tecnico de informe Trimestral de limpieza de raíces de manglar / Informe de avance de contrato </t>
  </si>
  <si>
    <t xml:space="preserve">Realizar limpieza de raíces y mantenimiento de especies de manglar. </t>
  </si>
  <si>
    <t>Implementar acciones para el Mantenimiento del Sistema de Manglar</t>
  </si>
  <si>
    <t xml:space="preserve">Informe técnico Trimestral de implementación de acciones de mantenimiento del Sistema de Manglar en el Perímetro Urbano </t>
  </si>
  <si>
    <t>Identifcación y diseño de estrategia para la recolección de información de acuerdo con lo requerido en la plataforma SIGMA.</t>
  </si>
  <si>
    <t>Generar informes de calidad del Manglar</t>
  </si>
  <si>
    <t>Informe técnico de Calidad del Manglar (Trimestral)</t>
  </si>
  <si>
    <t xml:space="preserve">Prestación de servicios profesionales y de apoyo a la gestión para generar informes de calidad del manglar </t>
  </si>
  <si>
    <t>Divulgar y socializar el objetivo y resultados del proyecto.</t>
  </si>
  <si>
    <t>Informes trimestral y anual de Publicaciones y otras acciones de divulgación</t>
  </si>
  <si>
    <t xml:space="preserve">Prestación de servicios profesionales y de apoyo a la gestión para divulgar y socializar los objetivos y resultados del proyecto </t>
  </si>
  <si>
    <t>AVANCE PROYECTO CONSERVACIÓN INTEGRAL DE LA BIODIVERSIDAD Y SERVICIOS ECOSISTÉMICOS DEL MANGLAR DEL ÁREA URBANA DE  CARTAGENA DE INDIAS</t>
  </si>
  <si>
    <t>Índice de Desempeño lnstitucional - IDI  de la Alcaldía 
(Administración Central y Descentralizada)</t>
  </si>
  <si>
    <t>FORTALECIMIENTO DE LA GESTIÓN INSTITUCIONAL Y ORGANIZACIONAL DEL ESTABLECIMIENTO PÚBLICO AMBIENTAL DE CARTAGENA</t>
  </si>
  <si>
    <t>Aumentar la eficiencia, transparencia, y capacidad de respuesta del establecimiento público ambiental en el cumplimiento de sus funciones y en la prestación del servicio a la población del perímetro urbano del distrito de cartagena de indias.</t>
  </si>
  <si>
    <t>Implementar herramientas Tecnológicas para el uso, apropiación y fortalecimiento institucional implementadas en el Establecimiento Público Ambiental</t>
  </si>
  <si>
    <t xml:space="preserve">Servicios tecnológicos para el sistema de información ambiental </t>
  </si>
  <si>
    <t>Adquirir hardware, software, suministros y otros equipos tecnológicos requeridos para el buen funcionamiento de los sistemas de Información de la entidad</t>
  </si>
  <si>
    <t>Evidencias de la adquisición de hardware y software (Contable, SIG, Trámites - Equipos y Htas)</t>
  </si>
  <si>
    <t>Sandra De La Rosa</t>
  </si>
  <si>
    <t>Adquisición de herramienta ARCGIS y actualización de software financiero</t>
  </si>
  <si>
    <t>FORTALECIMIENTO DE LA GESTION INSTITUCIONAL Y ORGANIZACIONAL DEL ESTABLECIMIENTO PUBLICO AMBIENTAL DE  CARTAGENA DE INDIAS</t>
  </si>
  <si>
    <t>Implementar herramientas tecnológicas para el uso, apropiación y fortalecimiento institucional en el Establecimiento Público Ambiental de Cartagena</t>
  </si>
  <si>
    <t>Evidencias de la formación, implementación y uso de las herramientas</t>
  </si>
  <si>
    <t>La Prestación de servicios profesionales para la Implementacion de herramientas tecnológicas en el Establecimiento Público Ambiental de Cartagena</t>
  </si>
  <si>
    <t>Implementar el Modelo Integrado de Planeación y Gestión en el Establecimiento Público Ambiental de Cartagena</t>
  </si>
  <si>
    <t>Implementar el Modelo Integrado de Planeación y Gestión - MIPG - en el Establecimiento Público Ambiental de Cartagena</t>
  </si>
  <si>
    <t xml:space="preserve">Informe de gestión trimestral y anual de avance en la implementación de los requisitos de la política </t>
  </si>
  <si>
    <t>La Prestación de servicios profesionales tendiente a la implementación del MODELO INTEGRADO DE PLANEACION Y GESTION – MIPG en el Establecimiento Público Ambiental de Cartagena</t>
  </si>
  <si>
    <t>Actualización de la Plataforma Estratégica de EPA Cartagena y análisis de cargas laboral</t>
  </si>
  <si>
    <t>Evidencias de la contratación de la consultoría para estudio de Cargas laborales e informe de su ejecución</t>
  </si>
  <si>
    <t>Contrato de Consultoría para la actualización de la Plataforma Estratégica de EPA Cartagena y análisis de cargas laboral</t>
  </si>
  <si>
    <t>Implementar el Plan Integral de Gestión Ambiental - PIGA - en el Establecimiento Publico Ambiental de Cartagena</t>
  </si>
  <si>
    <t>Plan de Trabajo Implementación del PIGA
Informe de trimestral y anual de avance en la ejecución de acciones para la implementación del PIGA</t>
  </si>
  <si>
    <t>Contratación de prestación de servicios para la Implementar el Plan Integral de Gestión Ambiental - PIGA - en el Establecimiento Publico Ambiental de Cartagena</t>
  </si>
  <si>
    <t>RB ICLD</t>
  </si>
  <si>
    <t>AVANCE PROYECTO FORTALECIMIENTO DE LA GESTIÓN INSTITUCIONAL Y ORGANIZACIONAL DEL ESTABLECIMIENTO PÚBLICO AMBIENTAL DE CARTAGENA</t>
  </si>
  <si>
    <t>ORDENAMIENTO PARA EL DESARROLLO AMBIENTAL EN EL DISTRITO DE   CARTAGENA DE INDIAS</t>
  </si>
  <si>
    <t>Realizar un adecuado ordenamiento territorial ambiental que reduzca los patrones insostenibles de ocupación del territorio, el deterioro del patrimonio natural, la biodiversidad y los servicios ecosistémicos.</t>
  </si>
  <si>
    <t>Realizar un adecuado ordenamiento territorial ambiental que reduzca los patrones insostenibles de ocupación del territorio, el deterioro del patrimonio natural, la biodiversidad y los servicios ecosistémicos</t>
  </si>
  <si>
    <t>6 Documentos de lineamientos técnicos para la evaluación de los recursos naturales elaborados</t>
  </si>
  <si>
    <t>Identificación de las áreas de estudio a investigar</t>
  </si>
  <si>
    <t>Inventario de determinantes</t>
  </si>
  <si>
    <t>Realización de  los estudios y construcción de las fichas de las determinantes ambientales</t>
  </si>
  <si>
    <t>Informe Trimestral de Reporte del estado de avance de la Caracterización y diagnóstico de determinantes</t>
  </si>
  <si>
    <t>Conceptos Tecnicos para las Determinantes identificadas</t>
  </si>
  <si>
    <t>Seguimiento y adopción de las determinantes ambientales</t>
  </si>
  <si>
    <t>Acto Administrativo Sancionado</t>
  </si>
  <si>
    <t>AVANCE PROYECTO ORDENAMIENTO PARA EL DESARROLLO AMBIENTAL EN EL DISTRITO DE   CARTAGENA DE INDIAS</t>
  </si>
  <si>
    <t xml:space="preserve"> GENERACIÓN DEL CENTRO INTELIGENTE DE MONITOREO AMBIENTAL DEL DISTRITO DE CARTAGENA DE INDIAS</t>
  </si>
  <si>
    <t>Mejorar la consolidación, visualización y análisis de la información recolectada durante el monitoreo y vigilancia de los activos ambientales en el distrito de Cartagena a través de la implementación del Centro Inteligente de Monitoreo Ambiental</t>
  </si>
  <si>
    <t>1 Sistema de información implementado</t>
  </si>
  <si>
    <t>Identificar fuentes de información ambiental generadas al interior de la Entidad</t>
  </si>
  <si>
    <t>Carpeta de información de  área de aire, ruido y suelo, vertimientos y control y seguimiento y resutados de mediciones ambientales generadas a través de proyectos de inversón. Información mensual</t>
  </si>
  <si>
    <t>GENERACION DEL CENTRO INTELIGENTE DE MONITOREO AMBIENTAL DEL DISTRITO DE   CARTAGENA DE INDIAS</t>
  </si>
  <si>
    <t>Definir los criterios para la consolidación de la información ambiental y socializarlos en la Entidad</t>
  </si>
  <si>
    <t>Implementar acciones para la operación del Centro Inteligente de Monitoreo Ambiental del Distrito de Cartagena de Indias</t>
  </si>
  <si>
    <t>Informe mensual de resultados de calidad de agua (Anexando Acta de visita/Registro Fotográfico/Conceptos Técnicos)</t>
  </si>
  <si>
    <t>Adquirir equipos tecnológicos y software para la puesta en marcha del Centro Inteligente de Monitoreo Ambiental</t>
  </si>
  <si>
    <t>Evidencias de la Contratación para la adquisiión  de equipos tecnologicos requeridos para el seguimiento y control ambiental</t>
  </si>
  <si>
    <t>CONTRIBUCCION DEL SECTOR ELECTRICO</t>
  </si>
  <si>
    <t>AVANCE PROYECTO GENERACIÓN DEL CENTRO INTELIGENTE DE MONITOREO AMBIENTAL DEL DISTRITO DE CARTAGENA DE INDIAS</t>
  </si>
  <si>
    <t>FORTALECIMIENTO TÉCNICO Y OPERATIVO DEL SISTEMA DE VIGILANCIA DE LA CALIDAD DEL AIRE (SVCA) DEL DISTRITO DE  CARTAGENA DE INDIAS</t>
  </si>
  <si>
    <t>Fortalecer técnica y operativamente el sistema del Sistema de Vigilancia de la Calidad del Aire (SVCA) del distrito de Cartagena</t>
  </si>
  <si>
    <t xml:space="preserve">2 Estaciones para el monitoreo de la calidad del aire implementadas </t>
  </si>
  <si>
    <t>Elaborar el estudio de rediseño del Sistema de Vigilancia de la Calidad del Aire (SVCA)</t>
  </si>
  <si>
    <t>Estudios Previos para contratar la consultoría para elaboración del documento de diseño y rediseño de operación de las estaciones, de acuerdo a lo establecido a los protocolos de monitoreo y seguimiento de la calidad del aire.</t>
  </si>
  <si>
    <t>FORTALECIMIENTO TECNICO Y OPERATIVO DEL SISTEMA DE VIGILANCIA DE LA CALIDAD DEL AIRE (SVCA) DEL DISTRITO DE  CARTAGENA DE INDIAS</t>
  </si>
  <si>
    <t xml:space="preserve">Realizar el mantenimiento correctivo de las estaciones y la construcción de nuevas estructuras metálicas </t>
  </si>
  <si>
    <t>Informe Trimestarl de Reporte de actividades de mantenimiento establecidas dentro del Proyecto</t>
  </si>
  <si>
    <t>Participar en la Mesa Técnica Distrital de Calidad de Aire y Ruido Urbano</t>
  </si>
  <si>
    <t>Actas de Mesa T´écnica Distrital de la Calidad de Aire y Ruido</t>
  </si>
  <si>
    <t>Implementar acciones para la Operación del SVCA</t>
  </si>
  <si>
    <t>Informe Trimestral de Operación del SVCA</t>
  </si>
  <si>
    <t>AVANCE PROYECTO FORTALECIMIENTO TÉCNICO Y OPERATIVO DEL SISTEMA DE VIGILANCIA DE LA CALIDAD DEL AIRE (SVCA) DEL DISTRITO DE  CARTAGENA DE INDIAS</t>
  </si>
  <si>
    <t>Plantar trescientos mil (30.000) árboles en el Distrito</t>
  </si>
  <si>
    <t>PROTECCIÓN DE LA VEGETACIÓN, BIODIVERSIDAD Y SERVICIOS ECOSISTÉMICOS EN EL DISTRITO DE CARTAGENA</t>
  </si>
  <si>
    <t>Aumentar el índice de árboles por habitantes en el Distrito de Cartagena y construir un centro de atención integral y especializada para la atención de la fauna silvestre del Distrito de Cartagena</t>
  </si>
  <si>
    <t>Aumentar el índice de árboles sembrados por habitante del Distrito de Cartagena, a través de la ampliación del sistema de arbolado urbano existente</t>
  </si>
  <si>
    <t>300.000 árboles sembrados en el Distrito de Cartagena</t>
  </si>
  <si>
    <t>Determinar sitios de siembra de árboles</t>
  </si>
  <si>
    <t>Informe ejecutivo de analisis de acuerdo a las necesidades de comunidades y registros de árboles sembrados
Informes técnicos de los resultados de evaluación en campo
Listado de los sitios a intervenir a través de siembras</t>
  </si>
  <si>
    <t>PROTECCION DE LA VEGETACION, BIODIVERSIDAD Y SERVICIOS ECOSISTEMICOS EN EL DISTRITO DE   CARTAGENA DE INDIAS</t>
  </si>
  <si>
    <t>Planificar y ejecutar las siembras con apoyo de comunidades y demás actores públicos o privados</t>
  </si>
  <si>
    <t>Informes georeferenciados de las siembras realizadas</t>
  </si>
  <si>
    <t>Implementar programas de Educación y sensibilización ambiental para la apropiación de la importancia y la correspondabilidad en las actividades de siembra</t>
  </si>
  <si>
    <t>Formatos de asistencia
Grabaciones y formatos de asistencia, notas de prensa y publicaciones en RRSS</t>
  </si>
  <si>
    <t>Implementar acciones para el mantenimiento del Sistema de Arbolado</t>
  </si>
  <si>
    <t>Informe de ejecución de contrato de compra de herramientas e insumos.
Registro fotográfico y actas
Conceptos técnicos emitidos</t>
  </si>
  <si>
    <t>Construir y dotar un (0,25) Centro de Atención y Valoración de Fauna Silvestre nuevo</t>
  </si>
  <si>
    <t>Construir y dotar un nuevo centro de atención y valoración de fauna silvestre con el fin de ampliar la cobertura y
condiciones de atención existentes</t>
  </si>
  <si>
    <t>1 Centro de Atención y Valoración de Fauna Silvestre construído y dotado</t>
  </si>
  <si>
    <t>Determinar ubicación del centro de atención y valoración de fauna silvestre</t>
  </si>
  <si>
    <t xml:space="preserve">Informe ejecutivo </t>
  </si>
  <si>
    <t>Dotar el centro de atención y valoración de fauna silvestre</t>
  </si>
  <si>
    <t>Evidencias de la Etapa Contractual</t>
  </si>
  <si>
    <t>Realizar acciones para la operación del Centro de Atención y Valoración de fauna Silvestre</t>
  </si>
  <si>
    <t>Informe de gestión que contiene datos de liberaciones, ingresos, reportes, reubicaciones, eutanacias y mantenimiento de equipos de jaulas .</t>
  </si>
  <si>
    <t>AVANCE PROYECTOPROTECCIÓN DE LA VEGETACIÓN, BIODIVERSIDAD Y SERVICIOS ECOSISTÉMICOS EN EL DISTRITO DE CARTAGENA</t>
  </si>
  <si>
    <t>RESTAURACIÓN INTEGRAL DEL RECURSO HÍDRICO Y DE LOS ECOSISTEMAS DE LA CIÉNAGA DE LA VIRGEN DEL DISTRITO DE CARTAGENA DE INDIAS</t>
  </si>
  <si>
    <t>Recuperar ambientalmente los ecosistemas y el recurso hídrico de la ciénaga de la virgen y su área de influencia</t>
  </si>
  <si>
    <t>Recuperar los Ecosistemas Acuáticos y Terrestres en la Ciénaga de la Virgen y su Área de Influencia</t>
  </si>
  <si>
    <t>Obras para reducir el riesgo de avenidas torrenciales</t>
  </si>
  <si>
    <t>Realizar la revisión y diagnóstico para la limpieza de los descoles de los afluentes principales que derivan en la Ciénaga de la Virgen</t>
  </si>
  <si>
    <t>Informe de revisión y diagnóstico y/o estudios previos para la contratación de la actividad</t>
  </si>
  <si>
    <t>Limpieza y mantenimiento de los descoles de los afluentes principales que derivan en la Ciénaga de la Virgen</t>
  </si>
  <si>
    <t>1.2.3.2.07 - 031 - CONTRIBUCCION DEL SECTOR ELECTRICO - GENERAL</t>
  </si>
  <si>
    <t>RESTAURACION INTEGRAL DEL RECURSO HIDRICO Y DE LOS ECOSISTEMAS DE LA CIENAGA DE LA VIRGEN DEL DISTRITO DE  CARTAGENA DE INDIAS</t>
  </si>
  <si>
    <t>Ejecutar actividades de limpieza de raíces y mantenimiento de la Ciénaga de la Virgen y su área de Influencia</t>
  </si>
  <si>
    <t>Informe trimestral y anual de avance en la ejecución de la actividad</t>
  </si>
  <si>
    <t>Limpieza de raíces y mantenimiento de la Ciénaga de la Virgen y su área de Influencia</t>
  </si>
  <si>
    <t>Realizar actividades de control y seguimiento de los tensores ambientales de la Ciénaga de la Virgen</t>
  </si>
  <si>
    <t>Convenio interadministrativo EPA - Unicartagena</t>
  </si>
  <si>
    <t>Realizar análisis Fisico químico de la calidad del Recurso Hídrico y de los vertimientos realizados a la Ciénaga de la Virgen</t>
  </si>
  <si>
    <t>Evidencias de la contratación del servicio 
Informes de calidad del agua según muestras</t>
  </si>
  <si>
    <t xml:space="preserve"> Lancha Transporte acuatico para realización de monitoreos</t>
  </si>
  <si>
    <t>Divulgar y socializar el objetivo y sus resultados.</t>
  </si>
  <si>
    <t xml:space="preserve">1.3.2.3.11-063 - RF EPA
</t>
  </si>
  <si>
    <t>Establecer acciones de conservación de ecosistemas naturales, flora y fauna silvestre, en los cuerpos de agua del Distrito de Cartagena</t>
  </si>
  <si>
    <t>Obras para la prevención y control de inundaciones – Elementos de BEM</t>
  </si>
  <si>
    <t>Diagnóstico del Sistema Bocana estabilizadora de Mareas BEM, Pescante de Laguna de Chambacú y su Centro de Información</t>
  </si>
  <si>
    <t>Evidencias de la contratación del servicio 
Informes de Diagnóstico realizado</t>
  </si>
  <si>
    <t>Realizar el Diagnóstico del Sistema Bocana estabilizadora de Mareas BEM, Pescante de Laguna de Chambacú y su Centro de Información</t>
  </si>
  <si>
    <t>Diseñar, implementar y poner en marcha el Laboratorio Ambiental Bocana</t>
  </si>
  <si>
    <t>Documento de Informe Trimestral y anual de Avance en la implementación de acciones para el diseño y puesta en marcha del Laborarorio
Evidencias de las contrataciones, convenios y otros.</t>
  </si>
  <si>
    <t xml:space="preserve"> Diseño arquitectonico, y adecuación civil y fisica de la Bocana</t>
  </si>
  <si>
    <t>Adquisición y mantenimiento de equipos y suministros para la operatividad de BEM</t>
  </si>
  <si>
    <t>Evidencias de las contrataciones</t>
  </si>
  <si>
    <t>Compra y suministro de equipos para la operatividad del Sistema BEM</t>
  </si>
  <si>
    <t>Realizar acciones encaminadas al mantenimiento y restauración de Elementos del Sistema BEM</t>
  </si>
  <si>
    <t>Informe de mantenimiento del sistema BEM</t>
  </si>
  <si>
    <t>Prestación de servicios profesionales y de apoyo a la gestión para la implementación de accones de mantenimiento del Sistema BEM</t>
  </si>
  <si>
    <t>1.2.3.2.18-094 -  SOBRETASA PEAJE</t>
  </si>
  <si>
    <t>Reducir la contaminación de los cuerpos de agua mediante estrategias de control de vertimientos, implementación de prácticas ambientales sostenibles y la adecuada gestión de residuos sólidos y de construcción.</t>
  </si>
  <si>
    <t>Documentos de lineamientos técnicos para el ordenamiento ambiental territorial</t>
  </si>
  <si>
    <t>Revisión de lineamientos técnicos para el ordenamiento ambiental territorial e identificar las comunidades o grupos de beneficiarios en las zonas aledañas a la Ciénaga de la Virgen</t>
  </si>
  <si>
    <t>Prestación de servicios profesionales y de apoyo a la gestión para  identificar las comunidades o grupos de beneficiarios en las zonas aledañas a la Ciénaga de la Virgen</t>
  </si>
  <si>
    <t>Identificar las estrategias de Educación Ambiental a implementar y establecer cronograma de implementación de campañas</t>
  </si>
  <si>
    <t>Prestación de servicios profesionales y de apoyo a la gestión para Identificar las estrategias de Educación Ambiental a implementar</t>
  </si>
  <si>
    <t xml:space="preserve">Realizar acciones tendientes a la ejecución de campañas </t>
  </si>
  <si>
    <t xml:space="preserve">Prestación de servicios profesionales y de apoyo a la gestión para la ejecución de campañas </t>
  </si>
  <si>
    <t>AVANCE PROYECTO RESTAURACIÓN INTEGRAL DEL RECURSO HÍDRICO Y DE LOS ECOSISTEMAS DE LA CIÉNAGA DE LA VIRGEN DEL DISTRITO DE CARTAGENA DE INDIAS</t>
  </si>
  <si>
    <t>RECUPERACIÓN DE ÁREAS AMBIENTALMENTE DEGRADADAS EN EL DISTRITO DE CARTAGENA DE INDIAS</t>
  </si>
  <si>
    <t>Reducir las áreas degradadas por acciones antrópicas en el perímetro urbano de Cartagena de Indias</t>
  </si>
  <si>
    <t>8 héctaras de áreas degradadas con servicio de recuperación y restauración de ecosistemas</t>
  </si>
  <si>
    <t>Realizar el diagnóstico biofísico de los puntos críticos de las áreas a intervenir en el perímetro urbano de Cartagena</t>
  </si>
  <si>
    <t>Informe Trimestral de diagnóstico de áreas a intervenir</t>
  </si>
  <si>
    <t>RECUPERACION DE AREAS AMBIENTALMENTE DEGRADADAS EN EL DISTRITO DE CARTAGENA DE INDIAS</t>
  </si>
  <si>
    <t>Realizar Jornadas de recuperación y restauración con diferentes técnicas de bioingeniería de las áreas que se encuentren degradadas ambientalmente</t>
  </si>
  <si>
    <t>Informes Trimestrales de Jornadas realizadas</t>
  </si>
  <si>
    <t>EXCEDENTE FINANCIERO EPA</t>
  </si>
  <si>
    <t>AVANCE PROYECTO RECUPERACIÓN DE ÁREAS AMBIENTALMENTE DEGRADADAS EN EL DISTRITO DE CARTAGENA DE INDIAS</t>
  </si>
  <si>
    <t>CONSERVACIÓN DEL RECURSO HÍDRICO DEL ÁREA URBANA DE CARTAGENA DE INDIAS</t>
  </si>
  <si>
    <t>Elaborar un documento de políticas para el acotamiento de cuerpos de agua en el perímetro urbano de la ciudad de Cartagena, para la conservación de su biodiversidad y servicios ecosistémicos.</t>
  </si>
  <si>
    <t>Aumentar la efectividad en la implementación de acciones encaminadas a la mejora en la gestión integral del recurso hídrico y las rondas hídricas en el área de jurisdicción de EPA Cartagena.</t>
  </si>
  <si>
    <t>1 Documento de política para la conservación de la biodiversidad y sus servicios ecosistémicos</t>
  </si>
  <si>
    <t>Realizar acciones encaminadas al acotamiento de la ronda hídrica priorizada (Matute)</t>
  </si>
  <si>
    <t xml:space="preserve">Contrato de Consultoria para el acotamiento de la Ronda Hídrica de Arroyo Matute </t>
  </si>
  <si>
    <t>1.2.3.2.10-014 - TASA RETRIBUTIVA</t>
  </si>
  <si>
    <t>CONSERVACION DEL RECURSOS HIDRICO DEL AREA URBANA DE   CARTAGENA DE INDIAS</t>
  </si>
  <si>
    <t>Divulgar y socializar los resultados del acotamiento de la Ronda Hídrica.</t>
  </si>
  <si>
    <t>4 Documentos de lineamientos técnicos con acuerdos de uso, ocupación y tenencia en áreas protegidas no vinculadas al Sistema Nacional de Áreas Protegidas</t>
  </si>
  <si>
    <t xml:space="preserve">Caracterizar y delimitar áreas de Ronda Hídrica objeto de restauración y conservación. </t>
  </si>
  <si>
    <t>Prestación de servicios profesionales y de apoyo a la gestión para caracterizar y delimitar áreas de ronda hídrica objeto de restauración y conservación.</t>
  </si>
  <si>
    <t>Definir y ejecutar acciones para la restauración y conservación de la biodiversidad y servicios ecosistémicos del recurso hídrico</t>
  </si>
  <si>
    <t>Analizar muestras de calidad de agua y de los vertimientos ilegales en los cuerpos de agua del Distrito de Cartagena (área urbana)</t>
  </si>
  <si>
    <t>Evidencias de la contratación del servicio 
Informes de calidad del agua</t>
  </si>
  <si>
    <t>Contrato de servicios para analizar muestras de calidad de agua y de los vertimientos ilegales en los cuerpos de agua del Distrito de Cartagena (área urbana)</t>
  </si>
  <si>
    <t>AVANCE PROYECTO CONSERVACIÓN DEL RECURSO HÍDRICO DEL ÁREA URBANA DE CARTAGENA DE INDIAS</t>
  </si>
  <si>
    <t>RECUPERACIÓN DE LAS CONDICIONES HIDRÁULICAS E HIDROLÓGICAS EN LOS CUERPOS DE AGUA DEL DISTRITO DE CARTAGENA</t>
  </si>
  <si>
    <t>Servicio de Dragado (Relimpia) de 140.000 m3 de residuos</t>
  </si>
  <si>
    <t>Recuperar ambientalmente las condiciones hidrológicas e hidráulicas de los principales cuerpos de agua del distrito de cartagena, ciénaga de la virgen y laguna de chambacú a través de jornada de relimpia y restauración de sus ecosistemas.</t>
  </si>
  <si>
    <t>Realizar actividades de relimpia unidades Dársena, Canal de Aducción, zona de mar y pantalla direccional del BEM</t>
  </si>
  <si>
    <t>Evidencias de la contratación del servicio
Informes de resultado de la Relimpia</t>
  </si>
  <si>
    <t>RECUPERACION DE LAS CONDICIONES HIDRAULICAS E HIDROLOGICAS EN LOS CUERPOS DE AGUA DEL DISTRITO DE   CARTAGENA DE INDIAS</t>
  </si>
  <si>
    <t>Establecer campañas de control y vigilancia en la zona donde existen los mayores tensores ambientales.</t>
  </si>
  <si>
    <t>Contrato de prestación de servicios como apoyo a la realización de campañas de control y vigilancia en la zona donde existen los mayores tensores ambientales.</t>
  </si>
  <si>
    <t>Realizar campañas de socialización y concientización</t>
  </si>
  <si>
    <t>Contrato de prestación de servicios como apoyo a la realización de campañas de socialización y concientización</t>
  </si>
  <si>
    <t>AVANCE PROYECTO RECUPERACIÓN DE LAS CONDICIONES HIDRÁULICAS E HIDROLÓGICAS EN LOS CUERPOS DE AGUA DEL DISTRITO DE CARTAGENA</t>
  </si>
  <si>
    <t>AVANCE PROYECTOS EPA</t>
  </si>
  <si>
    <t>AVANCE PRESUPUESTAL EPA JUNIO 30</t>
  </si>
  <si>
    <t>CONTROL DE CAMBIOS</t>
  </si>
  <si>
    <t>FECHA</t>
  </si>
  <si>
    <t>DESCRIPCIÓN DEL CAMBIO</t>
  </si>
  <si>
    <t>VERSIÓN</t>
  </si>
  <si>
    <t>Elaboración del  documento</t>
  </si>
  <si>
    <t>1.0</t>
  </si>
  <si>
    <t>VALIDACIÓN DEL DOCUMENTO</t>
  </si>
  <si>
    <t>CARGO</t>
  </si>
  <si>
    <t>NOMBRE</t>
  </si>
  <si>
    <t>FIRMA</t>
  </si>
  <si>
    <t>ELABORÓ</t>
  </si>
  <si>
    <t>Profesional Especializado codigo 222 grado 41</t>
  </si>
  <si>
    <t>María Bernarda Pérez Carmona</t>
  </si>
  <si>
    <t>Julio 16-2024</t>
  </si>
  <si>
    <t>REVISÓ</t>
  </si>
  <si>
    <t>Secretario de Planeación Distrital</t>
  </si>
  <si>
    <t>Camilo Rey Sabogal</t>
  </si>
  <si>
    <t>APROBÓ</t>
  </si>
  <si>
    <t xml:space="preserve">Modalidad de selección </t>
  </si>
  <si>
    <t>Código</t>
  </si>
  <si>
    <t>Fuente de los recursos</t>
  </si>
  <si>
    <t>Solicitud de información a los Proveedores</t>
  </si>
  <si>
    <t>Licitación pública</t>
  </si>
  <si>
    <t>Presupuesto de entidad nacional</t>
  </si>
  <si>
    <t>Licitación pública (Obra pública)</t>
  </si>
  <si>
    <t>Regalías</t>
  </si>
  <si>
    <t>Concurso de méritos con precalificación</t>
  </si>
  <si>
    <t>Recursos de crédito</t>
  </si>
  <si>
    <t>Concurso de méritos abierto</t>
  </si>
  <si>
    <t>SGP</t>
  </si>
  <si>
    <t xml:space="preserve">Contratación directa (con ofertas) </t>
  </si>
  <si>
    <t>No Aplica</t>
  </si>
  <si>
    <t>Selección abreviada menor cuantía</t>
  </si>
  <si>
    <t>Selección Abreviada de Menor Cuantia sin Manifestacion de Interés</t>
  </si>
  <si>
    <t>REQUIERE CONTRATACIÓN</t>
  </si>
  <si>
    <t>Selección abreviada subasta inversa</t>
  </si>
  <si>
    <t>Mínima cuantía</t>
  </si>
  <si>
    <t>NO</t>
  </si>
  <si>
    <t>Contratación régimen especial - Selección de comisionista</t>
  </si>
  <si>
    <t>Contratación régimen especial - Enajenación de bienes para intermediarios idóneos</t>
  </si>
  <si>
    <t>Contratación régimen especial - Régimen especial</t>
  </si>
  <si>
    <t>Contratación régimen especial - Banco multilateral y organismos multilaterales</t>
  </si>
  <si>
    <t>EQUIDAD DE LA MUJER</t>
  </si>
  <si>
    <t>Contratación régimen especial (con ofertas)  - Selección de comisionista</t>
  </si>
  <si>
    <t>PRIMERA INFANCIA, INFANCIA Y ADOLESCENCIA</t>
  </si>
  <si>
    <t>Contratación régimen especial (con ofertas)  - Enajenación de bienes para intermediarios idóneos</t>
  </si>
  <si>
    <t>GRUPOS ÉTNICOS</t>
  </si>
  <si>
    <t>Contratación régimen especial (con ofertas)  - Régimen especial</t>
  </si>
  <si>
    <t>CAMBIO CLIMÁTICO</t>
  </si>
  <si>
    <t>Contratación régimen especial (con ofertas)  - Banco multilateral y organismos multilaterales</t>
  </si>
  <si>
    <t>GESTIÓN DEL RIESGO DE DESASTRES</t>
  </si>
  <si>
    <t>CONSTRUCCIÓN DE PAZ</t>
  </si>
  <si>
    <t>Seléccion abreviada - acuerdo marco</t>
  </si>
  <si>
    <t>DESPLAZADOS</t>
  </si>
  <si>
    <t>VÍCTIMAS</t>
  </si>
  <si>
    <t>Etiquetas de fila</t>
  </si>
  <si>
    <t>(en blanco)</t>
  </si>
  <si>
    <t xml:space="preserve">	CONSERVACIÓN DEL RECURSO HÍDRICO DEL ÁREA URBANA DE CARTAGENA DE INDIAS</t>
  </si>
  <si>
    <t>Total general</t>
  </si>
  <si>
    <t>LINEA ESTRATÉGICA</t>
  </si>
  <si>
    <t>PROYECTOS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</si>
</sst>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2" formatCode="_(&quot;$&quot;* #,##0_);_(&quot;$&quot;* \(#,##0\);_(&quot;$&quot;* &quot;-&quot;_);_(@_)"/>
    <numFmt numFmtId="44" formatCode="_(&quot;$&quot;* #,##0.00_);_(&quot;$&quot;* \(#,##0.00\);_(&quot;$&quot;* &quot;-&quot;??_);_(@_)"/>
    <numFmt numFmtId="43" formatCode="_(* #,##0.00_);_(* \(#,##0.00\);_(* &quot;-&quot;??_);_(@_)"/>
    <numFmt numFmtId="164" formatCode="_-&quot;$&quot;\ * #,##0_-;\-&quot;$&quot;\ * #,##0_-;_-&quot;$&quot;\ * &quot;-&quot;_-;_-@_-"/>
    <numFmt numFmtId="165" formatCode="_-&quot;$&quot;\ * #,##0.00_-;\-&quot;$&quot;\ * #,##0.00_-;_-&quot;$&quot;\ * &quot;-&quot;??_-;_-@_-"/>
    <numFmt numFmtId="166" formatCode="0.0"/>
    <numFmt numFmtId="167" formatCode="_-[$$-240A]\ * #,##0.00_-;\-[$$-240A]\ * #,##0.00_-;_-[$$-240A]\ * &quot;-&quot;??_-;_-@_-"/>
    <numFmt numFmtId="168" formatCode="[$$-240A]\ #,##0.00;\-[$$-240A]\ #,##0.00"/>
    <numFmt numFmtId="169" formatCode="#,##0.0"/>
    <numFmt numFmtId="170" formatCode="#,##0.000"/>
    <numFmt numFmtId="171" formatCode="_(&quot;$&quot;* #,##0.00_);_(&quot;$&quot;* \(#,##0.00\);_(&quot;$&quot;* &quot;-&quot;_);_(@_)"/>
    <numFmt numFmtId="172" formatCode="&quot;$&quot;\ #,##0.00"/>
  </numFmts>
  <fonts count="62">
    <font>
      <sz val="11"/>
      <color theme="1"/>
      <name val="Aptos Narrow"/>
      <family val="2"/>
      <scheme val="minor"/>
    </font>
    <font>
      <sz val="12"/>
      <color theme="1"/>
      <name val="Aptos Narrow"/>
      <family val="2"/>
      <scheme val="minor"/>
    </font>
    <font>
      <sz val="11"/>
      <color theme="1"/>
      <name val="Aptos Narrow"/>
      <family val="2"/>
      <scheme val="minor"/>
    </font>
    <font>
      <b/>
      <sz val="20"/>
      <color theme="1"/>
      <name val="Aptos Narrow"/>
      <family val="2"/>
      <scheme val="minor"/>
    </font>
    <font>
      <sz val="10"/>
      <name val="Arial"/>
      <family val="2"/>
    </font>
    <font>
      <b/>
      <sz val="12"/>
      <color theme="1"/>
      <name val="Arial"/>
      <family val="2"/>
    </font>
    <font>
      <b/>
      <sz val="11"/>
      <color theme="1"/>
      <name val="Arial"/>
      <family val="2"/>
    </font>
    <font>
      <b/>
      <sz val="11"/>
      <name val="Arial"/>
      <family val="2"/>
    </font>
    <font>
      <sz val="11"/>
      <color theme="1"/>
      <name val="Arial"/>
      <family val="2"/>
    </font>
    <font>
      <sz val="14"/>
      <color theme="1"/>
      <name val="Aptos Narrow"/>
      <family val="2"/>
      <scheme val="minor"/>
    </font>
    <font>
      <b/>
      <sz val="9"/>
      <color indexed="81"/>
      <name val="Tahoma"/>
      <family val="2"/>
    </font>
    <font>
      <sz val="9"/>
      <color indexed="81"/>
      <name val="Tahoma"/>
      <family val="2"/>
    </font>
    <font>
      <sz val="12"/>
      <name val="Arial"/>
      <family val="2"/>
    </font>
    <font>
      <b/>
      <sz val="10"/>
      <color theme="1"/>
      <name val="Verdana"/>
      <family val="2"/>
    </font>
    <font>
      <sz val="10"/>
      <color theme="1"/>
      <name val="Verdana"/>
      <family val="2"/>
    </font>
    <font>
      <b/>
      <sz val="11"/>
      <color theme="1"/>
      <name val="Aptos Narrow"/>
      <family val="2"/>
      <scheme val="minor"/>
    </font>
    <font>
      <sz val="8"/>
      <name val="Aptos Narrow"/>
      <family val="2"/>
      <scheme val="minor"/>
    </font>
    <font>
      <sz val="12"/>
      <color theme="1"/>
      <name val="Arial"/>
      <family val="2"/>
    </font>
    <font>
      <sz val="12"/>
      <color theme="1" tint="4.9989318521683403E-2"/>
      <name val="Arial"/>
      <family val="2"/>
    </font>
    <font>
      <b/>
      <sz val="11"/>
      <color theme="1" tint="4.9989318521683403E-2"/>
      <name val="Arial"/>
      <family val="2"/>
    </font>
    <font>
      <b/>
      <sz val="16"/>
      <color theme="1"/>
      <name val="Arial"/>
      <family val="2"/>
    </font>
    <font>
      <sz val="8"/>
      <color theme="1"/>
      <name val="Arial"/>
      <family val="2"/>
    </font>
    <font>
      <b/>
      <sz val="8"/>
      <color theme="1"/>
      <name val="Arial"/>
      <family val="2"/>
    </font>
    <font>
      <b/>
      <sz val="8"/>
      <name val="Arial"/>
      <family val="2"/>
    </font>
    <font>
      <sz val="8"/>
      <color theme="1"/>
      <name val="Aptos Narrow"/>
      <family val="2"/>
      <scheme val="minor"/>
    </font>
    <font>
      <sz val="8"/>
      <name val="Arial"/>
      <family val="2"/>
    </font>
    <font>
      <b/>
      <sz val="9"/>
      <color rgb="FF000000"/>
      <name val="Tahoma"/>
      <family val="2"/>
    </font>
    <font>
      <sz val="9"/>
      <color rgb="FF000000"/>
      <name val="Tahoma"/>
      <family val="2"/>
    </font>
    <font>
      <sz val="12"/>
      <color theme="1"/>
      <name val="Calibri"/>
      <family val="2"/>
    </font>
    <font>
      <sz val="11"/>
      <color rgb="FF000000"/>
      <name val="Aptos Narrow"/>
      <family val="2"/>
      <scheme val="minor"/>
    </font>
    <font>
      <b/>
      <sz val="14"/>
      <color theme="1"/>
      <name val="Calibri"/>
      <family val="2"/>
    </font>
    <font>
      <sz val="14"/>
      <color theme="1"/>
      <name val="Calibri"/>
      <family val="2"/>
    </font>
    <font>
      <sz val="11"/>
      <color theme="1"/>
      <name val="Calibri"/>
      <family val="2"/>
    </font>
    <font>
      <sz val="12"/>
      <color rgb="FF000000"/>
      <name val="Aptos Narrow"/>
      <family val="2"/>
      <scheme val="minor"/>
    </font>
    <font>
      <sz val="14"/>
      <color theme="1"/>
      <name val="Arial"/>
      <family val="2"/>
    </font>
    <font>
      <sz val="14"/>
      <color rgb="FF000000"/>
      <name val="Arial"/>
      <family val="2"/>
    </font>
    <font>
      <sz val="11"/>
      <name val="Arial"/>
      <family val="2"/>
    </font>
    <font>
      <sz val="10"/>
      <color theme="1"/>
      <name val="Arial"/>
      <family val="2"/>
    </font>
    <font>
      <sz val="10"/>
      <color theme="1"/>
      <name val="Aptos Narrow"/>
      <family val="2"/>
      <scheme val="minor"/>
    </font>
    <font>
      <sz val="12"/>
      <color rgb="FF000000"/>
      <name val="Calibri"/>
      <family val="2"/>
    </font>
    <font>
      <sz val="12"/>
      <color rgb="FF000000"/>
      <name val="Arial"/>
      <family val="2"/>
    </font>
    <font>
      <sz val="11"/>
      <color theme="1" tint="4.9989318521683403E-2"/>
      <name val="Arial"/>
      <family val="2"/>
    </font>
    <font>
      <sz val="11"/>
      <color rgb="FF000000"/>
      <name val="Arial"/>
      <family val="2"/>
    </font>
    <font>
      <b/>
      <sz val="14"/>
      <color theme="1"/>
      <name val="Arial"/>
      <family val="2"/>
    </font>
    <font>
      <b/>
      <sz val="12"/>
      <color theme="1"/>
      <name val="Aptos Narrow"/>
      <family val="2"/>
      <scheme val="minor"/>
    </font>
    <font>
      <b/>
      <sz val="16"/>
      <color theme="1"/>
      <name val="Aptos Narrow"/>
      <family val="2"/>
      <scheme val="minor"/>
    </font>
    <font>
      <sz val="11"/>
      <color rgb="FF000000"/>
      <name val="Calibri"/>
      <family val="2"/>
    </font>
    <font>
      <sz val="11"/>
      <name val="Aptos Narrow"/>
      <family val="2"/>
      <scheme val="minor"/>
    </font>
    <font>
      <sz val="11"/>
      <color rgb="FFFF0000"/>
      <name val="Aptos Narrow"/>
      <family val="2"/>
      <scheme val="minor"/>
    </font>
    <font>
      <b/>
      <sz val="11"/>
      <name val="Aptos"/>
      <family val="2"/>
    </font>
    <font>
      <b/>
      <sz val="12"/>
      <color theme="1"/>
      <name val="Aptos Narrow"/>
      <scheme val="minor"/>
    </font>
    <font>
      <b/>
      <sz val="16"/>
      <color theme="1"/>
      <name val="Aptos Narrow"/>
      <scheme val="minor"/>
    </font>
    <font>
      <b/>
      <sz val="20"/>
      <color theme="1" tint="4.9989318521683403E-2"/>
      <name val="Arial"/>
      <family val="2"/>
    </font>
    <font>
      <b/>
      <sz val="11"/>
      <color rgb="FFFF0000"/>
      <name val="Arial"/>
      <family val="2"/>
    </font>
    <font>
      <sz val="11"/>
      <color rgb="FFFF0000"/>
      <name val="Arial"/>
      <family val="2"/>
    </font>
    <font>
      <b/>
      <sz val="11"/>
      <color theme="1"/>
      <name val="Aptos Narrow"/>
      <scheme val="minor"/>
    </font>
    <font>
      <b/>
      <sz val="12"/>
      <color rgb="FF000000"/>
      <name val="Arial"/>
      <family val="2"/>
    </font>
    <font>
      <b/>
      <sz val="20"/>
      <color theme="1"/>
      <name val="Arial"/>
      <family val="2"/>
    </font>
    <font>
      <b/>
      <sz val="18"/>
      <color theme="1"/>
      <name val="Aptos Narrow"/>
      <scheme val="minor"/>
    </font>
    <font>
      <b/>
      <sz val="20"/>
      <color theme="1"/>
      <name val="Aptos Narrow"/>
      <scheme val="minor"/>
    </font>
    <font>
      <b/>
      <sz val="22"/>
      <color theme="1" tint="4.9989318521683403E-2"/>
      <name val="Arial"/>
      <family val="2"/>
    </font>
    <font>
      <b/>
      <sz val="20"/>
      <name val="Aptos Narrow"/>
      <scheme val="minor"/>
    </font>
  </fonts>
  <fills count="11">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rgb="FFE2EFDA"/>
        <bgColor indexed="64"/>
      </patternFill>
    </fill>
    <fill>
      <patternFill patternType="solid">
        <fgColor rgb="FFDBE5F1"/>
        <bgColor indexed="64"/>
      </patternFill>
    </fill>
    <fill>
      <patternFill patternType="solid">
        <fgColor rgb="FFFFFFFF"/>
        <bgColor rgb="FF000000"/>
      </patternFill>
    </fill>
    <fill>
      <patternFill patternType="solid">
        <fgColor theme="3" tint="0.749992370372631"/>
        <bgColor indexed="64"/>
      </patternFill>
    </fill>
    <fill>
      <patternFill patternType="solid">
        <fgColor theme="0" tint="-4.9989318521683403E-2"/>
        <bgColor indexed="64"/>
      </patternFill>
    </fill>
    <fill>
      <patternFill patternType="solid">
        <fgColor theme="3" tint="0.89999084444715716"/>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12">
    <xf numFmtId="0" fontId="0" fillId="0" borderId="0"/>
    <xf numFmtId="0" fontId="4" fillId="0" borderId="0"/>
    <xf numFmtId="44" fontId="2" fillId="0" borderId="0" applyFont="0" applyFill="0" applyBorder="0" applyAlignment="0" applyProtection="0"/>
    <xf numFmtId="43" fontId="2" fillId="0" borderId="0" applyFont="0" applyFill="0" applyBorder="0" applyAlignment="0" applyProtection="0"/>
    <xf numFmtId="0" fontId="13" fillId="6" borderId="0" applyNumberFormat="0" applyBorder="0" applyProtection="0">
      <alignment horizontal="center" vertical="center"/>
    </xf>
    <xf numFmtId="49" fontId="14" fillId="0" borderId="0" applyFill="0" applyBorder="0" applyProtection="0">
      <alignment horizontal="left" vertical="center"/>
    </xf>
    <xf numFmtId="3" fontId="14" fillId="0" borderId="0" applyFill="0" applyBorder="0" applyProtection="0">
      <alignment horizontal="right" vertical="center"/>
    </xf>
    <xf numFmtId="43" fontId="2" fillId="0" borderId="0" applyFont="0" applyFill="0" applyBorder="0" applyAlignment="0" applyProtection="0"/>
    <xf numFmtId="42"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165" fontId="2" fillId="0" borderId="0" applyFont="0" applyFill="0" applyBorder="0" applyAlignment="0" applyProtection="0"/>
  </cellStyleXfs>
  <cellXfs count="501">
    <xf numFmtId="0" fontId="0" fillId="0" borderId="0" xfId="0"/>
    <xf numFmtId="0" fontId="0" fillId="2" borderId="0" xfId="0" applyFill="1"/>
    <xf numFmtId="0" fontId="6" fillId="2" borderId="1" xfId="0" applyFont="1" applyFill="1" applyBorder="1" applyAlignment="1">
      <alignment horizontal="center" vertical="center" wrapText="1"/>
    </xf>
    <xf numFmtId="0" fontId="8" fillId="2" borderId="0" xfId="0" applyFont="1" applyFill="1"/>
    <xf numFmtId="0" fontId="0" fillId="2" borderId="0" xfId="0" applyFill="1" applyAlignment="1">
      <alignment horizontal="center" vertical="center"/>
    </xf>
    <xf numFmtId="0" fontId="9" fillId="2" borderId="0" xfId="0" applyFont="1" applyFill="1" applyAlignment="1">
      <alignment horizontal="center" vertical="center"/>
    </xf>
    <xf numFmtId="0" fontId="0" fillId="0" borderId="0" xfId="0" applyAlignment="1">
      <alignment vertical="center"/>
    </xf>
    <xf numFmtId="0" fontId="13" fillId="6" borderId="1" xfId="4" applyBorder="1" applyProtection="1">
      <alignment horizontal="center" vertical="center"/>
    </xf>
    <xf numFmtId="3" fontId="14" fillId="0" borderId="1" xfId="6" applyBorder="1" applyAlignment="1" applyProtection="1">
      <alignment horizontal="center" vertical="center"/>
    </xf>
    <xf numFmtId="49" fontId="14" fillId="0" borderId="1" xfId="5" applyBorder="1" applyProtection="1">
      <alignment horizontal="left" vertical="center"/>
    </xf>
    <xf numFmtId="0" fontId="17" fillId="0" borderId="0" xfId="0" applyFont="1" applyAlignment="1">
      <alignment horizontal="left"/>
    </xf>
    <xf numFmtId="0" fontId="17" fillId="0" borderId="0" xfId="0" applyFont="1" applyAlignment="1">
      <alignment horizontal="left" vertical="center" wrapText="1"/>
    </xf>
    <xf numFmtId="0" fontId="18" fillId="0" borderId="0" xfId="0" applyFont="1" applyAlignment="1">
      <alignment horizontal="left" vertical="center" wrapText="1"/>
    </xf>
    <xf numFmtId="0" fontId="12" fillId="0" borderId="0" xfId="0" applyFont="1" applyAlignment="1">
      <alignment horizontal="left" vertical="center" wrapText="1"/>
    </xf>
    <xf numFmtId="0" fontId="17" fillId="4" borderId="1" xfId="0" applyFont="1" applyFill="1" applyBorder="1" applyAlignment="1">
      <alignment horizontal="left" vertical="center" wrapText="1"/>
    </xf>
    <xf numFmtId="0" fontId="17" fillId="4" borderId="1" xfId="0" applyFont="1" applyFill="1" applyBorder="1" applyAlignment="1">
      <alignment horizontal="left" vertical="center"/>
    </xf>
    <xf numFmtId="0" fontId="18" fillId="4" borderId="1" xfId="0" applyFont="1" applyFill="1" applyBorder="1" applyAlignment="1">
      <alignment horizontal="left" vertical="center" wrapText="1"/>
    </xf>
    <xf numFmtId="0" fontId="12" fillId="4" borderId="1" xfId="0" applyFont="1" applyFill="1" applyBorder="1" applyAlignment="1">
      <alignment horizontal="left" vertical="center" wrapText="1"/>
    </xf>
    <xf numFmtId="0" fontId="17" fillId="0" borderId="0" xfId="0" applyFont="1" applyAlignment="1">
      <alignment horizontal="left" vertical="center"/>
    </xf>
    <xf numFmtId="0" fontId="7" fillId="2" borderId="1" xfId="0" applyFont="1" applyFill="1" applyBorder="1" applyAlignment="1">
      <alignment horizontal="center" vertical="center" wrapText="1"/>
    </xf>
    <xf numFmtId="0" fontId="19" fillId="2" borderId="1" xfId="0" applyFont="1" applyFill="1" applyBorder="1" applyAlignment="1">
      <alignment horizontal="center" vertical="center" wrapText="1"/>
    </xf>
    <xf numFmtId="0" fontId="0" fillId="2" borderId="0" xfId="0" applyFill="1" applyAlignment="1">
      <alignment horizontal="center"/>
    </xf>
    <xf numFmtId="0" fontId="17" fillId="2" borderId="2" xfId="0" applyFont="1" applyFill="1" applyBorder="1" applyAlignment="1">
      <alignment horizontal="center" vertical="center"/>
    </xf>
    <xf numFmtId="0" fontId="17" fillId="2" borderId="3" xfId="0" applyFont="1" applyFill="1" applyBorder="1" applyAlignment="1">
      <alignment horizontal="center" vertical="center"/>
    </xf>
    <xf numFmtId="0" fontId="17" fillId="2" borderId="4" xfId="0" applyFont="1" applyFill="1" applyBorder="1" applyAlignment="1">
      <alignment horizontal="center" vertical="center"/>
    </xf>
    <xf numFmtId="0" fontId="0" fillId="0" borderId="0" xfId="0" applyAlignment="1">
      <alignment horizontal="center"/>
    </xf>
    <xf numFmtId="49" fontId="14" fillId="0" borderId="1" xfId="5" applyBorder="1" applyAlignment="1" applyProtection="1">
      <alignment vertical="center" wrapText="1"/>
    </xf>
    <xf numFmtId="0" fontId="13" fillId="6" borderId="1" xfId="4" applyBorder="1" applyAlignment="1" applyProtection="1">
      <alignment vertical="center"/>
    </xf>
    <xf numFmtId="0" fontId="22" fillId="2" borderId="1" xfId="1" applyFont="1" applyFill="1" applyBorder="1" applyAlignment="1">
      <alignment horizontal="left" vertical="center"/>
    </xf>
    <xf numFmtId="0" fontId="23" fillId="5" borderId="9" xfId="1" applyFont="1" applyFill="1" applyBorder="1" applyAlignment="1">
      <alignment horizontal="center" vertical="center"/>
    </xf>
    <xf numFmtId="0" fontId="23" fillId="5" borderId="1" xfId="1" applyFont="1" applyFill="1" applyBorder="1" applyAlignment="1">
      <alignment horizontal="center" vertical="center"/>
    </xf>
    <xf numFmtId="0" fontId="23" fillId="5" borderId="10" xfId="1" applyFont="1" applyFill="1" applyBorder="1" applyAlignment="1">
      <alignment horizontal="center" vertical="center"/>
    </xf>
    <xf numFmtId="14" fontId="24" fillId="0" borderId="1" xfId="0" applyNumberFormat="1" applyFont="1" applyBorder="1" applyAlignment="1">
      <alignment horizontal="center" vertical="center"/>
    </xf>
    <xf numFmtId="0" fontId="25" fillId="0" borderId="1" xfId="1" applyFont="1" applyBorder="1" applyAlignment="1">
      <alignment horizontal="center" vertical="center"/>
    </xf>
    <xf numFmtId="14" fontId="25" fillId="0" borderId="1" xfId="1" applyNumberFormat="1" applyFont="1" applyBorder="1" applyAlignment="1">
      <alignment horizontal="center" vertical="center"/>
    </xf>
    <xf numFmtId="0" fontId="25" fillId="0" borderId="1" xfId="1" applyFont="1" applyBorder="1" applyAlignment="1">
      <alignment horizontal="center" wrapText="1"/>
    </xf>
    <xf numFmtId="0" fontId="25" fillId="0" borderId="1" xfId="1" applyFont="1" applyBorder="1"/>
    <xf numFmtId="0" fontId="23" fillId="5" borderId="1" xfId="1" applyFont="1" applyFill="1" applyBorder="1" applyAlignment="1">
      <alignment vertical="center"/>
    </xf>
    <xf numFmtId="0" fontId="0" fillId="0" borderId="1" xfId="0" applyBorder="1" applyAlignment="1">
      <alignment horizontal="center" vertical="center"/>
    </xf>
    <xf numFmtId="0" fontId="30" fillId="0" borderId="0" xfId="0" applyFont="1" applyAlignment="1">
      <alignment horizontal="center" vertical="center" wrapText="1"/>
    </xf>
    <xf numFmtId="0" fontId="31" fillId="0" borderId="0" xfId="0" applyFont="1" applyAlignment="1">
      <alignment vertical="center"/>
    </xf>
    <xf numFmtId="0" fontId="31" fillId="0" borderId="0" xfId="0" applyFont="1" applyAlignment="1">
      <alignment vertical="center" wrapText="1"/>
    </xf>
    <xf numFmtId="0" fontId="6" fillId="2" borderId="20" xfId="0" applyFont="1" applyFill="1" applyBorder="1" applyAlignment="1">
      <alignment horizontal="center" vertical="center" wrapText="1"/>
    </xf>
    <xf numFmtId="0" fontId="17" fillId="0" borderId="0" xfId="0" applyFont="1" applyAlignment="1">
      <alignment vertical="center" wrapText="1"/>
    </xf>
    <xf numFmtId="0" fontId="8" fillId="0" borderId="1" xfId="0" applyFont="1" applyBorder="1" applyAlignment="1">
      <alignment vertical="center" wrapText="1"/>
    </xf>
    <xf numFmtId="0" fontId="8" fillId="0" borderId="1" xfId="0" applyFont="1" applyBorder="1" applyAlignment="1">
      <alignment horizontal="left" vertical="center" wrapText="1"/>
    </xf>
    <xf numFmtId="0" fontId="8" fillId="0" borderId="1" xfId="0" applyFont="1" applyBorder="1" applyAlignment="1">
      <alignment horizontal="center" vertical="center" wrapText="1"/>
    </xf>
    <xf numFmtId="0" fontId="32" fillId="0" borderId="1" xfId="0" applyFont="1" applyBorder="1" applyAlignment="1">
      <alignment horizontal="center" vertical="center" wrapText="1"/>
    </xf>
    <xf numFmtId="0" fontId="0" fillId="0" borderId="1" xfId="0" applyBorder="1"/>
    <xf numFmtId="0" fontId="0" fillId="0" borderId="1" xfId="0" applyBorder="1" applyAlignment="1">
      <alignment vertical="center" wrapText="1"/>
    </xf>
    <xf numFmtId="9" fontId="0" fillId="2" borderId="0" xfId="9" applyFont="1" applyFill="1" applyAlignment="1">
      <alignment horizontal="center" vertical="center"/>
    </xf>
    <xf numFmtId="49" fontId="14" fillId="0" borderId="0" xfId="5" applyFill="1" applyBorder="1" applyProtection="1">
      <alignment horizontal="left" vertical="center"/>
    </xf>
    <xf numFmtId="3" fontId="9" fillId="2" borderId="0" xfId="0" applyNumberFormat="1" applyFont="1" applyFill="1" applyAlignment="1">
      <alignment horizontal="center" vertical="center"/>
    </xf>
    <xf numFmtId="0" fontId="0" fillId="0" borderId="0" xfId="0" applyAlignment="1">
      <alignment horizontal="center" vertical="center"/>
    </xf>
    <xf numFmtId="0" fontId="0" fillId="0" borderId="0" xfId="0" applyAlignment="1">
      <alignment vertical="center" wrapText="1"/>
    </xf>
    <xf numFmtId="0" fontId="0" fillId="0" borderId="0" xfId="0" applyAlignment="1">
      <alignment horizontal="justify"/>
    </xf>
    <xf numFmtId="0" fontId="38" fillId="0" borderId="1" xfId="0" applyFont="1" applyBorder="1" applyAlignment="1">
      <alignment vertical="center" wrapText="1"/>
    </xf>
    <xf numFmtId="0" fontId="37" fillId="0" borderId="1" xfId="0" applyFont="1" applyBorder="1" applyAlignment="1">
      <alignment vertical="center" wrapText="1"/>
    </xf>
    <xf numFmtId="0" fontId="32" fillId="0" borderId="1" xfId="0" applyFont="1" applyBorder="1" applyAlignment="1">
      <alignment vertical="center" wrapText="1"/>
    </xf>
    <xf numFmtId="0" fontId="33" fillId="0" borderId="1" xfId="0" applyFont="1" applyBorder="1" applyAlignment="1">
      <alignment vertical="center" wrapText="1"/>
    </xf>
    <xf numFmtId="0" fontId="8" fillId="2" borderId="0" xfId="0" applyFont="1" applyFill="1" applyAlignment="1">
      <alignment horizontal="center"/>
    </xf>
    <xf numFmtId="0" fontId="17" fillId="0" borderId="1" xfId="0" applyFont="1" applyBorder="1" applyAlignment="1">
      <alignment horizontal="center" vertical="center" wrapText="1"/>
    </xf>
    <xf numFmtId="0" fontId="17" fillId="0" borderId="1" xfId="0" applyFont="1" applyBorder="1" applyAlignment="1">
      <alignment horizontal="justify" vertical="center" wrapText="1"/>
    </xf>
    <xf numFmtId="0" fontId="17" fillId="0" borderId="6" xfId="0" applyFont="1" applyBorder="1" applyAlignment="1">
      <alignment horizontal="justify" vertical="center" wrapText="1"/>
    </xf>
    <xf numFmtId="0" fontId="17" fillId="0" borderId="7" xfId="0" applyFont="1" applyBorder="1" applyAlignment="1">
      <alignment horizontal="justify" vertical="center" wrapText="1"/>
    </xf>
    <xf numFmtId="0" fontId="17" fillId="0" borderId="7" xfId="0" applyFont="1" applyBorder="1" applyAlignment="1">
      <alignment horizontal="center" vertical="center" wrapText="1"/>
    </xf>
    <xf numFmtId="9" fontId="17" fillId="0" borderId="7" xfId="9" applyFont="1" applyFill="1" applyBorder="1" applyAlignment="1">
      <alignment horizontal="center" vertical="center" wrapText="1"/>
    </xf>
    <xf numFmtId="0" fontId="17" fillId="0" borderId="9" xfId="0" applyFont="1" applyBorder="1" applyAlignment="1">
      <alignment horizontal="justify" vertical="center" wrapText="1"/>
    </xf>
    <xf numFmtId="9" fontId="17" fillId="0" borderId="1" xfId="9" applyFont="1" applyFill="1" applyBorder="1" applyAlignment="1">
      <alignment horizontal="center" vertical="center" wrapText="1"/>
    </xf>
    <xf numFmtId="3" fontId="17" fillId="0" borderId="1" xfId="0" applyNumberFormat="1" applyFont="1" applyBorder="1" applyAlignment="1">
      <alignment horizontal="center" vertical="center" wrapText="1"/>
    </xf>
    <xf numFmtId="0" fontId="17" fillId="0" borderId="1" xfId="0" applyFont="1" applyBorder="1" applyAlignment="1">
      <alignment horizontal="center" vertical="center"/>
    </xf>
    <xf numFmtId="0" fontId="40" fillId="0" borderId="1" xfId="0" applyFont="1" applyBorder="1" applyAlignment="1">
      <alignment horizontal="justify" vertical="center" wrapText="1"/>
    </xf>
    <xf numFmtId="1" fontId="17" fillId="0" borderId="1" xfId="0" applyNumberFormat="1" applyFont="1" applyBorder="1" applyAlignment="1">
      <alignment horizontal="center" vertical="center" wrapText="1"/>
    </xf>
    <xf numFmtId="0" fontId="40" fillId="0" borderId="1" xfId="0" applyFont="1" applyBorder="1" applyAlignment="1">
      <alignment horizontal="center" vertical="center" wrapText="1"/>
    </xf>
    <xf numFmtId="0" fontId="17" fillId="0" borderId="22" xfId="0" applyFont="1" applyBorder="1" applyAlignment="1">
      <alignment horizontal="justify" vertical="center" wrapText="1"/>
    </xf>
    <xf numFmtId="0" fontId="17" fillId="0" borderId="21" xfId="0" applyFont="1" applyBorder="1" applyAlignment="1">
      <alignment horizontal="justify" vertical="center" wrapText="1"/>
    </xf>
    <xf numFmtId="0" fontId="17" fillId="0" borderId="21" xfId="0" applyFont="1" applyBorder="1" applyAlignment="1">
      <alignment horizontal="center" vertical="center" wrapText="1"/>
    </xf>
    <xf numFmtId="0" fontId="41" fillId="2" borderId="1" xfId="0" applyFont="1" applyFill="1" applyBorder="1" applyAlignment="1">
      <alignment horizontal="center" vertical="center" wrapText="1"/>
    </xf>
    <xf numFmtId="0" fontId="37" fillId="0" borderId="1" xfId="0" applyFont="1" applyBorder="1" applyAlignment="1">
      <alignment horizontal="justify" vertical="center" wrapText="1"/>
    </xf>
    <xf numFmtId="1" fontId="0" fillId="0" borderId="1" xfId="0" applyNumberFormat="1" applyBorder="1" applyAlignment="1">
      <alignment horizontal="center" vertical="center"/>
    </xf>
    <xf numFmtId="1" fontId="0" fillId="0" borderId="0" xfId="0" applyNumberFormat="1" applyAlignment="1">
      <alignment horizontal="center" vertical="center"/>
    </xf>
    <xf numFmtId="0" fontId="42" fillId="0" borderId="1" xfId="0" applyFont="1" applyBorder="1" applyAlignment="1">
      <alignment vertical="center" wrapText="1"/>
    </xf>
    <xf numFmtId="42" fontId="0" fillId="0" borderId="1" xfId="8" applyFont="1" applyBorder="1" applyAlignment="1">
      <alignment horizontal="center" vertical="center" wrapText="1"/>
    </xf>
    <xf numFmtId="42" fontId="0" fillId="0" borderId="1" xfId="8" applyFont="1" applyBorder="1" applyAlignment="1">
      <alignment vertical="center"/>
    </xf>
    <xf numFmtId="42" fontId="8" fillId="0" borderId="1" xfId="8" applyFont="1" applyBorder="1" applyAlignment="1">
      <alignment vertical="center"/>
    </xf>
    <xf numFmtId="42" fontId="0" fillId="0" borderId="0" xfId="8" applyFont="1"/>
    <xf numFmtId="42" fontId="34" fillId="0" borderId="0" xfId="8" applyFont="1"/>
    <xf numFmtId="42" fontId="0" fillId="0" borderId="1" xfId="8" applyFont="1" applyFill="1" applyBorder="1"/>
    <xf numFmtId="4" fontId="9" fillId="2" borderId="0" xfId="0" applyNumberFormat="1" applyFont="1" applyFill="1" applyAlignment="1">
      <alignment horizontal="center" vertical="center"/>
    </xf>
    <xf numFmtId="0" fontId="17" fillId="0" borderId="0" xfId="0" applyFont="1" applyAlignment="1">
      <alignment horizontal="center" vertical="center"/>
    </xf>
    <xf numFmtId="166" fontId="17" fillId="0" borderId="1" xfId="0" applyNumberFormat="1" applyFont="1" applyBorder="1" applyAlignment="1">
      <alignment horizontal="center" vertical="center" wrapText="1"/>
    </xf>
    <xf numFmtId="0" fontId="0" fillId="0" borderId="0" xfId="0" pivotButton="1"/>
    <xf numFmtId="0" fontId="0" fillId="0" borderId="0" xfId="0" applyAlignment="1">
      <alignment horizontal="left"/>
    </xf>
    <xf numFmtId="0" fontId="0" fillId="0" borderId="0" xfId="0" applyAlignment="1">
      <alignment horizontal="left" indent="1"/>
    </xf>
    <xf numFmtId="0" fontId="45" fillId="8" borderId="25" xfId="0" applyFont="1" applyFill="1" applyBorder="1" applyAlignment="1">
      <alignment horizontal="center" vertical="center"/>
    </xf>
    <xf numFmtId="0" fontId="45" fillId="8" borderId="26" xfId="0" applyFont="1" applyFill="1" applyBorder="1" applyAlignment="1">
      <alignment horizontal="center" vertical="center"/>
    </xf>
    <xf numFmtId="0" fontId="45" fillId="8" borderId="27" xfId="0" applyFont="1" applyFill="1" applyBorder="1" applyAlignment="1">
      <alignment horizontal="center" vertical="center"/>
    </xf>
    <xf numFmtId="0" fontId="44" fillId="9" borderId="9" xfId="0" applyFont="1" applyFill="1" applyBorder="1" applyAlignment="1">
      <alignment horizontal="center" vertical="center"/>
    </xf>
    <xf numFmtId="0" fontId="44" fillId="0" borderId="22" xfId="0" applyFont="1" applyBorder="1" applyAlignment="1">
      <alignment horizontal="center" vertical="center"/>
    </xf>
    <xf numFmtId="0" fontId="41" fillId="2" borderId="1" xfId="0" applyFont="1" applyFill="1" applyBorder="1" applyAlignment="1">
      <alignment horizontal="left" vertical="center" wrapText="1"/>
    </xf>
    <xf numFmtId="0" fontId="36" fillId="2" borderId="1" xfId="0" applyFont="1" applyFill="1" applyBorder="1" applyAlignment="1">
      <alignment horizontal="center" vertical="center" wrapText="1"/>
    </xf>
    <xf numFmtId="42" fontId="48" fillId="0" borderId="0" xfId="8" applyFont="1"/>
    <xf numFmtId="42" fontId="0" fillId="0" borderId="0" xfId="0" applyNumberFormat="1"/>
    <xf numFmtId="2" fontId="17" fillId="0" borderId="1" xfId="0" applyNumberFormat="1" applyFont="1" applyBorder="1" applyAlignment="1">
      <alignment horizontal="center" vertical="center" wrapText="1"/>
    </xf>
    <xf numFmtId="0" fontId="0" fillId="0" borderId="0" xfId="0" applyAlignment="1">
      <alignment horizontal="center" vertical="center" wrapText="1"/>
    </xf>
    <xf numFmtId="9" fontId="0" fillId="2" borderId="1" xfId="9" applyFont="1" applyFill="1" applyBorder="1" applyAlignment="1">
      <alignment horizontal="center" vertical="center" wrapText="1"/>
    </xf>
    <xf numFmtId="4" fontId="40" fillId="0" borderId="1" xfId="0" applyNumberFormat="1" applyFont="1" applyBorder="1" applyAlignment="1">
      <alignment horizontal="center" vertical="center" wrapText="1"/>
    </xf>
    <xf numFmtId="10" fontId="43" fillId="0" borderId="1" xfId="0" applyNumberFormat="1" applyFont="1" applyBorder="1" applyAlignment="1">
      <alignment horizontal="center" vertical="center" wrapText="1"/>
    </xf>
    <xf numFmtId="0" fontId="0" fillId="0" borderId="1" xfId="0" applyBorder="1" applyAlignment="1">
      <alignment horizontal="center" vertical="center" wrapText="1"/>
    </xf>
    <xf numFmtId="0" fontId="19" fillId="2" borderId="19" xfId="0" applyFont="1" applyFill="1" applyBorder="1" applyAlignment="1">
      <alignment horizontal="center" vertical="center" wrapText="1"/>
    </xf>
    <xf numFmtId="0" fontId="0" fillId="0" borderId="20" xfId="0" applyBorder="1" applyAlignment="1">
      <alignment horizontal="center" vertical="center"/>
    </xf>
    <xf numFmtId="14" fontId="41" fillId="2" borderId="1" xfId="0" applyNumberFormat="1" applyFont="1" applyFill="1" applyBorder="1" applyAlignment="1">
      <alignment horizontal="center" vertical="center" wrapText="1"/>
    </xf>
    <xf numFmtId="1" fontId="36" fillId="2" borderId="1" xfId="0" applyNumberFormat="1" applyFont="1" applyFill="1" applyBorder="1" applyAlignment="1">
      <alignment horizontal="center" vertical="center" wrapText="1"/>
    </xf>
    <xf numFmtId="0" fontId="8" fillId="2" borderId="1" xfId="0" applyFont="1" applyFill="1" applyBorder="1" applyAlignment="1">
      <alignment horizontal="center" vertical="center" wrapText="1"/>
    </xf>
    <xf numFmtId="17" fontId="6" fillId="2" borderId="1" xfId="0" applyNumberFormat="1" applyFont="1" applyFill="1" applyBorder="1" applyAlignment="1">
      <alignment horizontal="center" vertical="center" wrapText="1"/>
    </xf>
    <xf numFmtId="9" fontId="6" fillId="2" borderId="1" xfId="9" applyFont="1" applyFill="1" applyBorder="1" applyAlignment="1">
      <alignment horizontal="center" vertical="center" wrapText="1"/>
    </xf>
    <xf numFmtId="9" fontId="46" fillId="0" borderId="1" xfId="0" applyNumberFormat="1" applyFont="1" applyBorder="1" applyAlignment="1">
      <alignment horizontal="center" vertical="center"/>
    </xf>
    <xf numFmtId="3" fontId="7" fillId="0" borderId="1" xfId="1" applyNumberFormat="1" applyFont="1" applyBorder="1" applyAlignment="1" applyProtection="1">
      <alignment horizontal="center" vertical="center" wrapText="1"/>
      <protection locked="0"/>
    </xf>
    <xf numFmtId="0" fontId="47" fillId="0" borderId="1" xfId="1" applyFont="1" applyBorder="1" applyAlignment="1" applyProtection="1">
      <alignment horizontal="center" vertical="center"/>
      <protection locked="0"/>
    </xf>
    <xf numFmtId="0" fontId="40" fillId="0" borderId="1" xfId="0" applyFont="1" applyBorder="1" applyAlignment="1">
      <alignment vertical="center" wrapText="1"/>
    </xf>
    <xf numFmtId="9" fontId="19" fillId="2" borderId="1" xfId="9" applyFont="1" applyFill="1" applyBorder="1" applyAlignment="1">
      <alignment horizontal="center" vertical="center" wrapText="1"/>
    </xf>
    <xf numFmtId="0" fontId="53" fillId="2" borderId="1" xfId="0" applyFont="1" applyFill="1" applyBorder="1" applyAlignment="1">
      <alignment horizontal="center" vertical="center" wrapText="1"/>
    </xf>
    <xf numFmtId="0" fontId="54" fillId="2" borderId="1" xfId="0" applyFont="1" applyFill="1" applyBorder="1" applyAlignment="1">
      <alignment horizontal="center" vertical="center" wrapText="1"/>
    </xf>
    <xf numFmtId="4" fontId="17" fillId="0" borderId="7" xfId="0" applyNumberFormat="1" applyFont="1" applyBorder="1" applyAlignment="1">
      <alignment horizontal="center" vertical="center" wrapText="1"/>
    </xf>
    <xf numFmtId="4" fontId="17" fillId="0" borderId="1" xfId="0" applyNumberFormat="1" applyFont="1" applyBorder="1" applyAlignment="1">
      <alignment horizontal="center" vertical="center" wrapText="1"/>
    </xf>
    <xf numFmtId="0" fontId="41" fillId="2" borderId="20" xfId="0" applyFont="1" applyFill="1" applyBorder="1" applyAlignment="1">
      <alignment horizontal="center" vertical="center" wrapText="1"/>
    </xf>
    <xf numFmtId="0" fontId="41" fillId="2" borderId="19" xfId="0" applyFont="1" applyFill="1" applyBorder="1" applyAlignment="1">
      <alignment horizontal="center" vertical="center" wrapText="1"/>
    </xf>
    <xf numFmtId="0" fontId="17" fillId="0" borderId="1" xfId="0" applyFont="1" applyBorder="1" applyAlignment="1">
      <alignment vertical="center" wrapText="1"/>
    </xf>
    <xf numFmtId="42" fontId="17" fillId="0" borderId="20" xfId="8" applyFont="1" applyBorder="1" applyAlignment="1">
      <alignment horizontal="center" vertical="center" wrapText="1"/>
    </xf>
    <xf numFmtId="165" fontId="0" fillId="0" borderId="19" xfId="11" applyFont="1" applyBorder="1" applyAlignment="1">
      <alignment vertical="center"/>
    </xf>
    <xf numFmtId="0" fontId="17" fillId="0" borderId="19" xfId="0" applyFont="1" applyBorder="1" applyAlignment="1">
      <alignment horizontal="center" vertical="center" wrapText="1"/>
    </xf>
    <xf numFmtId="42" fontId="17" fillId="0" borderId="1" xfId="8" applyFont="1" applyBorder="1" applyAlignment="1">
      <alignment vertical="center" wrapText="1"/>
    </xf>
    <xf numFmtId="9" fontId="17" fillId="0" borderId="1" xfId="9" applyFont="1" applyBorder="1" applyAlignment="1">
      <alignment vertical="center"/>
    </xf>
    <xf numFmtId="9" fontId="17" fillId="0" borderId="1" xfId="9" applyFont="1" applyBorder="1" applyAlignment="1">
      <alignment vertical="center" wrapText="1"/>
    </xf>
    <xf numFmtId="164" fontId="17" fillId="0" borderId="1" xfId="8" applyNumberFormat="1" applyFont="1" applyBorder="1" applyAlignment="1">
      <alignment vertical="center" wrapText="1"/>
    </xf>
    <xf numFmtId="165" fontId="1" fillId="0" borderId="1" xfId="11" applyFont="1" applyBorder="1" applyAlignment="1">
      <alignment horizontal="center" vertical="center" wrapText="1"/>
    </xf>
    <xf numFmtId="167" fontId="17" fillId="0" borderId="1" xfId="10" applyNumberFormat="1" applyFont="1" applyBorder="1" applyAlignment="1">
      <alignment vertical="center"/>
    </xf>
    <xf numFmtId="1" fontId="1" fillId="0" borderId="1" xfId="0" applyNumberFormat="1" applyFont="1" applyBorder="1" applyAlignment="1">
      <alignment horizontal="center" vertical="center" wrapText="1"/>
    </xf>
    <xf numFmtId="167" fontId="17" fillId="0" borderId="20" xfId="10" applyNumberFormat="1" applyFont="1" applyBorder="1" applyAlignment="1">
      <alignment vertical="center"/>
    </xf>
    <xf numFmtId="171" fontId="17" fillId="0" borderId="1" xfId="8" applyNumberFormat="1" applyFont="1" applyFill="1" applyBorder="1" applyAlignment="1">
      <alignment vertical="center" wrapText="1"/>
    </xf>
    <xf numFmtId="42" fontId="17" fillId="0" borderId="1" xfId="8" applyFont="1" applyFill="1" applyBorder="1" applyAlignment="1">
      <alignment vertical="center" wrapText="1"/>
    </xf>
    <xf numFmtId="165" fontId="0" fillId="0" borderId="1" xfId="11" applyFont="1" applyFill="1" applyBorder="1" applyAlignment="1">
      <alignment horizontal="center" vertical="center" wrapText="1"/>
    </xf>
    <xf numFmtId="1" fontId="0" fillId="0" borderId="1" xfId="0" applyNumberFormat="1" applyBorder="1" applyAlignment="1">
      <alignment horizontal="center" vertical="center" wrapText="1"/>
    </xf>
    <xf numFmtId="1" fontId="0" fillId="0" borderId="0" xfId="0" applyNumberFormat="1" applyAlignment="1">
      <alignment horizontal="center" vertical="center" wrapText="1"/>
    </xf>
    <xf numFmtId="164" fontId="17" fillId="0" borderId="1" xfId="8" applyNumberFormat="1" applyFont="1" applyFill="1" applyBorder="1" applyAlignment="1">
      <alignment vertical="center" wrapText="1"/>
    </xf>
    <xf numFmtId="165" fontId="1" fillId="0" borderId="1" xfId="11" applyFont="1" applyFill="1" applyBorder="1" applyAlignment="1">
      <alignment horizontal="center" vertical="center" wrapText="1"/>
    </xf>
    <xf numFmtId="42" fontId="34" fillId="0" borderId="1" xfId="8" applyFont="1" applyFill="1" applyBorder="1" applyAlignment="1">
      <alignment vertical="center"/>
    </xf>
    <xf numFmtId="167" fontId="17" fillId="0" borderId="20" xfId="10" applyNumberFormat="1" applyFont="1" applyBorder="1" applyAlignment="1">
      <alignment horizontal="center" vertical="center"/>
    </xf>
    <xf numFmtId="167" fontId="17" fillId="0" borderId="18" xfId="10" applyNumberFormat="1" applyFont="1" applyBorder="1" applyAlignment="1">
      <alignment horizontal="center" vertical="center"/>
    </xf>
    <xf numFmtId="167" fontId="17" fillId="0" borderId="19" xfId="10" applyNumberFormat="1" applyFont="1" applyBorder="1" applyAlignment="1">
      <alignment horizontal="center" vertical="center"/>
    </xf>
    <xf numFmtId="165" fontId="17" fillId="0" borderId="20" xfId="11" applyFont="1" applyFill="1" applyBorder="1" applyAlignment="1">
      <alignment horizontal="center" vertical="center"/>
    </xf>
    <xf numFmtId="165" fontId="17" fillId="0" borderId="18" xfId="11" applyFont="1" applyFill="1" applyBorder="1" applyAlignment="1">
      <alignment horizontal="center" vertical="center"/>
    </xf>
    <xf numFmtId="165" fontId="17" fillId="0" borderId="19" xfId="11" applyFont="1" applyFill="1" applyBorder="1" applyAlignment="1">
      <alignment horizontal="center" vertical="center"/>
    </xf>
    <xf numFmtId="0" fontId="19" fillId="2" borderId="20" xfId="0" applyFont="1" applyFill="1" applyBorder="1" applyAlignment="1">
      <alignment horizontal="center" vertical="center" wrapText="1"/>
    </xf>
    <xf numFmtId="42" fontId="17" fillId="0" borderId="1" xfId="8" applyFont="1" applyFill="1" applyBorder="1" applyAlignment="1">
      <alignment horizontal="center" vertical="center" wrapText="1"/>
    </xf>
    <xf numFmtId="0" fontId="0" fillId="0" borderId="20" xfId="0" applyBorder="1" applyAlignment="1">
      <alignment horizontal="center" vertical="center" wrapText="1"/>
    </xf>
    <xf numFmtId="0" fontId="0" fillId="0" borderId="19" xfId="0" applyBorder="1" applyAlignment="1">
      <alignment horizontal="center" vertical="center" wrapText="1"/>
    </xf>
    <xf numFmtId="0" fontId="17" fillId="0" borderId="2" xfId="0" applyFont="1" applyBorder="1" applyAlignment="1">
      <alignment horizontal="center" vertical="center" wrapText="1"/>
    </xf>
    <xf numFmtId="0" fontId="1" fillId="0" borderId="1" xfId="0" applyFont="1" applyBorder="1" applyAlignment="1">
      <alignment horizontal="center" vertical="center" wrapText="1"/>
    </xf>
    <xf numFmtId="165" fontId="50" fillId="0" borderId="1" xfId="11" applyFont="1" applyFill="1" applyBorder="1" applyAlignment="1">
      <alignment horizontal="center" vertical="center"/>
    </xf>
    <xf numFmtId="9" fontId="55" fillId="0" borderId="1" xfId="9" applyFont="1" applyFill="1" applyBorder="1" applyAlignment="1">
      <alignment horizontal="center" vertical="center"/>
    </xf>
    <xf numFmtId="42" fontId="17" fillId="0" borderId="1" xfId="8" applyFont="1" applyBorder="1" applyAlignment="1">
      <alignment horizontal="center" vertical="center" wrapText="1"/>
    </xf>
    <xf numFmtId="9" fontId="17" fillId="0" borderId="1" xfId="9" applyFont="1" applyBorder="1" applyAlignment="1">
      <alignment horizontal="center" vertical="center" wrapText="1"/>
    </xf>
    <xf numFmtId="0" fontId="17" fillId="0" borderId="20" xfId="0" applyFont="1" applyBorder="1" applyAlignment="1">
      <alignment horizontal="center" vertical="center" wrapText="1"/>
    </xf>
    <xf numFmtId="0" fontId="43" fillId="2" borderId="1" xfId="1" applyFont="1" applyFill="1" applyBorder="1" applyAlignment="1">
      <alignment horizontal="left" vertical="center"/>
    </xf>
    <xf numFmtId="0" fontId="40" fillId="0" borderId="19" xfId="0" applyFont="1" applyBorder="1" applyAlignment="1">
      <alignment horizontal="center" vertical="center" wrapText="1"/>
    </xf>
    <xf numFmtId="1" fontId="17" fillId="0" borderId="19" xfId="0" applyNumberFormat="1" applyFont="1" applyBorder="1" applyAlignment="1">
      <alignment horizontal="center" vertical="center" wrapText="1"/>
    </xf>
    <xf numFmtId="2" fontId="17" fillId="0" borderId="19" xfId="0" applyNumberFormat="1" applyFont="1" applyBorder="1" applyAlignment="1">
      <alignment horizontal="center" vertical="center" wrapText="1"/>
    </xf>
    <xf numFmtId="0" fontId="6" fillId="0" borderId="1" xfId="0" applyFont="1" applyBorder="1" applyAlignment="1">
      <alignment horizontal="center" vertical="center" wrapText="1"/>
    </xf>
    <xf numFmtId="169" fontId="40" fillId="0" borderId="19" xfId="0" applyNumberFormat="1" applyFont="1" applyBorder="1" applyAlignment="1">
      <alignment horizontal="center" vertical="center" wrapText="1"/>
    </xf>
    <xf numFmtId="169" fontId="40" fillId="0" borderId="1" xfId="0" applyNumberFormat="1" applyFont="1" applyBorder="1" applyAlignment="1">
      <alignment horizontal="center" vertical="center" wrapText="1"/>
    </xf>
    <xf numFmtId="2" fontId="40" fillId="0" borderId="1" xfId="9" applyNumberFormat="1" applyFont="1" applyFill="1" applyBorder="1" applyAlignment="1">
      <alignment horizontal="center" vertical="center" wrapText="1"/>
    </xf>
    <xf numFmtId="2" fontId="40" fillId="0" borderId="37" xfId="9" applyNumberFormat="1" applyFont="1" applyFill="1" applyBorder="1" applyAlignment="1">
      <alignment horizontal="center" vertical="center" wrapText="1"/>
    </xf>
    <xf numFmtId="2" fontId="40" fillId="0" borderId="18" xfId="9" applyNumberFormat="1" applyFont="1" applyFill="1" applyBorder="1" applyAlignment="1">
      <alignment horizontal="center" vertical="center" wrapText="1"/>
    </xf>
    <xf numFmtId="0" fontId="58" fillId="2" borderId="0" xfId="0" applyFont="1" applyFill="1"/>
    <xf numFmtId="0" fontId="43" fillId="2" borderId="0" xfId="0" applyFont="1" applyFill="1" applyAlignment="1">
      <alignment vertical="center" wrapText="1"/>
    </xf>
    <xf numFmtId="0" fontId="6" fillId="0" borderId="0" xfId="0" applyFont="1" applyAlignment="1">
      <alignment vertical="center"/>
    </xf>
    <xf numFmtId="0" fontId="6" fillId="2" borderId="19" xfId="0" applyFont="1" applyFill="1" applyBorder="1" applyAlignment="1">
      <alignment horizontal="center" vertical="center" wrapText="1"/>
    </xf>
    <xf numFmtId="0" fontId="7" fillId="2" borderId="19" xfId="0" applyFont="1" applyFill="1" applyBorder="1" applyAlignment="1">
      <alignment horizontal="center" vertical="center" wrapText="1"/>
    </xf>
    <xf numFmtId="9" fontId="6" fillId="2" borderId="38" xfId="9" applyFont="1" applyFill="1" applyBorder="1" applyAlignment="1">
      <alignment horizontal="center" vertical="center" wrapText="1"/>
    </xf>
    <xf numFmtId="0" fontId="6" fillId="0" borderId="19" xfId="0" applyFont="1" applyBorder="1" applyAlignment="1">
      <alignment horizontal="center" vertical="center" wrapText="1"/>
    </xf>
    <xf numFmtId="0" fontId="43" fillId="2" borderId="1" xfId="0" applyFont="1" applyFill="1" applyBorder="1" applyAlignment="1">
      <alignment vertical="center" wrapText="1"/>
    </xf>
    <xf numFmtId="0" fontId="49" fillId="0" borderId="1" xfId="0" applyFont="1" applyBorder="1" applyAlignment="1">
      <alignment horizontal="center" vertical="center" wrapText="1"/>
    </xf>
    <xf numFmtId="0" fontId="6" fillId="0" borderId="18" xfId="0" applyFont="1" applyBorder="1" applyAlignment="1">
      <alignment horizontal="center" vertical="center" wrapText="1"/>
    </xf>
    <xf numFmtId="0" fontId="17" fillId="0" borderId="39" xfId="0" applyFont="1" applyBorder="1" applyAlignment="1">
      <alignment horizontal="justify" vertical="center" wrapText="1"/>
    </xf>
    <xf numFmtId="0" fontId="17" fillId="0" borderId="20" xfId="0" applyFont="1" applyBorder="1" applyAlignment="1">
      <alignment horizontal="justify" vertical="center" wrapText="1"/>
    </xf>
    <xf numFmtId="9" fontId="17" fillId="0" borderId="20" xfId="9" applyFont="1" applyFill="1" applyBorder="1" applyAlignment="1">
      <alignment horizontal="center" vertical="center" wrapText="1"/>
    </xf>
    <xf numFmtId="2" fontId="17" fillId="0" borderId="20" xfId="0" applyNumberFormat="1" applyFont="1" applyBorder="1" applyAlignment="1">
      <alignment horizontal="center" vertical="center" wrapText="1"/>
    </xf>
    <xf numFmtId="2" fontId="17" fillId="0" borderId="18" xfId="0" applyNumberFormat="1" applyFont="1" applyBorder="1" applyAlignment="1">
      <alignment horizontal="center" vertical="center" wrapText="1"/>
    </xf>
    <xf numFmtId="169" fontId="40" fillId="0" borderId="37" xfId="0" applyNumberFormat="1" applyFont="1" applyBorder="1" applyAlignment="1">
      <alignment horizontal="center" vertical="center" wrapText="1"/>
    </xf>
    <xf numFmtId="2" fontId="40" fillId="0" borderId="20" xfId="9" applyNumberFormat="1" applyFont="1" applyFill="1" applyBorder="1" applyAlignment="1">
      <alignment horizontal="center" vertical="center" wrapText="1"/>
    </xf>
    <xf numFmtId="4" fontId="40" fillId="0" borderId="20" xfId="0" applyNumberFormat="1" applyFont="1" applyBorder="1" applyAlignment="1">
      <alignment horizontal="center" vertical="center" wrapText="1"/>
    </xf>
    <xf numFmtId="4" fontId="17" fillId="0" borderId="20" xfId="0" applyNumberFormat="1" applyFont="1" applyBorder="1" applyAlignment="1">
      <alignment horizontal="center" vertical="center" wrapText="1"/>
    </xf>
    <xf numFmtId="0" fontId="0" fillId="2" borderId="1" xfId="0" applyFill="1" applyBorder="1"/>
    <xf numFmtId="4" fontId="40" fillId="0" borderId="7" xfId="0" applyNumberFormat="1" applyFont="1" applyBorder="1" applyAlignment="1">
      <alignment horizontal="center" vertical="center" wrapText="1"/>
    </xf>
    <xf numFmtId="3" fontId="40" fillId="0" borderId="1" xfId="0" applyNumberFormat="1" applyFont="1" applyBorder="1" applyAlignment="1">
      <alignment horizontal="center" vertical="center" wrapText="1"/>
    </xf>
    <xf numFmtId="170" fontId="40" fillId="0" borderId="1" xfId="0" applyNumberFormat="1" applyFont="1" applyBorder="1" applyAlignment="1">
      <alignment horizontal="center" vertical="center" wrapText="1"/>
    </xf>
    <xf numFmtId="0" fontId="17" fillId="0" borderId="1" xfId="0" applyFont="1" applyBorder="1" applyAlignment="1">
      <alignment horizontal="justify" vertical="center"/>
    </xf>
    <xf numFmtId="0" fontId="17" fillId="0" borderId="40" xfId="0" applyFont="1" applyBorder="1" applyAlignment="1">
      <alignment horizontal="center" vertical="center" wrapText="1"/>
    </xf>
    <xf numFmtId="0" fontId="40" fillId="0" borderId="2" xfId="0" applyFont="1" applyBorder="1" applyAlignment="1">
      <alignment horizontal="center" vertical="center" wrapText="1"/>
    </xf>
    <xf numFmtId="1" fontId="17" fillId="0" borderId="2" xfId="0" applyNumberFormat="1" applyFont="1" applyBorder="1" applyAlignment="1">
      <alignment horizontal="center" vertical="center" wrapText="1"/>
    </xf>
    <xf numFmtId="0" fontId="17" fillId="0" borderId="41" xfId="0" applyFont="1" applyBorder="1" applyAlignment="1">
      <alignment horizontal="center" vertical="center" wrapText="1"/>
    </xf>
    <xf numFmtId="10" fontId="20" fillId="0" borderId="1" xfId="0" applyNumberFormat="1" applyFont="1" applyBorder="1" applyAlignment="1">
      <alignment horizontal="center" vertical="center" wrapText="1"/>
    </xf>
    <xf numFmtId="0" fontId="7" fillId="0" borderId="1" xfId="0" applyFont="1" applyBorder="1" applyAlignment="1">
      <alignment horizontal="center" vertical="center" wrapText="1"/>
    </xf>
    <xf numFmtId="0" fontId="19" fillId="0" borderId="1" xfId="0" applyFont="1" applyBorder="1" applyAlignment="1">
      <alignment horizontal="center" vertical="center" wrapText="1"/>
    </xf>
    <xf numFmtId="0" fontId="6" fillId="10" borderId="24" xfId="0" applyFont="1" applyFill="1" applyBorder="1" applyAlignment="1">
      <alignment horizontal="center" vertical="center" wrapText="1"/>
    </xf>
    <xf numFmtId="9" fontId="6" fillId="10" borderId="24" xfId="9" applyFont="1" applyFill="1" applyBorder="1" applyAlignment="1">
      <alignment horizontal="center" vertical="center" wrapText="1"/>
    </xf>
    <xf numFmtId="172" fontId="6" fillId="0" borderId="1" xfId="0" applyNumberFormat="1" applyFont="1" applyBorder="1" applyAlignment="1">
      <alignment horizontal="center" vertical="center" wrapText="1"/>
    </xf>
    <xf numFmtId="42" fontId="22" fillId="2" borderId="0" xfId="8" applyFont="1" applyFill="1" applyBorder="1" applyAlignment="1">
      <alignment horizontal="center" vertical="center"/>
    </xf>
    <xf numFmtId="42" fontId="3" fillId="2" borderId="0" xfId="8" applyFont="1" applyFill="1" applyBorder="1" applyAlignment="1">
      <alignment horizontal="center" vertical="center" wrapText="1"/>
    </xf>
    <xf numFmtId="42" fontId="6" fillId="2" borderId="0" xfId="8" applyFont="1" applyFill="1" applyBorder="1" applyAlignment="1">
      <alignment horizontal="center" vertical="center"/>
    </xf>
    <xf numFmtId="9" fontId="0" fillId="0" borderId="1" xfId="9" applyFont="1" applyBorder="1" applyAlignment="1">
      <alignment horizontal="center" vertical="center" wrapText="1"/>
    </xf>
    <xf numFmtId="165" fontId="50" fillId="0" borderId="19" xfId="11" applyFont="1" applyFill="1" applyBorder="1" applyAlignment="1">
      <alignment horizontal="center" vertical="center"/>
    </xf>
    <xf numFmtId="9" fontId="55" fillId="0" borderId="13" xfId="9" applyFont="1" applyFill="1" applyBorder="1" applyAlignment="1">
      <alignment horizontal="center" vertical="center"/>
    </xf>
    <xf numFmtId="9" fontId="17" fillId="0" borderId="2" xfId="9" applyFont="1" applyBorder="1" applyAlignment="1">
      <alignment vertical="center"/>
    </xf>
    <xf numFmtId="9" fontId="55" fillId="0" borderId="13" xfId="9" applyFont="1" applyBorder="1" applyAlignment="1">
      <alignment vertical="center"/>
    </xf>
    <xf numFmtId="9" fontId="17" fillId="0" borderId="2" xfId="9" applyFont="1" applyBorder="1" applyAlignment="1">
      <alignment horizontal="center" vertical="center" wrapText="1"/>
    </xf>
    <xf numFmtId="9" fontId="17" fillId="0" borderId="2" xfId="9" applyFont="1" applyBorder="1" applyAlignment="1">
      <alignment vertical="center" wrapText="1"/>
    </xf>
    <xf numFmtId="0" fontId="0" fillId="0" borderId="1" xfId="0" applyBorder="1" applyAlignment="1">
      <alignment horizontal="center"/>
    </xf>
    <xf numFmtId="0" fontId="15" fillId="0" borderId="1" xfId="0" applyFont="1" applyBorder="1"/>
    <xf numFmtId="165" fontId="55" fillId="0" borderId="1" xfId="11" applyFont="1" applyBorder="1" applyAlignment="1">
      <alignment vertical="center"/>
    </xf>
    <xf numFmtId="9" fontId="55" fillId="0" borderId="1" xfId="9" applyFont="1" applyBorder="1" applyAlignment="1">
      <alignment vertical="center"/>
    </xf>
    <xf numFmtId="9" fontId="52" fillId="0" borderId="1" xfId="0" applyNumberFormat="1" applyFont="1" applyBorder="1" applyAlignment="1">
      <alignment horizontal="center" vertical="center" wrapText="1"/>
    </xf>
    <xf numFmtId="14" fontId="41" fillId="0" borderId="1" xfId="0" applyNumberFormat="1" applyFont="1" applyBorder="1" applyAlignment="1">
      <alignment horizontal="center" vertical="center" wrapText="1"/>
    </xf>
    <xf numFmtId="167" fontId="57" fillId="0" borderId="1" xfId="10" applyNumberFormat="1" applyFont="1" applyFill="1" applyBorder="1" applyAlignment="1">
      <alignment horizontal="center" vertical="center"/>
    </xf>
    <xf numFmtId="9" fontId="58" fillId="0" borderId="1" xfId="9" applyFont="1" applyFill="1" applyBorder="1" applyAlignment="1">
      <alignment horizontal="center" vertical="center" wrapText="1"/>
    </xf>
    <xf numFmtId="9" fontId="57" fillId="0" borderId="2" xfId="9" applyFont="1" applyFill="1" applyBorder="1" applyAlignment="1">
      <alignment horizontal="center" vertical="center"/>
    </xf>
    <xf numFmtId="9" fontId="57" fillId="0" borderId="1" xfId="9" applyFont="1" applyFill="1" applyBorder="1" applyAlignment="1">
      <alignment horizontal="center" vertical="center"/>
    </xf>
    <xf numFmtId="0" fontId="36" fillId="0" borderId="1" xfId="0" applyFont="1" applyBorder="1" applyAlignment="1">
      <alignment horizontal="center" vertical="center" wrapText="1"/>
    </xf>
    <xf numFmtId="42" fontId="0" fillId="0" borderId="1" xfId="8" applyFont="1" applyFill="1" applyBorder="1" applyAlignment="1">
      <alignment vertical="center"/>
    </xf>
    <xf numFmtId="42" fontId="0" fillId="0" borderId="1" xfId="8" applyFont="1" applyFill="1" applyBorder="1" applyAlignment="1">
      <alignment horizontal="center" vertical="center" wrapText="1"/>
    </xf>
    <xf numFmtId="9" fontId="59" fillId="0" borderId="1" xfId="9" applyFont="1" applyFill="1" applyBorder="1" applyAlignment="1">
      <alignment horizontal="center" vertical="center" wrapText="1"/>
    </xf>
    <xf numFmtId="9" fontId="58" fillId="0" borderId="2" xfId="9" applyFont="1" applyFill="1" applyBorder="1" applyAlignment="1">
      <alignment horizontal="center" vertical="center" wrapText="1"/>
    </xf>
    <xf numFmtId="9" fontId="51" fillId="0" borderId="1" xfId="9" applyFont="1" applyFill="1" applyBorder="1" applyAlignment="1">
      <alignment horizontal="center" vertical="center" wrapText="1"/>
    </xf>
    <xf numFmtId="42" fontId="8" fillId="0" borderId="1" xfId="8" applyFont="1" applyFill="1" applyBorder="1" applyAlignment="1">
      <alignment vertical="center"/>
    </xf>
    <xf numFmtId="9" fontId="58" fillId="0" borderId="1" xfId="9" applyFont="1" applyFill="1" applyBorder="1" applyAlignment="1">
      <alignment vertical="center" wrapText="1"/>
    </xf>
    <xf numFmtId="9" fontId="60" fillId="0" borderId="1" xfId="0" applyNumberFormat="1" applyFont="1" applyBorder="1" applyAlignment="1">
      <alignment horizontal="center" vertical="center" wrapText="1"/>
    </xf>
    <xf numFmtId="167" fontId="57" fillId="0" borderId="0" xfId="10" applyNumberFormat="1" applyFont="1" applyFill="1" applyBorder="1" applyAlignment="1">
      <alignment horizontal="center" vertical="center"/>
    </xf>
    <xf numFmtId="9" fontId="0" fillId="0" borderId="0" xfId="9" applyFont="1" applyFill="1"/>
    <xf numFmtId="10" fontId="57" fillId="0" borderId="2" xfId="9" applyNumberFormat="1" applyFont="1" applyFill="1" applyBorder="1" applyAlignment="1">
      <alignment horizontal="center" vertical="center"/>
    </xf>
    <xf numFmtId="10" fontId="57" fillId="0" borderId="1" xfId="9" applyNumberFormat="1" applyFont="1" applyFill="1" applyBorder="1" applyAlignment="1">
      <alignment horizontal="center" vertical="center"/>
    </xf>
    <xf numFmtId="42" fontId="34" fillId="0" borderId="0" xfId="8" applyFont="1" applyFill="1"/>
    <xf numFmtId="42" fontId="0" fillId="0" borderId="0" xfId="8" applyFont="1" applyFill="1"/>
    <xf numFmtId="0" fontId="17" fillId="2" borderId="2" xfId="0" applyFont="1" applyFill="1" applyBorder="1" applyAlignment="1">
      <alignment horizontal="left" vertical="center" wrapText="1"/>
    </xf>
    <xf numFmtId="0" fontId="17" fillId="2" borderId="3" xfId="0" applyFont="1" applyFill="1" applyBorder="1" applyAlignment="1">
      <alignment horizontal="left" vertical="center" wrapText="1"/>
    </xf>
    <xf numFmtId="0" fontId="17" fillId="2" borderId="4" xfId="0" applyFont="1" applyFill="1" applyBorder="1" applyAlignment="1">
      <alignment horizontal="left" vertical="center" wrapText="1"/>
    </xf>
    <xf numFmtId="0" fontId="17" fillId="0" borderId="2" xfId="0" applyFont="1" applyBorder="1" applyAlignment="1">
      <alignment horizontal="left" vertical="center" wrapText="1"/>
    </xf>
    <xf numFmtId="0" fontId="17" fillId="0" borderId="3" xfId="0" applyFont="1" applyBorder="1" applyAlignment="1">
      <alignment horizontal="left" vertical="center" wrapText="1"/>
    </xf>
    <xf numFmtId="0" fontId="17" fillId="0" borderId="4" xfId="0" applyFont="1" applyBorder="1" applyAlignment="1">
      <alignment horizontal="left" vertical="center" wrapText="1"/>
    </xf>
    <xf numFmtId="0" fontId="5" fillId="3" borderId="1" xfId="0" applyFont="1" applyFill="1" applyBorder="1" applyAlignment="1">
      <alignment horizontal="left" vertical="center"/>
    </xf>
    <xf numFmtId="0" fontId="17" fillId="2" borderId="1" xfId="0" applyFont="1" applyFill="1" applyBorder="1" applyAlignment="1">
      <alignment horizontal="left" vertical="center" wrapText="1"/>
    </xf>
    <xf numFmtId="0" fontId="17" fillId="0" borderId="1" xfId="0" applyFont="1" applyBorder="1" applyAlignment="1">
      <alignment horizontal="left" vertical="center" wrapText="1"/>
    </xf>
    <xf numFmtId="0" fontId="17" fillId="2" borderId="1" xfId="0" applyFont="1" applyFill="1" applyBorder="1" applyAlignment="1">
      <alignment horizontal="left" vertical="center"/>
    </xf>
    <xf numFmtId="0" fontId="12" fillId="0" borderId="1" xfId="0" applyFont="1" applyBorder="1" applyAlignment="1">
      <alignment horizontal="left" vertical="center" wrapText="1"/>
    </xf>
    <xf numFmtId="0" fontId="5" fillId="3" borderId="1" xfId="0" applyFont="1" applyFill="1" applyBorder="1" applyAlignment="1">
      <alignment horizontal="left" vertical="center" wrapText="1"/>
    </xf>
    <xf numFmtId="0" fontId="17" fillId="0" borderId="1" xfId="0" applyFont="1" applyBorder="1" applyAlignment="1">
      <alignment horizontal="left" vertical="center"/>
    </xf>
    <xf numFmtId="0" fontId="17" fillId="0" borderId="1" xfId="0" applyFont="1" applyBorder="1" applyAlignment="1">
      <alignment horizontal="left"/>
    </xf>
    <xf numFmtId="0" fontId="18" fillId="0" borderId="1" xfId="0" applyFont="1" applyBorder="1" applyAlignment="1">
      <alignment horizontal="left" vertical="center" wrapText="1"/>
    </xf>
    <xf numFmtId="0" fontId="12" fillId="0" borderId="3" xfId="0" applyFont="1" applyBorder="1" applyAlignment="1">
      <alignment horizontal="center" vertical="center" wrapText="1"/>
    </xf>
    <xf numFmtId="0" fontId="12" fillId="0" borderId="4" xfId="0" applyFont="1" applyBorder="1" applyAlignment="1">
      <alignment horizontal="center" vertical="center" wrapText="1"/>
    </xf>
    <xf numFmtId="0" fontId="17" fillId="0" borderId="3" xfId="0" applyFont="1" applyBorder="1" applyAlignment="1">
      <alignment horizontal="center"/>
    </xf>
    <xf numFmtId="0" fontId="12" fillId="0" borderId="2" xfId="0" applyFont="1" applyBorder="1" applyAlignment="1">
      <alignment horizontal="lef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1" xfId="0" applyFont="1" applyBorder="1" applyAlignment="1">
      <alignment horizontal="left" vertical="center"/>
    </xf>
    <xf numFmtId="0" fontId="18" fillId="0" borderId="2" xfId="0" applyFont="1" applyBorder="1" applyAlignment="1">
      <alignment horizontal="left" vertical="center" wrapText="1"/>
    </xf>
    <xf numFmtId="0" fontId="18" fillId="0" borderId="3" xfId="0" applyFont="1" applyBorder="1" applyAlignment="1">
      <alignment horizontal="left" vertical="center" wrapText="1"/>
    </xf>
    <xf numFmtId="0" fontId="18" fillId="0" borderId="4" xfId="0" applyFont="1" applyBorder="1" applyAlignment="1">
      <alignment horizontal="left" vertical="center" wrapText="1"/>
    </xf>
    <xf numFmtId="0" fontId="17" fillId="2" borderId="2" xfId="0" applyFont="1" applyFill="1" applyBorder="1" applyAlignment="1">
      <alignment horizontal="center" vertical="center" wrapText="1"/>
    </xf>
    <xf numFmtId="0" fontId="17" fillId="2" borderId="3" xfId="0" applyFont="1" applyFill="1" applyBorder="1" applyAlignment="1">
      <alignment horizontal="center" vertical="center" wrapText="1"/>
    </xf>
    <xf numFmtId="0" fontId="17" fillId="2" borderId="4" xfId="0" applyFont="1" applyFill="1" applyBorder="1" applyAlignment="1">
      <alignment horizontal="center" vertical="center" wrapText="1"/>
    </xf>
    <xf numFmtId="0" fontId="20" fillId="0" borderId="1" xfId="0" applyFont="1" applyBorder="1" applyAlignment="1">
      <alignment horizontal="left" vertical="center" wrapText="1"/>
    </xf>
    <xf numFmtId="0" fontId="43" fillId="2" borderId="1" xfId="0" applyFont="1" applyFill="1" applyBorder="1" applyAlignment="1">
      <alignment horizontal="center" vertical="center" wrapText="1"/>
    </xf>
    <xf numFmtId="0" fontId="5" fillId="9" borderId="2" xfId="0" applyFont="1" applyFill="1" applyBorder="1" applyAlignment="1">
      <alignment horizontal="center" vertical="center" wrapText="1"/>
    </xf>
    <xf numFmtId="0" fontId="5" fillId="9" borderId="14" xfId="0" applyFont="1" applyFill="1" applyBorder="1" applyAlignment="1">
      <alignment horizontal="center" vertical="center" wrapText="1"/>
    </xf>
    <xf numFmtId="0" fontId="5" fillId="9" borderId="15" xfId="0" applyFont="1" applyFill="1" applyBorder="1" applyAlignment="1">
      <alignment horizontal="center" vertical="center" wrapText="1"/>
    </xf>
    <xf numFmtId="0" fontId="5" fillId="9" borderId="3" xfId="0" applyFont="1" applyFill="1" applyBorder="1" applyAlignment="1">
      <alignment horizontal="center" vertical="center" wrapText="1"/>
    </xf>
    <xf numFmtId="0" fontId="5" fillId="9" borderId="4" xfId="0" applyFont="1" applyFill="1" applyBorder="1" applyAlignment="1">
      <alignment horizontal="center" vertical="center" wrapText="1"/>
    </xf>
    <xf numFmtId="0" fontId="5" fillId="9" borderId="5" xfId="0" applyFont="1" applyFill="1" applyBorder="1" applyAlignment="1">
      <alignment horizontal="center" vertical="center" wrapText="1"/>
    </xf>
    <xf numFmtId="0" fontId="5" fillId="9" borderId="12" xfId="0" applyFont="1" applyFill="1" applyBorder="1" applyAlignment="1">
      <alignment horizontal="center" vertical="center" wrapText="1"/>
    </xf>
    <xf numFmtId="0" fontId="34" fillId="2" borderId="1" xfId="0" applyFont="1" applyFill="1" applyBorder="1" applyAlignment="1">
      <alignment horizontal="center"/>
    </xf>
    <xf numFmtId="0" fontId="3" fillId="2" borderId="1" xfId="0" applyFont="1" applyFill="1" applyBorder="1" applyAlignment="1">
      <alignment horizontal="center" vertical="center"/>
    </xf>
    <xf numFmtId="0" fontId="6" fillId="0" borderId="1" xfId="0" applyFont="1" applyBorder="1" applyAlignment="1">
      <alignment horizontal="center" vertical="center"/>
    </xf>
    <xf numFmtId="0" fontId="15" fillId="2" borderId="11" xfId="0" applyFont="1" applyFill="1" applyBorder="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pplyAlignment="1">
      <alignment horizontal="center" vertical="center"/>
    </xf>
    <xf numFmtId="0" fontId="15" fillId="2" borderId="15" xfId="0" applyFont="1" applyFill="1" applyBorder="1" applyAlignment="1">
      <alignment horizontal="center" vertical="center"/>
    </xf>
    <xf numFmtId="0" fontId="6" fillId="2" borderId="5" xfId="0" applyFont="1" applyFill="1" applyBorder="1" applyAlignment="1">
      <alignment horizontal="center" vertical="center" wrapText="1"/>
    </xf>
    <xf numFmtId="0" fontId="6" fillId="2" borderId="12" xfId="0" applyFont="1" applyFill="1" applyBorder="1" applyAlignment="1">
      <alignment horizontal="center" vertical="center" wrapText="1"/>
    </xf>
    <xf numFmtId="0" fontId="6" fillId="2" borderId="14" xfId="0" applyFont="1" applyFill="1" applyBorder="1" applyAlignment="1">
      <alignment horizontal="center" vertical="center" wrapText="1"/>
    </xf>
    <xf numFmtId="0" fontId="6" fillId="2" borderId="15"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21" fillId="2" borderId="11" xfId="0" applyFont="1" applyFill="1" applyBorder="1" applyAlignment="1">
      <alignment horizontal="center"/>
    </xf>
    <xf numFmtId="0" fontId="21" fillId="2" borderId="12" xfId="0" applyFont="1" applyFill="1" applyBorder="1" applyAlignment="1">
      <alignment horizontal="center"/>
    </xf>
    <xf numFmtId="0" fontId="21" fillId="2" borderId="16" xfId="0" applyFont="1" applyFill="1" applyBorder="1" applyAlignment="1">
      <alignment horizontal="center"/>
    </xf>
    <xf numFmtId="0" fontId="21" fillId="2" borderId="17" xfId="0" applyFont="1" applyFill="1" applyBorder="1" applyAlignment="1">
      <alignment horizontal="center"/>
    </xf>
    <xf numFmtId="0" fontId="21" fillId="2" borderId="13" xfId="0" applyFont="1" applyFill="1" applyBorder="1" applyAlignment="1">
      <alignment horizontal="center"/>
    </xf>
    <xf numFmtId="0" fontId="21" fillId="2" borderId="15" xfId="0" applyFont="1" applyFill="1" applyBorder="1" applyAlignment="1">
      <alignment horizontal="center"/>
    </xf>
    <xf numFmtId="0" fontId="22" fillId="2" borderId="2" xfId="0" applyFont="1" applyFill="1" applyBorder="1" applyAlignment="1">
      <alignment horizontal="center" vertical="center" wrapText="1"/>
    </xf>
    <xf numFmtId="0" fontId="22" fillId="2" borderId="3" xfId="0" applyFont="1" applyFill="1" applyBorder="1" applyAlignment="1">
      <alignment horizontal="center" vertical="center" wrapText="1"/>
    </xf>
    <xf numFmtId="0" fontId="22" fillId="2" borderId="4"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58" fillId="9" borderId="2" xfId="0" applyFont="1" applyFill="1" applyBorder="1" applyAlignment="1">
      <alignment horizontal="center" vertical="center" wrapText="1"/>
    </xf>
    <xf numFmtId="0" fontId="58" fillId="9" borderId="3" xfId="0" applyFont="1" applyFill="1" applyBorder="1" applyAlignment="1">
      <alignment horizontal="center" vertical="center" wrapText="1"/>
    </xf>
    <xf numFmtId="0" fontId="58" fillId="9" borderId="4" xfId="0" applyFont="1" applyFill="1" applyBorder="1" applyAlignment="1">
      <alignment horizontal="center" vertical="center" wrapText="1"/>
    </xf>
    <xf numFmtId="0" fontId="61" fillId="0" borderId="1" xfId="0" applyFont="1" applyBorder="1" applyAlignment="1">
      <alignment horizontal="center" vertical="center"/>
    </xf>
    <xf numFmtId="9" fontId="17" fillId="0" borderId="1" xfId="9" applyFont="1" applyBorder="1" applyAlignment="1">
      <alignment horizontal="center" vertical="center" wrapText="1"/>
    </xf>
    <xf numFmtId="42" fontId="17" fillId="0" borderId="20" xfId="8" applyFont="1" applyBorder="1" applyAlignment="1">
      <alignment horizontal="center" vertical="center" wrapText="1"/>
    </xf>
    <xf numFmtId="42" fontId="17" fillId="0" borderId="18" xfId="8" applyFont="1" applyBorder="1" applyAlignment="1">
      <alignment horizontal="center" vertical="center" wrapText="1"/>
    </xf>
    <xf numFmtId="42" fontId="17" fillId="0" borderId="19" xfId="8" applyFont="1" applyBorder="1" applyAlignment="1">
      <alignment horizontal="center" vertical="center" wrapText="1"/>
    </xf>
    <xf numFmtId="42" fontId="17" fillId="0" borderId="1" xfId="8" applyFont="1" applyBorder="1" applyAlignment="1">
      <alignment horizontal="center" vertical="center" wrapText="1"/>
    </xf>
    <xf numFmtId="9" fontId="17" fillId="0" borderId="11" xfId="9" applyFont="1" applyBorder="1" applyAlignment="1">
      <alignment horizontal="center" vertical="center" wrapText="1"/>
    </xf>
    <xf numFmtId="9" fontId="17" fillId="0" borderId="16" xfId="9" applyFont="1" applyBorder="1" applyAlignment="1">
      <alignment horizontal="center" vertical="center" wrapText="1"/>
    </xf>
    <xf numFmtId="9" fontId="17" fillId="0" borderId="13" xfId="9" applyFont="1" applyBorder="1" applyAlignment="1">
      <alignment horizontal="center" vertical="center" wrapText="1"/>
    </xf>
    <xf numFmtId="9" fontId="17" fillId="0" borderId="2" xfId="9" applyFont="1" applyBorder="1" applyAlignment="1">
      <alignment horizontal="center" vertical="center" wrapText="1"/>
    </xf>
    <xf numFmtId="0" fontId="17" fillId="0" borderId="20" xfId="0" applyFont="1" applyBorder="1" applyAlignment="1">
      <alignment horizontal="center" vertical="center" wrapText="1"/>
    </xf>
    <xf numFmtId="0" fontId="17" fillId="0" borderId="18" xfId="0" applyFont="1" applyBorder="1" applyAlignment="1">
      <alignment horizontal="center" vertical="center" wrapText="1"/>
    </xf>
    <xf numFmtId="0" fontId="17" fillId="0" borderId="19" xfId="0" applyFont="1" applyBorder="1" applyAlignment="1">
      <alignment horizontal="center" vertical="center" wrapText="1"/>
    </xf>
    <xf numFmtId="0" fontId="0" fillId="0" borderId="20" xfId="0" applyBorder="1" applyAlignment="1">
      <alignment horizontal="center" vertical="center" wrapText="1"/>
    </xf>
    <xf numFmtId="0" fontId="0" fillId="0" borderId="18" xfId="0" applyBorder="1" applyAlignment="1">
      <alignment horizontal="center" vertical="center" wrapText="1"/>
    </xf>
    <xf numFmtId="0" fontId="0" fillId="0" borderId="19" xfId="0" applyBorder="1" applyAlignment="1">
      <alignment horizontal="center" vertical="center" wrapText="1"/>
    </xf>
    <xf numFmtId="164" fontId="17" fillId="0" borderId="20" xfId="8" applyNumberFormat="1" applyFont="1" applyBorder="1" applyAlignment="1">
      <alignment horizontal="center" vertical="center" wrapText="1"/>
    </xf>
    <xf numFmtId="164" fontId="17" fillId="0" borderId="18" xfId="8" applyNumberFormat="1" applyFont="1" applyBorder="1" applyAlignment="1">
      <alignment horizontal="center" vertical="center" wrapText="1"/>
    </xf>
    <xf numFmtId="164" fontId="17" fillId="0" borderId="19" xfId="8" applyNumberFormat="1" applyFont="1" applyBorder="1" applyAlignment="1">
      <alignment horizontal="center" vertical="center" wrapText="1"/>
    </xf>
    <xf numFmtId="164" fontId="17" fillId="0" borderId="1" xfId="8" applyNumberFormat="1" applyFont="1" applyBorder="1" applyAlignment="1">
      <alignment horizontal="center" vertical="center" wrapText="1"/>
    </xf>
    <xf numFmtId="9" fontId="0" fillId="0" borderId="1" xfId="9" applyFont="1" applyBorder="1" applyAlignment="1">
      <alignment horizontal="center" vertical="center"/>
    </xf>
    <xf numFmtId="167" fontId="5" fillId="0" borderId="1" xfId="10" applyNumberFormat="1" applyFont="1" applyBorder="1" applyAlignment="1">
      <alignment horizontal="center" vertical="center"/>
    </xf>
    <xf numFmtId="9" fontId="56" fillId="0" borderId="1" xfId="9" applyFont="1" applyBorder="1" applyAlignment="1">
      <alignment horizontal="center" vertical="center"/>
    </xf>
    <xf numFmtId="167" fontId="17" fillId="0" borderId="20" xfId="10" applyNumberFormat="1" applyFont="1" applyBorder="1" applyAlignment="1">
      <alignment horizontal="center" vertical="center"/>
    </xf>
    <xf numFmtId="167" fontId="17" fillId="0" borderId="18" xfId="10" applyNumberFormat="1" applyFont="1" applyBorder="1" applyAlignment="1">
      <alignment horizontal="center" vertical="center"/>
    </xf>
    <xf numFmtId="167" fontId="17" fillId="0" borderId="19" xfId="10" applyNumberFormat="1" applyFont="1" applyBorder="1" applyAlignment="1">
      <alignment horizontal="center" vertical="center"/>
    </xf>
    <xf numFmtId="167" fontId="17" fillId="0" borderId="1" xfId="10" applyNumberFormat="1" applyFont="1" applyBorder="1" applyAlignment="1">
      <alignment horizontal="center" vertical="center"/>
    </xf>
    <xf numFmtId="9" fontId="17" fillId="0" borderId="11" xfId="9" applyFont="1" applyBorder="1" applyAlignment="1">
      <alignment horizontal="center" vertical="center"/>
    </xf>
    <xf numFmtId="9" fontId="17" fillId="0" borderId="16" xfId="9" applyFont="1" applyBorder="1" applyAlignment="1">
      <alignment horizontal="center" vertical="center"/>
    </xf>
    <xf numFmtId="9" fontId="17" fillId="0" borderId="13" xfId="9" applyFont="1" applyBorder="1" applyAlignment="1">
      <alignment horizontal="center" vertical="center"/>
    </xf>
    <xf numFmtId="9" fontId="17" fillId="0" borderId="1" xfId="9" applyFont="1" applyBorder="1" applyAlignment="1">
      <alignment horizontal="center" vertical="center"/>
    </xf>
    <xf numFmtId="165" fontId="0" fillId="0" borderId="1" xfId="11" applyFont="1" applyBorder="1" applyAlignment="1">
      <alignment horizontal="center" vertical="center"/>
    </xf>
    <xf numFmtId="9" fontId="0" fillId="0" borderId="2" xfId="9" applyFont="1" applyBorder="1" applyAlignment="1">
      <alignment horizontal="center" vertical="center"/>
    </xf>
    <xf numFmtId="168" fontId="17" fillId="0" borderId="1" xfId="10" applyNumberFormat="1" applyFont="1" applyBorder="1" applyAlignment="1">
      <alignment horizontal="center" vertical="center"/>
    </xf>
    <xf numFmtId="9" fontId="19" fillId="2" borderId="20" xfId="9" applyFont="1" applyFill="1" applyBorder="1" applyAlignment="1">
      <alignment horizontal="center" vertical="center" wrapText="1"/>
    </xf>
    <xf numFmtId="9" fontId="19" fillId="2" borderId="19" xfId="9" applyFont="1" applyFill="1" applyBorder="1" applyAlignment="1">
      <alignment horizontal="center" vertical="center" wrapText="1"/>
    </xf>
    <xf numFmtId="0" fontId="19" fillId="2" borderId="20" xfId="0" applyFont="1" applyFill="1" applyBorder="1" applyAlignment="1">
      <alignment horizontal="center" vertical="center" wrapText="1"/>
    </xf>
    <xf numFmtId="0" fontId="19" fillId="2" borderId="19" xfId="0" applyFont="1" applyFill="1" applyBorder="1" applyAlignment="1">
      <alignment horizontal="center" vertical="center" wrapText="1"/>
    </xf>
    <xf numFmtId="42" fontId="17" fillId="0" borderId="1" xfId="8" applyFont="1" applyFill="1" applyBorder="1" applyAlignment="1">
      <alignment horizontal="center" vertical="center" wrapText="1"/>
    </xf>
    <xf numFmtId="0" fontId="17" fillId="0" borderId="1" xfId="0" applyFont="1" applyBorder="1" applyAlignment="1">
      <alignment horizontal="center" vertical="center" wrapText="1"/>
    </xf>
    <xf numFmtId="0" fontId="0" fillId="0" borderId="1" xfId="0" applyBorder="1" applyAlignment="1">
      <alignment horizontal="center" vertical="center" wrapText="1"/>
    </xf>
    <xf numFmtId="165" fontId="50" fillId="0" borderId="1" xfId="11" applyFont="1" applyFill="1" applyBorder="1" applyAlignment="1">
      <alignment horizontal="center" vertical="center"/>
    </xf>
    <xf numFmtId="9" fontId="55" fillId="0" borderId="2" xfId="9" applyFont="1" applyFill="1" applyBorder="1" applyAlignment="1">
      <alignment horizontal="center" vertical="center"/>
    </xf>
    <xf numFmtId="9" fontId="55" fillId="0" borderId="1" xfId="9" applyFont="1" applyFill="1" applyBorder="1" applyAlignment="1">
      <alignment horizontal="center" vertical="center"/>
    </xf>
    <xf numFmtId="167" fontId="56" fillId="0" borderId="1" xfId="0" applyNumberFormat="1" applyFont="1" applyBorder="1" applyAlignment="1">
      <alignment horizontal="center" vertical="center"/>
    </xf>
    <xf numFmtId="42" fontId="34" fillId="0" borderId="1" xfId="8" applyFont="1" applyBorder="1" applyAlignment="1">
      <alignment horizontal="center" vertical="center"/>
    </xf>
    <xf numFmtId="9" fontId="34" fillId="0" borderId="2" xfId="9" applyFont="1" applyBorder="1" applyAlignment="1">
      <alignment horizontal="center" vertical="center"/>
    </xf>
    <xf numFmtId="9" fontId="34" fillId="0" borderId="1" xfId="9" applyFont="1" applyBorder="1" applyAlignment="1">
      <alignment horizontal="center" vertical="center"/>
    </xf>
    <xf numFmtId="9" fontId="0" fillId="0" borderId="1" xfId="0" applyNumberFormat="1" applyBorder="1" applyAlignment="1">
      <alignment horizontal="center" vertical="center"/>
    </xf>
    <xf numFmtId="0" fontId="32" fillId="0" borderId="1" xfId="0" applyFont="1" applyBorder="1" applyAlignment="1">
      <alignment horizontal="center" vertical="center" wrapText="1"/>
    </xf>
    <xf numFmtId="0" fontId="1" fillId="0" borderId="1" xfId="0" applyFont="1" applyBorder="1" applyAlignment="1">
      <alignment horizontal="center" vertical="center" wrapText="1"/>
    </xf>
    <xf numFmtId="42" fontId="17" fillId="0" borderId="20" xfId="8" applyFont="1" applyFill="1" applyBorder="1" applyAlignment="1">
      <alignment horizontal="center" vertical="center" wrapText="1"/>
    </xf>
    <xf numFmtId="42" fontId="17" fillId="0" borderId="18" xfId="8" applyFont="1" applyFill="1" applyBorder="1" applyAlignment="1">
      <alignment horizontal="center" vertical="center" wrapText="1"/>
    </xf>
    <xf numFmtId="42" fontId="17" fillId="0" borderId="19" xfId="8" applyFont="1" applyFill="1" applyBorder="1" applyAlignment="1">
      <alignment horizontal="center" vertical="center" wrapText="1"/>
    </xf>
    <xf numFmtId="164" fontId="17" fillId="0" borderId="20" xfId="8" applyNumberFormat="1" applyFont="1" applyFill="1" applyBorder="1" applyAlignment="1">
      <alignment horizontal="center" vertical="center" wrapText="1"/>
    </xf>
    <xf numFmtId="164" fontId="17" fillId="0" borderId="18" xfId="8" applyNumberFormat="1" applyFont="1" applyFill="1" applyBorder="1" applyAlignment="1">
      <alignment horizontal="center" vertical="center" wrapText="1"/>
    </xf>
    <xf numFmtId="164" fontId="17" fillId="0" borderId="19" xfId="8" applyNumberFormat="1" applyFont="1" applyFill="1" applyBorder="1" applyAlignment="1">
      <alignment horizontal="center" vertical="center" wrapText="1"/>
    </xf>
    <xf numFmtId="9" fontId="42" fillId="0" borderId="1" xfId="0" applyNumberFormat="1" applyFont="1" applyBorder="1" applyAlignment="1">
      <alignment horizontal="center" vertical="center" wrapText="1"/>
    </xf>
    <xf numFmtId="9" fontId="46" fillId="0" borderId="1" xfId="0" applyNumberFormat="1" applyFont="1" applyBorder="1" applyAlignment="1">
      <alignment horizontal="center" vertical="center" wrapText="1"/>
    </xf>
    <xf numFmtId="42" fontId="34" fillId="0" borderId="20" xfId="8" applyFont="1" applyFill="1" applyBorder="1" applyAlignment="1">
      <alignment horizontal="center" vertical="center"/>
    </xf>
    <xf numFmtId="42" fontId="34" fillId="0" borderId="18" xfId="8" applyFont="1" applyFill="1" applyBorder="1" applyAlignment="1">
      <alignment horizontal="center" vertical="center"/>
    </xf>
    <xf numFmtId="42" fontId="34" fillId="0" borderId="19" xfId="8" applyFont="1" applyFill="1" applyBorder="1" applyAlignment="1">
      <alignment horizontal="center" vertical="center"/>
    </xf>
    <xf numFmtId="42" fontId="34" fillId="0" borderId="20" xfId="8" applyFont="1" applyBorder="1" applyAlignment="1">
      <alignment horizontal="center" vertical="center"/>
    </xf>
    <xf numFmtId="42" fontId="34" fillId="0" borderId="18" xfId="8" applyFont="1" applyBorder="1" applyAlignment="1">
      <alignment horizontal="center" vertical="center"/>
    </xf>
    <xf numFmtId="42" fontId="34" fillId="0" borderId="19" xfId="8" applyFont="1" applyBorder="1" applyAlignment="1">
      <alignment horizontal="center" vertical="center"/>
    </xf>
    <xf numFmtId="42" fontId="17" fillId="0" borderId="12" xfId="8" applyFont="1" applyFill="1" applyBorder="1" applyAlignment="1">
      <alignment horizontal="center" vertical="center" wrapText="1"/>
    </xf>
    <xf numFmtId="42" fontId="17" fillId="0" borderId="17" xfId="8" applyFont="1" applyFill="1" applyBorder="1" applyAlignment="1">
      <alignment horizontal="center" vertical="center" wrapText="1"/>
    </xf>
    <xf numFmtId="42" fontId="17" fillId="0" borderId="15" xfId="8" applyFont="1" applyFill="1" applyBorder="1" applyAlignment="1">
      <alignment horizontal="center" vertical="center" wrapText="1"/>
    </xf>
    <xf numFmtId="0" fontId="19" fillId="2" borderId="1" xfId="0" applyFont="1" applyFill="1" applyBorder="1" applyAlignment="1">
      <alignment horizontal="center" vertical="center" wrapText="1"/>
    </xf>
    <xf numFmtId="14" fontId="41" fillId="2" borderId="1" xfId="0" applyNumberFormat="1" applyFont="1" applyFill="1" applyBorder="1" applyAlignment="1">
      <alignment horizontal="center" vertical="center" wrapText="1"/>
    </xf>
    <xf numFmtId="0" fontId="0" fillId="0" borderId="1" xfId="0" applyBorder="1" applyAlignment="1">
      <alignment horizontal="center" vertical="center"/>
    </xf>
    <xf numFmtId="1" fontId="35" fillId="0" borderId="1" xfId="0" applyNumberFormat="1" applyFont="1" applyBorder="1" applyAlignment="1">
      <alignment horizontal="center" vertical="center" wrapText="1"/>
    </xf>
    <xf numFmtId="0" fontId="8" fillId="0" borderId="1" xfId="0" applyFont="1" applyBorder="1" applyAlignment="1">
      <alignment horizontal="center" vertical="center" wrapText="1"/>
    </xf>
    <xf numFmtId="0" fontId="29" fillId="0" borderId="1" xfId="0" applyFont="1" applyBorder="1" applyAlignment="1">
      <alignment horizontal="center" vertical="center" wrapText="1"/>
    </xf>
    <xf numFmtId="0" fontId="51" fillId="9" borderId="2" xfId="0" applyFont="1" applyFill="1" applyBorder="1" applyAlignment="1">
      <alignment horizontal="center" vertical="center" wrapText="1"/>
    </xf>
    <xf numFmtId="0" fontId="51" fillId="9" borderId="3" xfId="0" applyFont="1" applyFill="1" applyBorder="1" applyAlignment="1">
      <alignment horizontal="center" vertical="center" wrapText="1"/>
    </xf>
    <xf numFmtId="0" fontId="51" fillId="9" borderId="4" xfId="0" applyFont="1" applyFill="1" applyBorder="1" applyAlignment="1">
      <alignment horizontal="center" vertical="center" wrapText="1"/>
    </xf>
    <xf numFmtId="0" fontId="35" fillId="0" borderId="1" xfId="0" applyFont="1" applyBorder="1" applyAlignment="1">
      <alignment horizontal="center" vertical="center" wrapText="1"/>
    </xf>
    <xf numFmtId="0" fontId="1" fillId="2" borderId="1" xfId="0" applyFont="1" applyFill="1" applyBorder="1" applyAlignment="1">
      <alignment horizontal="center" vertical="center" wrapText="1"/>
    </xf>
    <xf numFmtId="0" fontId="17" fillId="0" borderId="2" xfId="0" applyFont="1" applyBorder="1" applyAlignment="1">
      <alignment horizontal="center" vertical="center"/>
    </xf>
    <xf numFmtId="0" fontId="9" fillId="0" borderId="1" xfId="0" applyFont="1" applyBorder="1" applyAlignment="1">
      <alignment horizontal="center" vertical="center" wrapText="1"/>
    </xf>
    <xf numFmtId="1" fontId="9" fillId="0" borderId="1" xfId="0" applyNumberFormat="1" applyFont="1" applyBorder="1" applyAlignment="1">
      <alignment horizontal="center" vertical="center"/>
    </xf>
    <xf numFmtId="0" fontId="17" fillId="0" borderId="2" xfId="0" applyFont="1" applyBorder="1" applyAlignment="1">
      <alignment horizontal="center" vertical="center" wrapText="1"/>
    </xf>
    <xf numFmtId="0" fontId="39" fillId="0" borderId="1" xfId="0" applyFont="1" applyBorder="1" applyAlignment="1">
      <alignment horizontal="center" vertical="center" wrapText="1"/>
    </xf>
    <xf numFmtId="1" fontId="34" fillId="0" borderId="1" xfId="0" applyNumberFormat="1" applyFont="1" applyBorder="1" applyAlignment="1">
      <alignment horizontal="center" vertical="center" wrapText="1"/>
    </xf>
    <xf numFmtId="0" fontId="34" fillId="0" borderId="1" xfId="0" applyFont="1" applyBorder="1" applyAlignment="1">
      <alignment horizontal="center" vertical="center" wrapText="1"/>
    </xf>
    <xf numFmtId="0" fontId="40" fillId="0" borderId="2" xfId="0" applyFont="1" applyBorder="1" applyAlignment="1">
      <alignment horizontal="center" vertical="center"/>
    </xf>
    <xf numFmtId="0" fontId="33" fillId="0" borderId="1" xfId="0" applyFont="1" applyBorder="1" applyAlignment="1">
      <alignment horizontal="center" vertical="center" wrapText="1"/>
    </xf>
    <xf numFmtId="0" fontId="28" fillId="0" borderId="1" xfId="0" applyFont="1" applyBorder="1" applyAlignment="1">
      <alignment horizontal="center" vertical="center" wrapText="1"/>
    </xf>
    <xf numFmtId="9" fontId="8" fillId="0" borderId="1" xfId="0" applyNumberFormat="1" applyFont="1" applyBorder="1" applyAlignment="1">
      <alignment horizontal="center" vertical="center"/>
    </xf>
    <xf numFmtId="0" fontId="33" fillId="7" borderId="1" xfId="0" applyFont="1" applyFill="1" applyBorder="1" applyAlignment="1">
      <alignment horizontal="center" vertical="center" wrapText="1"/>
    </xf>
    <xf numFmtId="1" fontId="9" fillId="0" borderId="1" xfId="7" applyNumberFormat="1" applyFont="1" applyBorder="1" applyAlignment="1">
      <alignment horizontal="center" vertical="center" wrapText="1"/>
    </xf>
    <xf numFmtId="0" fontId="17" fillId="0" borderId="11" xfId="0" applyFont="1" applyBorder="1" applyAlignment="1">
      <alignment horizontal="center" vertical="center" wrapText="1"/>
    </xf>
    <xf numFmtId="0" fontId="17" fillId="0" borderId="16" xfId="0" applyFont="1" applyBorder="1" applyAlignment="1">
      <alignment horizontal="center" vertical="center" wrapText="1"/>
    </xf>
    <xf numFmtId="0" fontId="17" fillId="0" borderId="13" xfId="0" applyFont="1" applyBorder="1" applyAlignment="1">
      <alignment horizontal="center" vertical="center" wrapText="1"/>
    </xf>
    <xf numFmtId="0" fontId="28" fillId="0" borderId="20" xfId="0" applyFont="1" applyBorder="1" applyAlignment="1">
      <alignment horizontal="center" vertical="center" wrapText="1"/>
    </xf>
    <xf numFmtId="0" fontId="28" fillId="0" borderId="18" xfId="0" applyFont="1" applyBorder="1" applyAlignment="1">
      <alignment horizontal="center" vertical="center" wrapText="1"/>
    </xf>
    <xf numFmtId="0" fontId="28" fillId="0" borderId="19" xfId="0" applyFont="1" applyBorder="1" applyAlignment="1">
      <alignment horizontal="center" vertical="center" wrapText="1"/>
    </xf>
    <xf numFmtId="0" fontId="17" fillId="0" borderId="11" xfId="0" applyFont="1" applyBorder="1" applyAlignment="1">
      <alignment horizontal="center" vertical="center"/>
    </xf>
    <xf numFmtId="0" fontId="17" fillId="0" borderId="16" xfId="0" applyFont="1" applyBorder="1" applyAlignment="1">
      <alignment horizontal="center" vertical="center"/>
    </xf>
    <xf numFmtId="0" fontId="17" fillId="0" borderId="13" xfId="0" applyFont="1" applyBorder="1" applyAlignment="1">
      <alignment horizontal="center" vertical="center"/>
    </xf>
    <xf numFmtId="0" fontId="8" fillId="2" borderId="1" xfId="0" applyFont="1" applyFill="1" applyBorder="1" applyAlignment="1">
      <alignment horizontal="center" vertical="center" wrapText="1"/>
    </xf>
    <xf numFmtId="0" fontId="12" fillId="2" borderId="11" xfId="0" applyFont="1" applyFill="1" applyBorder="1" applyAlignment="1">
      <alignment horizontal="center" vertical="center" wrapText="1"/>
    </xf>
    <xf numFmtId="0" fontId="12" fillId="2" borderId="16" xfId="0" applyFont="1" applyFill="1" applyBorder="1" applyAlignment="1">
      <alignment horizontal="center" vertical="center" wrapText="1"/>
    </xf>
    <xf numFmtId="165" fontId="17" fillId="0" borderId="20" xfId="11" applyFont="1" applyFill="1" applyBorder="1" applyAlignment="1">
      <alignment horizontal="center" vertical="center"/>
    </xf>
    <xf numFmtId="165" fontId="17" fillId="0" borderId="18" xfId="11" applyFont="1" applyFill="1" applyBorder="1" applyAlignment="1">
      <alignment horizontal="center" vertical="center"/>
    </xf>
    <xf numFmtId="165" fontId="17" fillId="0" borderId="19" xfId="11" applyFont="1" applyFill="1" applyBorder="1" applyAlignment="1">
      <alignment horizontal="center" vertical="center"/>
    </xf>
    <xf numFmtId="167" fontId="40" fillId="0" borderId="1" xfId="0" applyNumberFormat="1" applyFont="1" applyBorder="1" applyAlignment="1">
      <alignment horizontal="center" vertical="center"/>
    </xf>
    <xf numFmtId="0" fontId="40" fillId="0" borderId="1" xfId="0" applyFont="1" applyBorder="1" applyAlignment="1">
      <alignment horizontal="center" vertical="center" wrapText="1"/>
    </xf>
    <xf numFmtId="42" fontId="43" fillId="2" borderId="3" xfId="8" applyFont="1" applyFill="1" applyBorder="1" applyAlignment="1">
      <alignment horizontal="center" vertical="center" wrapText="1"/>
    </xf>
    <xf numFmtId="0" fontId="6" fillId="0" borderId="5" xfId="0" applyFont="1" applyBorder="1" applyAlignment="1">
      <alignment horizontal="center" vertical="center"/>
    </xf>
    <xf numFmtId="0" fontId="6" fillId="0" borderId="12"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22" fillId="2" borderId="11" xfId="0" applyFont="1" applyFill="1" applyBorder="1" applyAlignment="1">
      <alignment horizontal="center" vertical="center" wrapText="1"/>
    </xf>
    <xf numFmtId="0" fontId="22" fillId="2" borderId="12" xfId="0" applyFont="1" applyFill="1" applyBorder="1" applyAlignment="1">
      <alignment horizontal="center" vertical="center" wrapText="1"/>
    </xf>
    <xf numFmtId="0" fontId="22" fillId="2" borderId="16" xfId="0" applyFont="1" applyFill="1" applyBorder="1" applyAlignment="1">
      <alignment horizontal="center" vertical="center" wrapText="1"/>
    </xf>
    <xf numFmtId="0" fontId="22" fillId="2" borderId="17" xfId="0" applyFont="1" applyFill="1" applyBorder="1" applyAlignment="1">
      <alignment horizontal="center" vertical="center" wrapText="1"/>
    </xf>
    <xf numFmtId="0" fontId="22" fillId="2" borderId="13" xfId="0" applyFont="1" applyFill="1" applyBorder="1" applyAlignment="1">
      <alignment horizontal="center" vertical="center" wrapText="1"/>
    </xf>
    <xf numFmtId="0" fontId="22" fillId="2" borderId="15"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6" fillId="2" borderId="13" xfId="0" applyFont="1" applyFill="1" applyBorder="1" applyAlignment="1">
      <alignment horizontal="center" vertical="center" wrapText="1"/>
    </xf>
    <xf numFmtId="42" fontId="3" fillId="2" borderId="4" xfId="8" applyFont="1" applyFill="1" applyBorder="1" applyAlignment="1">
      <alignment horizontal="center" vertical="center" wrapText="1"/>
    </xf>
    <xf numFmtId="42" fontId="43" fillId="2" borderId="11" xfId="8" applyFont="1" applyFill="1" applyBorder="1" applyAlignment="1">
      <alignment horizontal="center" vertical="center"/>
    </xf>
    <xf numFmtId="42" fontId="43" fillId="2" borderId="5" xfId="8" applyFont="1" applyFill="1" applyBorder="1" applyAlignment="1">
      <alignment horizontal="center" vertical="center"/>
    </xf>
    <xf numFmtId="0" fontId="6" fillId="2" borderId="5" xfId="0" applyFont="1" applyFill="1" applyBorder="1" applyAlignment="1">
      <alignment horizontal="center" vertical="center"/>
    </xf>
    <xf numFmtId="42" fontId="6" fillId="2" borderId="5" xfId="8" applyFont="1" applyFill="1" applyBorder="1" applyAlignment="1">
      <alignment horizontal="center" vertical="center"/>
    </xf>
    <xf numFmtId="42" fontId="43" fillId="2" borderId="13" xfId="8" applyFont="1" applyFill="1" applyBorder="1" applyAlignment="1">
      <alignment horizontal="center" vertical="center"/>
    </xf>
    <xf numFmtId="42" fontId="43" fillId="2" borderId="14" xfId="8" applyFont="1" applyFill="1" applyBorder="1" applyAlignment="1">
      <alignment horizontal="center" vertical="center"/>
    </xf>
    <xf numFmtId="0" fontId="6" fillId="2" borderId="14" xfId="0" applyFont="1" applyFill="1" applyBorder="1" applyAlignment="1">
      <alignment horizontal="center" vertical="center"/>
    </xf>
    <xf numFmtId="42" fontId="6" fillId="2" borderId="14" xfId="8" applyFont="1" applyFill="1" applyBorder="1" applyAlignment="1">
      <alignment horizontal="center" vertical="center"/>
    </xf>
    <xf numFmtId="168" fontId="17" fillId="0" borderId="20" xfId="10" applyNumberFormat="1" applyFont="1" applyBorder="1" applyAlignment="1">
      <alignment horizontal="center" vertical="center"/>
    </xf>
    <xf numFmtId="168" fontId="17" fillId="0" borderId="18" xfId="10" applyNumberFormat="1" applyFont="1" applyBorder="1" applyAlignment="1">
      <alignment horizontal="center" vertical="center"/>
    </xf>
    <xf numFmtId="168" fontId="17" fillId="0" borderId="19" xfId="10" applyNumberFormat="1" applyFont="1" applyBorder="1" applyAlignment="1">
      <alignment horizontal="center" vertical="center"/>
    </xf>
    <xf numFmtId="0" fontId="22" fillId="2" borderId="3" xfId="1" applyFont="1" applyFill="1" applyBorder="1" applyAlignment="1">
      <alignment horizontal="center" vertical="center"/>
    </xf>
    <xf numFmtId="42" fontId="22" fillId="2" borderId="4" xfId="8" applyFont="1" applyFill="1" applyBorder="1" applyAlignment="1">
      <alignment horizontal="center" vertical="center"/>
    </xf>
    <xf numFmtId="167" fontId="17" fillId="0" borderId="1" xfId="10" applyNumberFormat="1" applyFont="1" applyFill="1" applyBorder="1" applyAlignment="1">
      <alignment horizontal="center" vertical="center"/>
    </xf>
    <xf numFmtId="171" fontId="17" fillId="0" borderId="20" xfId="8" applyNumberFormat="1" applyFont="1" applyFill="1" applyBorder="1" applyAlignment="1">
      <alignment horizontal="center" vertical="center" wrapText="1"/>
    </xf>
    <xf numFmtId="171" fontId="17" fillId="0" borderId="18" xfId="8" applyNumberFormat="1" applyFont="1" applyFill="1" applyBorder="1" applyAlignment="1">
      <alignment horizontal="center" vertical="center" wrapText="1"/>
    </xf>
    <xf numFmtId="171" fontId="17" fillId="0" borderId="19" xfId="8" applyNumberFormat="1" applyFont="1" applyFill="1" applyBorder="1" applyAlignment="1">
      <alignment horizontal="center" vertical="center" wrapText="1"/>
    </xf>
    <xf numFmtId="9" fontId="56" fillId="0" borderId="2" xfId="9" applyFont="1" applyBorder="1" applyAlignment="1">
      <alignment horizontal="center" vertical="center"/>
    </xf>
    <xf numFmtId="9" fontId="17" fillId="0" borderId="20" xfId="9" applyFont="1" applyFill="1" applyBorder="1" applyAlignment="1">
      <alignment horizontal="center" vertical="center"/>
    </xf>
    <xf numFmtId="9" fontId="17" fillId="0" borderId="18" xfId="9" applyFont="1" applyFill="1" applyBorder="1" applyAlignment="1">
      <alignment horizontal="center" vertical="center"/>
    </xf>
    <xf numFmtId="9" fontId="17" fillId="0" borderId="19" xfId="9" applyFont="1" applyFill="1" applyBorder="1" applyAlignment="1">
      <alignment horizontal="center" vertical="center"/>
    </xf>
    <xf numFmtId="9" fontId="17" fillId="0" borderId="20" xfId="9" applyFont="1" applyFill="1" applyBorder="1" applyAlignment="1">
      <alignment horizontal="center" vertical="center" wrapText="1"/>
    </xf>
    <xf numFmtId="9" fontId="17" fillId="0" borderId="18" xfId="9" applyFont="1" applyFill="1" applyBorder="1" applyAlignment="1">
      <alignment horizontal="center" vertical="center" wrapText="1"/>
    </xf>
    <xf numFmtId="9" fontId="17" fillId="0" borderId="19" xfId="9" applyFont="1" applyFill="1" applyBorder="1" applyAlignment="1">
      <alignment horizontal="center" vertical="center" wrapText="1"/>
    </xf>
    <xf numFmtId="165" fontId="17" fillId="0" borderId="20" xfId="11" applyFont="1" applyFill="1" applyBorder="1" applyAlignment="1">
      <alignment horizontal="center" vertical="center" wrapText="1"/>
    </xf>
    <xf numFmtId="165" fontId="17" fillId="0" borderId="19" xfId="11" applyFont="1" applyFill="1" applyBorder="1" applyAlignment="1">
      <alignment horizontal="center" vertical="center" wrapText="1"/>
    </xf>
    <xf numFmtId="9" fontId="17" fillId="0" borderId="1" xfId="9" applyFont="1" applyFill="1" applyBorder="1" applyAlignment="1">
      <alignment horizontal="center" vertical="center" wrapText="1"/>
    </xf>
    <xf numFmtId="9" fontId="34" fillId="0" borderId="20" xfId="9" applyFont="1" applyFill="1" applyBorder="1" applyAlignment="1">
      <alignment horizontal="center" vertical="center"/>
    </xf>
    <xf numFmtId="9" fontId="34" fillId="0" borderId="18" xfId="9" applyFont="1" applyFill="1" applyBorder="1" applyAlignment="1">
      <alignment horizontal="center" vertical="center"/>
    </xf>
    <xf numFmtId="9" fontId="34" fillId="0" borderId="19" xfId="9" applyFont="1" applyFill="1" applyBorder="1" applyAlignment="1">
      <alignment horizontal="center" vertical="center"/>
    </xf>
    <xf numFmtId="9" fontId="17" fillId="0" borderId="20" xfId="9" applyFont="1" applyBorder="1" applyAlignment="1">
      <alignment horizontal="center" vertical="center"/>
    </xf>
    <xf numFmtId="9" fontId="17" fillId="0" borderId="18" xfId="9" applyFont="1" applyBorder="1" applyAlignment="1">
      <alignment horizontal="center" vertical="center"/>
    </xf>
    <xf numFmtId="9" fontId="17" fillId="0" borderId="19" xfId="9" applyFont="1" applyBorder="1" applyAlignment="1">
      <alignment horizontal="center" vertical="center"/>
    </xf>
    <xf numFmtId="9" fontId="1" fillId="0" borderId="20" xfId="9" applyFont="1" applyBorder="1" applyAlignment="1">
      <alignment horizontal="center" vertical="center" wrapText="1"/>
    </xf>
    <xf numFmtId="9" fontId="1" fillId="0" borderId="18" xfId="9" applyFont="1" applyBorder="1" applyAlignment="1">
      <alignment horizontal="center" vertical="center" wrapText="1"/>
    </xf>
    <xf numFmtId="9" fontId="1" fillId="0" borderId="19" xfId="9" applyFont="1" applyBorder="1" applyAlignment="1">
      <alignment horizontal="center" vertical="center" wrapText="1"/>
    </xf>
    <xf numFmtId="9" fontId="0" fillId="0" borderId="20" xfId="9" applyFont="1" applyFill="1" applyBorder="1" applyAlignment="1">
      <alignment horizontal="center" vertical="center" wrapText="1"/>
    </xf>
    <xf numFmtId="9" fontId="0" fillId="0" borderId="18" xfId="9" applyFont="1" applyFill="1" applyBorder="1" applyAlignment="1">
      <alignment horizontal="center" vertical="center" wrapText="1"/>
    </xf>
    <xf numFmtId="9" fontId="0" fillId="0" borderId="19" xfId="9" applyFont="1" applyFill="1" applyBorder="1" applyAlignment="1">
      <alignment horizontal="center" vertical="center" wrapText="1"/>
    </xf>
    <xf numFmtId="9" fontId="20" fillId="0" borderId="20" xfId="9" applyFont="1" applyFill="1" applyBorder="1" applyAlignment="1">
      <alignment horizontal="center" vertical="center" wrapText="1"/>
    </xf>
    <xf numFmtId="9" fontId="20" fillId="0" borderId="18" xfId="9" applyFont="1" applyFill="1" applyBorder="1" applyAlignment="1">
      <alignment horizontal="center" vertical="center" wrapText="1"/>
    </xf>
    <xf numFmtId="9" fontId="20" fillId="0" borderId="19" xfId="9" applyFont="1" applyFill="1" applyBorder="1" applyAlignment="1">
      <alignment horizontal="center" vertical="center" wrapText="1"/>
    </xf>
    <xf numFmtId="9" fontId="6" fillId="2" borderId="1" xfId="9" applyFont="1" applyFill="1" applyBorder="1" applyAlignment="1">
      <alignment horizontal="center" vertical="center" wrapText="1"/>
    </xf>
    <xf numFmtId="0" fontId="23" fillId="5" borderId="2" xfId="1" applyFont="1" applyFill="1" applyBorder="1" applyAlignment="1">
      <alignment horizontal="center" vertical="center"/>
    </xf>
    <xf numFmtId="0" fontId="23" fillId="5" borderId="3" xfId="1" applyFont="1" applyFill="1" applyBorder="1" applyAlignment="1">
      <alignment horizontal="center" vertical="center"/>
    </xf>
    <xf numFmtId="0" fontId="23" fillId="5" borderId="4" xfId="1" applyFont="1" applyFill="1" applyBorder="1" applyAlignment="1">
      <alignment horizontal="center" vertical="center"/>
    </xf>
    <xf numFmtId="0" fontId="25" fillId="0" borderId="1" xfId="1" applyFont="1" applyBorder="1" applyAlignment="1">
      <alignment horizontal="center" vertical="center"/>
    </xf>
    <xf numFmtId="0" fontId="23" fillId="5" borderId="1" xfId="1" applyFont="1" applyFill="1" applyBorder="1" applyAlignment="1">
      <alignment horizontal="center" vertical="center"/>
    </xf>
    <xf numFmtId="0" fontId="25" fillId="0" borderId="1" xfId="1" applyFont="1" applyBorder="1" applyAlignment="1">
      <alignment horizontal="center" vertical="center" wrapText="1"/>
    </xf>
    <xf numFmtId="0" fontId="25" fillId="0" borderId="1" xfId="1" applyFont="1" applyBorder="1" applyAlignment="1">
      <alignment horizontal="center" wrapText="1"/>
    </xf>
    <xf numFmtId="0" fontId="23" fillId="5" borderId="6" xfId="1" applyFont="1" applyFill="1" applyBorder="1" applyAlignment="1">
      <alignment horizontal="center" vertical="center"/>
    </xf>
    <xf numFmtId="0" fontId="23" fillId="5" borderId="7" xfId="1" applyFont="1" applyFill="1" applyBorder="1" applyAlignment="1">
      <alignment horizontal="center" vertical="center"/>
    </xf>
    <xf numFmtId="0" fontId="23" fillId="5" borderId="8" xfId="1" applyFont="1" applyFill="1" applyBorder="1" applyAlignment="1">
      <alignment horizontal="center" vertical="center"/>
    </xf>
    <xf numFmtId="0" fontId="44" fillId="0" borderId="28" xfId="0" applyFont="1" applyBorder="1" applyAlignment="1">
      <alignment horizontal="center" vertical="center"/>
    </xf>
    <xf numFmtId="0" fontId="44" fillId="0" borderId="31" xfId="0" applyFont="1" applyBorder="1" applyAlignment="1">
      <alignment horizontal="center" vertical="center"/>
    </xf>
    <xf numFmtId="0" fontId="44" fillId="0" borderId="34" xfId="0" applyFont="1" applyBorder="1" applyAlignment="1">
      <alignment horizontal="center" vertical="center"/>
    </xf>
    <xf numFmtId="0" fontId="1" fillId="0" borderId="20" xfId="0" applyFont="1" applyBorder="1" applyAlignment="1">
      <alignment horizontal="center" vertical="center" wrapText="1"/>
    </xf>
    <xf numFmtId="0" fontId="1" fillId="0" borderId="18" xfId="0" applyFont="1" applyBorder="1" applyAlignment="1">
      <alignment horizontal="center" vertical="center" wrapText="1"/>
    </xf>
    <xf numFmtId="0" fontId="1" fillId="0" borderId="19" xfId="0" applyFont="1" applyBorder="1" applyAlignment="1">
      <alignment horizontal="center" vertical="center" wrapText="1"/>
    </xf>
    <xf numFmtId="9" fontId="1" fillId="0" borderId="1" xfId="9" applyFont="1" applyBorder="1" applyAlignment="1">
      <alignment horizontal="center" vertical="center" wrapText="1"/>
    </xf>
    <xf numFmtId="0" fontId="1" fillId="0" borderId="1" xfId="0" applyFont="1" applyBorder="1" applyAlignment="1">
      <alignment vertical="center" wrapText="1"/>
    </xf>
    <xf numFmtId="0" fontId="1" fillId="0" borderId="29" xfId="0" applyFont="1" applyBorder="1" applyAlignment="1">
      <alignment vertical="center"/>
    </xf>
    <xf numFmtId="0" fontId="1" fillId="0" borderId="30" xfId="0" applyFont="1" applyBorder="1" applyAlignment="1">
      <alignment vertical="center" wrapText="1"/>
    </xf>
    <xf numFmtId="0" fontId="1" fillId="0" borderId="32" xfId="0" applyFont="1" applyBorder="1" applyAlignment="1">
      <alignment vertical="center"/>
    </xf>
    <xf numFmtId="0" fontId="1" fillId="0" borderId="33" xfId="0" applyFont="1" applyBorder="1" applyAlignment="1">
      <alignment vertical="center" wrapText="1"/>
    </xf>
    <xf numFmtId="0" fontId="1" fillId="0" borderId="32" xfId="0" applyFont="1" applyBorder="1" applyAlignment="1">
      <alignment vertical="center"/>
    </xf>
    <xf numFmtId="0" fontId="1" fillId="0" borderId="35" xfId="0" applyFont="1" applyBorder="1" applyAlignment="1">
      <alignment vertical="center"/>
    </xf>
    <xf numFmtId="0" fontId="1" fillId="0" borderId="36" xfId="0" applyFont="1" applyBorder="1" applyAlignment="1">
      <alignment vertical="center" wrapText="1"/>
    </xf>
    <xf numFmtId="0" fontId="1" fillId="9" borderId="1" xfId="0" applyFont="1" applyFill="1" applyBorder="1" applyAlignment="1">
      <alignment vertical="center"/>
    </xf>
    <xf numFmtId="0" fontId="1" fillId="9" borderId="10" xfId="0" applyFont="1" applyFill="1" applyBorder="1" applyAlignment="1">
      <alignment vertical="center" wrapText="1"/>
    </xf>
    <xf numFmtId="0" fontId="1" fillId="0" borderId="21" xfId="0" applyFont="1" applyBorder="1" applyAlignment="1">
      <alignment vertical="center"/>
    </xf>
    <xf numFmtId="0" fontId="1" fillId="0" borderId="23" xfId="0" applyFont="1" applyBorder="1" applyAlignment="1">
      <alignment vertical="center" wrapText="1"/>
    </xf>
  </cellXfs>
  <cellStyles count="12">
    <cellStyle name="BodyStyle" xfId="5" xr:uid="{00000000-0005-0000-0000-000000000000}"/>
    <cellStyle name="HeaderStyle" xfId="4" xr:uid="{00000000-0005-0000-0000-000001000000}"/>
    <cellStyle name="Millares" xfId="7" builtinId="3"/>
    <cellStyle name="Millares 2" xfId="3" xr:uid="{00000000-0005-0000-0000-000003000000}"/>
    <cellStyle name="Moneda" xfId="11" builtinId="4"/>
    <cellStyle name="Moneda [0]" xfId="8" builtinId="7"/>
    <cellStyle name="Moneda 2" xfId="2" xr:uid="{00000000-0005-0000-0000-000006000000}"/>
    <cellStyle name="Normal" xfId="0" builtinId="0"/>
    <cellStyle name="Normal 2" xfId="1" xr:uid="{00000000-0005-0000-0000-000008000000}"/>
    <cellStyle name="Numeric" xfId="6" xr:uid="{00000000-0005-0000-0000-000009000000}"/>
    <cellStyle name="Porcentaje" xfId="9" builtinId="5"/>
    <cellStyle name="Porcentaje 2" xfId="10" xr:uid="{00000000-0005-0000-0000-00000B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pivotCacheDefinition" Target="pivotCache/pivotCacheDefinition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27" Type="http://schemas.openxmlformats.org/officeDocument/2006/relationships/image" Target="../media/image10.png"/><Relationship Id="rId265" Type="http://schemas.openxmlformats.org/officeDocument/2006/relationships/image" Target="../media/image107.png"/><Relationship Id="rId281" Type="http://schemas.openxmlformats.org/officeDocument/2006/relationships/customXml" Target="../ink/ink12.xml"/><Relationship Id="rId230" Type="http://schemas.openxmlformats.org/officeDocument/2006/relationships/customXml" Target="../ink/ink3.xml"/><Relationship Id="rId264" Type="http://schemas.openxmlformats.org/officeDocument/2006/relationships/customXml" Target="../ink/ink5.xml"/><Relationship Id="rId277" Type="http://schemas.openxmlformats.org/officeDocument/2006/relationships/customXml" Target="../ink/ink8.xml"/><Relationship Id="rId235" Type="http://schemas.openxmlformats.org/officeDocument/2006/relationships/image" Target="../media/image130.png"/><Relationship Id="rId280" Type="http://schemas.openxmlformats.org/officeDocument/2006/relationships/customXml" Target="../ink/ink11.xml"/><Relationship Id="rId2" Type="http://schemas.openxmlformats.org/officeDocument/2006/relationships/customXml" Target="../ink/ink1.xml"/><Relationship Id="rId263" Type="http://schemas.openxmlformats.org/officeDocument/2006/relationships/image" Target="../media/image13.png"/><Relationship Id="rId276" Type="http://schemas.openxmlformats.org/officeDocument/2006/relationships/customXml" Target="../ink/ink7.xml"/><Relationship Id="rId284" Type="http://schemas.openxmlformats.org/officeDocument/2006/relationships/customXml" Target="../ink/ink15.xml"/><Relationship Id="rId1" Type="http://schemas.openxmlformats.org/officeDocument/2006/relationships/image" Target="../media/image1.png"/><Relationship Id="rId233" Type="http://schemas.openxmlformats.org/officeDocument/2006/relationships/image" Target="../media/image1070.png"/><Relationship Id="rId229" Type="http://schemas.openxmlformats.org/officeDocument/2006/relationships/image" Target="../media/image18.png"/><Relationship Id="rId275" Type="http://schemas.openxmlformats.org/officeDocument/2006/relationships/image" Target="../media/image1070.png"/><Relationship Id="rId237" Type="http://schemas.openxmlformats.org/officeDocument/2006/relationships/image" Target="../media/image1070.png"/><Relationship Id="rId283" Type="http://schemas.openxmlformats.org/officeDocument/2006/relationships/customXml" Target="../ink/ink14.xml"/><Relationship Id="rId258" Type="http://schemas.openxmlformats.org/officeDocument/2006/relationships/customXml" Target="../ink/ink4.xml"/><Relationship Id="rId266" Type="http://schemas.openxmlformats.org/officeDocument/2006/relationships/customXml" Target="../ink/ink6.xml"/><Relationship Id="rId279" Type="http://schemas.openxmlformats.org/officeDocument/2006/relationships/customXml" Target="../ink/ink10.xml"/><Relationship Id="rId228" Type="http://schemas.openxmlformats.org/officeDocument/2006/relationships/customXml" Target="../ink/ink2.xml"/><Relationship Id="rId257" Type="http://schemas.openxmlformats.org/officeDocument/2006/relationships/image" Target="../media/image107.png"/><Relationship Id="rId278" Type="http://schemas.openxmlformats.org/officeDocument/2006/relationships/customXml" Target="../ink/ink9.xml"/><Relationship Id="rId282" Type="http://schemas.openxmlformats.org/officeDocument/2006/relationships/customXml" Target="../ink/ink13.xml"/></Relationships>
</file>

<file path=xl/drawings/drawing1.xml><?xml version="1.0" encoding="utf-8"?>
<xdr:wsDr xmlns:xdr="http://schemas.openxmlformats.org/drawingml/2006/spreadsheetDrawing" xmlns:a="http://schemas.openxmlformats.org/drawingml/2006/main">
  <xdr:oneCellAnchor>
    <xdr:from>
      <xdr:col>0</xdr:col>
      <xdr:colOff>1168854</xdr:colOff>
      <xdr:row>0</xdr:row>
      <xdr:rowOff>0</xdr:rowOff>
    </xdr:from>
    <xdr:ext cx="1413010" cy="1047750"/>
    <xdr:pic>
      <xdr:nvPicPr>
        <xdr:cNvPr id="2" name="Imagen 1">
          <a:extLst>
            <a:ext uri="{FF2B5EF4-FFF2-40B4-BE49-F238E27FC236}">
              <a16:creationId xmlns:a16="http://schemas.microsoft.com/office/drawing/2014/main" id="{528B11AA-17B4-4B1B-A760-F3C3E36FFE6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68854" y="0"/>
          <a:ext cx="1413010" cy="1047750"/>
        </a:xfrm>
        <a:prstGeom prst="rect">
          <a:avLst/>
        </a:prstGeom>
      </xdr:spPr>
    </xdr:pic>
    <xdr:clientData/>
  </xdr:oneCellAnchor>
  <xdr:oneCellAnchor>
    <xdr:from>
      <xdr:col>0</xdr:col>
      <xdr:colOff>665390</xdr:colOff>
      <xdr:row>0</xdr:row>
      <xdr:rowOff>0</xdr:rowOff>
    </xdr:from>
    <xdr:ext cx="1413010" cy="1047750"/>
    <xdr:pic>
      <xdr:nvPicPr>
        <xdr:cNvPr id="3" name="Imagen 2">
          <a:extLst>
            <a:ext uri="{FF2B5EF4-FFF2-40B4-BE49-F238E27FC236}">
              <a16:creationId xmlns:a16="http://schemas.microsoft.com/office/drawing/2014/main" id="{528B11AA-17B4-4B1B-A760-F3C3E36FFE6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65390" y="0"/>
          <a:ext cx="1413010" cy="104775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1035504</xdr:colOff>
      <xdr:row>0</xdr:row>
      <xdr:rowOff>47625</xdr:rowOff>
    </xdr:from>
    <xdr:ext cx="1374321" cy="1114425"/>
    <xdr:pic>
      <xdr:nvPicPr>
        <xdr:cNvPr id="2" name="Imagen 1">
          <a:extLst>
            <a:ext uri="{FF2B5EF4-FFF2-40B4-BE49-F238E27FC236}">
              <a16:creationId xmlns:a16="http://schemas.microsoft.com/office/drawing/2014/main" id="{5DBAA519-CAA4-45AA-B408-E2835DDD485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35504" y="47625"/>
          <a:ext cx="1374321" cy="1114425"/>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1054552</xdr:colOff>
      <xdr:row>0</xdr:row>
      <xdr:rowOff>0</xdr:rowOff>
    </xdr:from>
    <xdr:ext cx="1339010" cy="1209675"/>
    <xdr:pic>
      <xdr:nvPicPr>
        <xdr:cNvPr id="2" name="Imagen 1">
          <a:extLst>
            <a:ext uri="{FF2B5EF4-FFF2-40B4-BE49-F238E27FC236}">
              <a16:creationId xmlns:a16="http://schemas.microsoft.com/office/drawing/2014/main" id="{A5445BB9-DB29-4C68-86FE-4F74FA157BB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54552" y="0"/>
          <a:ext cx="1339010" cy="1209675"/>
        </a:xfrm>
        <a:prstGeom prst="rect">
          <a:avLst/>
        </a:prstGeom>
      </xdr:spPr>
    </xdr:pic>
    <xdr:clientData/>
  </xdr:oneCellAnchor>
  <xdr:twoCellAnchor editAs="oneCell">
    <xdr:from>
      <xdr:col>34</xdr:col>
      <xdr:colOff>0</xdr:colOff>
      <xdr:row>31</xdr:row>
      <xdr:rowOff>0</xdr:rowOff>
    </xdr:from>
    <xdr:to>
      <xdr:col>34</xdr:col>
      <xdr:colOff>125388</xdr:colOff>
      <xdr:row>31</xdr:row>
      <xdr:rowOff>13805</xdr:rowOff>
    </xdr:to>
    <mc:AlternateContent xmlns:mc="http://schemas.openxmlformats.org/markup-compatibility/2006" xmlns:xdr14="http://schemas.microsoft.com/office/excel/2010/spreadsheetDrawing">
      <mc:Choice Requires="xdr14">
        <xdr:contentPart xmlns:r="http://schemas.openxmlformats.org/officeDocument/2006/relationships" r:id="rId2">
          <xdr14:nvContentPartPr>
            <xdr14:cNvPr id="3" name="Entrada de lápiz 2">
              <a:extLst>
                <a:ext uri="{FF2B5EF4-FFF2-40B4-BE49-F238E27FC236}">
                  <a16:creationId xmlns:a16="http://schemas.microsoft.com/office/drawing/2014/main" id="{6DBB0FC5-4627-604F-9F57-E5AAEC08420D}"/>
                </a:ext>
                <a:ext uri="{147F2762-F138-4A5C-976F-8EAC2B608ADB}">
                  <a16:predDERef xmlns:a16="http://schemas.microsoft.com/office/drawing/2014/main" pred="{8CD7C2F4-CE94-EF43-BFDA-8C3E79B4FE75}"/>
                </a:ext>
              </a:extLst>
            </xdr14:cNvPr>
            <xdr14:cNvContentPartPr/>
          </xdr14:nvContentPartPr>
          <xdr14:nvPr macro=""/>
          <xdr14:xfrm>
            <a:off x="45370707" y="13524598"/>
            <a:ext cx="360" cy="360"/>
          </xdr14:xfrm>
        </xdr:contentPart>
      </mc:Choice>
      <mc:Fallback xmlns="">
        <xdr:pic>
          <xdr:nvPicPr>
            <xdr:cNvPr id="4" name="Entrada de lápiz 3">
              <a:extLst>
                <a:ext uri="{FF2B5EF4-FFF2-40B4-BE49-F238E27FC236}">
                  <a16:creationId xmlns:a16="http://schemas.microsoft.com/office/drawing/2014/main" id="{C3AAC36C-A64E-7E9E-EDF0-CCBB144F4D85}"/>
                </a:ext>
              </a:extLst>
            </xdr:cNvPr>
            <xdr:cNvPicPr/>
          </xdr:nvPicPr>
          <xdr:blipFill>
            <a:blip xmlns:r="http://schemas.openxmlformats.org/officeDocument/2006/relationships" r:embed="rId227"/>
            <a:stretch>
              <a:fillRect/>
            </a:stretch>
          </xdr:blipFill>
          <xdr:spPr>
            <a:xfrm>
              <a:off x="45361707" y="13515598"/>
              <a:ext cx="18000" cy="18000"/>
            </a:xfrm>
            <a:prstGeom prst="rect">
              <a:avLst/>
            </a:prstGeom>
          </xdr:spPr>
        </xdr:pic>
      </mc:Fallback>
    </mc:AlternateContent>
    <xdr:clientData/>
  </xdr:twoCellAnchor>
  <xdr:twoCellAnchor editAs="oneCell">
    <xdr:from>
      <xdr:col>34</xdr:col>
      <xdr:colOff>0</xdr:colOff>
      <xdr:row>31</xdr:row>
      <xdr:rowOff>0</xdr:rowOff>
    </xdr:from>
    <xdr:to>
      <xdr:col>34</xdr:col>
      <xdr:colOff>125388</xdr:colOff>
      <xdr:row>31</xdr:row>
      <xdr:rowOff>746</xdr:rowOff>
    </xdr:to>
    <mc:AlternateContent xmlns:mc="http://schemas.openxmlformats.org/markup-compatibility/2006" xmlns:xdr14="http://schemas.microsoft.com/office/excel/2010/spreadsheetDrawing">
      <mc:Choice Requires="xdr14">
        <xdr:contentPart xmlns:r="http://schemas.openxmlformats.org/officeDocument/2006/relationships" r:id="rId228">
          <xdr14:nvContentPartPr>
            <xdr14:cNvPr id="4" name="Entrada de lápiz 3">
              <a:extLst>
                <a:ext uri="{FF2B5EF4-FFF2-40B4-BE49-F238E27FC236}">
                  <a16:creationId xmlns:a16="http://schemas.microsoft.com/office/drawing/2014/main" id="{1D1C739D-24FD-C947-BDA8-C8BFB62D2165}"/>
                </a:ext>
                <a:ext uri="{147F2762-F138-4A5C-976F-8EAC2B608ADB}">
                  <a16:predDERef xmlns:a16="http://schemas.microsoft.com/office/drawing/2014/main" pred="{A890D048-95D8-402E-9755-DD0252670D1C}"/>
                </a:ext>
              </a:extLst>
            </xdr14:cNvPr>
            <xdr14:cNvContentPartPr/>
          </xdr14:nvContentPartPr>
          <xdr14:nvPr macro=""/>
          <xdr14:xfrm>
            <a:off x="45370707" y="13524598"/>
            <a:ext cx="360" cy="360"/>
          </xdr14:xfrm>
        </xdr:contentPart>
      </mc:Choice>
      <mc:Fallback xmlns="">
        <xdr:pic>
          <xdr:nvPicPr>
            <xdr:cNvPr id="4" name="Entrada de lápiz 3">
              <a:extLst>
                <a:ext uri="{FF2B5EF4-FFF2-40B4-BE49-F238E27FC236}">
                  <a16:creationId xmlns:a16="http://schemas.microsoft.com/office/drawing/2014/main" id="{C3AAC36C-A64E-7E9E-EDF0-CCBB144F4D85}"/>
                </a:ext>
              </a:extLst>
            </xdr:cNvPr>
            <xdr:cNvPicPr/>
          </xdr:nvPicPr>
          <xdr:blipFill>
            <a:blip xmlns:r="http://schemas.openxmlformats.org/officeDocument/2006/relationships" r:embed="rId229"/>
            <a:stretch>
              <a:fillRect/>
            </a:stretch>
          </xdr:blipFill>
          <xdr:spPr>
            <a:xfrm>
              <a:off x="45361707" y="13515598"/>
              <a:ext cx="18000" cy="18000"/>
            </a:xfrm>
            <a:prstGeom prst="rect">
              <a:avLst/>
            </a:prstGeom>
          </xdr:spPr>
        </xdr:pic>
      </mc:Fallback>
    </mc:AlternateContent>
    <xdr:clientData/>
  </xdr:twoCellAnchor>
  <xdr:twoCellAnchor editAs="oneCell">
    <xdr:from>
      <xdr:col>46</xdr:col>
      <xdr:colOff>0</xdr:colOff>
      <xdr:row>63</xdr:row>
      <xdr:rowOff>0</xdr:rowOff>
    </xdr:from>
    <xdr:to>
      <xdr:col>46</xdr:col>
      <xdr:colOff>125388</xdr:colOff>
      <xdr:row>63</xdr:row>
      <xdr:rowOff>13805</xdr:rowOff>
    </xdr:to>
    <mc:AlternateContent xmlns:mc="http://schemas.openxmlformats.org/markup-compatibility/2006" xmlns:xdr14="http://schemas.microsoft.com/office/excel/2010/spreadsheetDrawing">
      <mc:Choice Requires="xdr14">
        <xdr:contentPart xmlns:r="http://schemas.openxmlformats.org/officeDocument/2006/relationships" r:id="rId230">
          <xdr14:nvContentPartPr>
            <xdr14:cNvPr id="8" name="Entrada de lápiz 7">
              <a:extLst>
                <a:ext uri="{FF2B5EF4-FFF2-40B4-BE49-F238E27FC236}">
                  <a16:creationId xmlns:a16="http://schemas.microsoft.com/office/drawing/2014/main" id="{E2D07FCF-6979-6D4D-82A3-FDA4B1C1FD62}"/>
                </a:ext>
                <a:ext uri="{147F2762-F138-4A5C-976F-8EAC2B608ADB}">
                  <a16:predDERef xmlns:a16="http://schemas.microsoft.com/office/drawing/2014/main" pred="{8CD7C2F4-CE94-EF43-BFDA-8C3E79B4FE75}"/>
                </a:ext>
              </a:extLst>
            </xdr14:cNvPr>
            <xdr14:cNvContentPartPr/>
          </xdr14:nvContentPartPr>
          <xdr14:nvPr macro=""/>
          <xdr14:xfrm>
            <a:off x="45370707" y="13524598"/>
            <a:ext cx="360" cy="360"/>
          </xdr14:xfrm>
        </xdr:contentPart>
      </mc:Choice>
      <mc:Fallback xmlns="">
        <xdr:pic>
          <xdr:nvPicPr>
            <xdr:cNvPr id="4" name="Entrada de lápiz 3">
              <a:extLst>
                <a:ext uri="{FF2B5EF4-FFF2-40B4-BE49-F238E27FC236}">
                  <a16:creationId xmlns:a16="http://schemas.microsoft.com/office/drawing/2014/main" id="{C3AAC36C-A64E-7E9E-EDF0-CCBB144F4D85}"/>
                </a:ext>
              </a:extLst>
            </xdr:cNvPr>
            <xdr:cNvPicPr/>
          </xdr:nvPicPr>
          <xdr:blipFill>
            <a:blip xmlns:r="http://schemas.openxmlformats.org/officeDocument/2006/relationships" r:embed="rId257"/>
            <a:stretch>
              <a:fillRect/>
            </a:stretch>
          </xdr:blipFill>
          <xdr:spPr>
            <a:xfrm>
              <a:off x="45361707" y="13515598"/>
              <a:ext cx="18000" cy="18000"/>
            </a:xfrm>
            <a:prstGeom prst="rect">
              <a:avLst/>
            </a:prstGeom>
          </xdr:spPr>
        </xdr:pic>
      </mc:Fallback>
    </mc:AlternateContent>
    <xdr:clientData/>
  </xdr:twoCellAnchor>
  <xdr:twoCellAnchor editAs="oneCell">
    <xdr:from>
      <xdr:col>46</xdr:col>
      <xdr:colOff>0</xdr:colOff>
      <xdr:row>63</xdr:row>
      <xdr:rowOff>0</xdr:rowOff>
    </xdr:from>
    <xdr:to>
      <xdr:col>46</xdr:col>
      <xdr:colOff>125388</xdr:colOff>
      <xdr:row>63</xdr:row>
      <xdr:rowOff>746</xdr:rowOff>
    </xdr:to>
    <mc:AlternateContent xmlns:mc="http://schemas.openxmlformats.org/markup-compatibility/2006" xmlns:xdr14="http://schemas.microsoft.com/office/excel/2010/spreadsheetDrawing">
      <mc:Choice Requires="xdr14">
        <xdr:contentPart xmlns:r="http://schemas.openxmlformats.org/officeDocument/2006/relationships" r:id="rId258">
          <xdr14:nvContentPartPr>
            <xdr14:cNvPr id="9" name="Entrada de lápiz 3">
              <a:extLst>
                <a:ext uri="{FF2B5EF4-FFF2-40B4-BE49-F238E27FC236}">
                  <a16:creationId xmlns:a16="http://schemas.microsoft.com/office/drawing/2014/main" id="{18152FE4-1824-1444-B2B0-4FC4199EA213}"/>
                </a:ext>
                <a:ext uri="{147F2762-F138-4A5C-976F-8EAC2B608ADB}">
                  <a16:predDERef xmlns:a16="http://schemas.microsoft.com/office/drawing/2014/main" pred="{A890D048-95D8-402E-9755-DD0252670D1C}"/>
                </a:ext>
              </a:extLst>
            </xdr14:cNvPr>
            <xdr14:cNvContentPartPr/>
          </xdr14:nvContentPartPr>
          <xdr14:nvPr macro=""/>
          <xdr14:xfrm>
            <a:off x="45370707" y="13524598"/>
            <a:ext cx="360" cy="360"/>
          </xdr14:xfrm>
        </xdr:contentPart>
      </mc:Choice>
      <mc:Fallback xmlns="">
        <xdr:pic>
          <xdr:nvPicPr>
            <xdr:cNvPr id="4" name="Entrada de lápiz 3">
              <a:extLst>
                <a:ext uri="{FF2B5EF4-FFF2-40B4-BE49-F238E27FC236}">
                  <a16:creationId xmlns:a16="http://schemas.microsoft.com/office/drawing/2014/main" id="{C3AAC36C-A64E-7E9E-EDF0-CCBB144F4D85}"/>
                </a:ext>
              </a:extLst>
            </xdr:cNvPr>
            <xdr:cNvPicPr/>
          </xdr:nvPicPr>
          <xdr:blipFill>
            <a:blip xmlns:r="http://schemas.openxmlformats.org/officeDocument/2006/relationships" r:embed="rId263"/>
            <a:stretch>
              <a:fillRect/>
            </a:stretch>
          </xdr:blipFill>
          <xdr:spPr>
            <a:xfrm>
              <a:off x="45361707" y="13515598"/>
              <a:ext cx="18000" cy="18000"/>
            </a:xfrm>
            <a:prstGeom prst="rect">
              <a:avLst/>
            </a:prstGeom>
          </xdr:spPr>
        </xdr:pic>
      </mc:Fallback>
    </mc:AlternateContent>
    <xdr:clientData/>
  </xdr:twoCellAnchor>
  <xdr:twoCellAnchor editAs="oneCell">
    <xdr:from>
      <xdr:col>46</xdr:col>
      <xdr:colOff>0</xdr:colOff>
      <xdr:row>74</xdr:row>
      <xdr:rowOff>506441</xdr:rowOff>
    </xdr:from>
    <xdr:to>
      <xdr:col>46</xdr:col>
      <xdr:colOff>125388</xdr:colOff>
      <xdr:row>74</xdr:row>
      <xdr:rowOff>514501</xdr:rowOff>
    </xdr:to>
    <mc:AlternateContent xmlns:mc="http://schemas.openxmlformats.org/markup-compatibility/2006" xmlns:xdr14="http://schemas.microsoft.com/office/excel/2010/spreadsheetDrawing">
      <mc:Choice Requires="xdr14">
        <xdr:contentPart xmlns:r="http://schemas.openxmlformats.org/officeDocument/2006/relationships" r:id="rId264">
          <xdr14:nvContentPartPr>
            <xdr14:cNvPr id="10" name="Entrada de lápiz 3">
              <a:extLst>
                <a:ext uri="{FF2B5EF4-FFF2-40B4-BE49-F238E27FC236}">
                  <a16:creationId xmlns:a16="http://schemas.microsoft.com/office/drawing/2014/main" id="{4B04D496-1337-E048-BD17-52DF462C27C4}"/>
                </a:ext>
                <a:ext uri="{147F2762-F138-4A5C-976F-8EAC2B608ADB}">
                  <a16:predDERef xmlns:a16="http://schemas.microsoft.com/office/drawing/2014/main" pred="{CEAF1291-FD45-4FC5-A35D-53CA265276E4}"/>
                </a:ext>
              </a:extLst>
            </xdr14:cNvPr>
            <xdr14:cNvContentPartPr/>
          </xdr14:nvContentPartPr>
          <xdr14:nvPr macro=""/>
          <xdr14:xfrm>
            <a:off x="45370707" y="13524598"/>
            <a:ext cx="360" cy="360"/>
          </xdr14:xfrm>
        </xdr:contentPart>
      </mc:Choice>
      <mc:Fallback xmlns="">
        <xdr:pic>
          <xdr:nvPicPr>
            <xdr:cNvPr id="4" name="Entrada de lápiz 3">
              <a:extLst>
                <a:ext uri="{FF2B5EF4-FFF2-40B4-BE49-F238E27FC236}">
                  <a16:creationId xmlns:a16="http://schemas.microsoft.com/office/drawing/2014/main" id="{C3AAC36C-A64E-7E9E-EDF0-CCBB144F4D85}"/>
                </a:ext>
              </a:extLst>
            </xdr:cNvPr>
            <xdr:cNvPicPr/>
          </xdr:nvPicPr>
          <xdr:blipFill>
            <a:blip xmlns:r="http://schemas.openxmlformats.org/officeDocument/2006/relationships" r:embed="rId265"/>
            <a:stretch>
              <a:fillRect/>
            </a:stretch>
          </xdr:blipFill>
          <xdr:spPr>
            <a:xfrm>
              <a:off x="45361707" y="13515598"/>
              <a:ext cx="18000" cy="18000"/>
            </a:xfrm>
            <a:prstGeom prst="rect">
              <a:avLst/>
            </a:prstGeom>
          </xdr:spPr>
        </xdr:pic>
      </mc:Fallback>
    </mc:AlternateContent>
    <xdr:clientData/>
  </xdr:twoCellAnchor>
  <xdr:twoCellAnchor editAs="oneCell">
    <xdr:from>
      <xdr:col>46</xdr:col>
      <xdr:colOff>0</xdr:colOff>
      <xdr:row>68</xdr:row>
      <xdr:rowOff>0</xdr:rowOff>
    </xdr:from>
    <xdr:to>
      <xdr:col>46</xdr:col>
      <xdr:colOff>134913</xdr:colOff>
      <xdr:row>68</xdr:row>
      <xdr:rowOff>1779</xdr:rowOff>
    </xdr:to>
    <mc:AlternateContent xmlns:mc="http://schemas.openxmlformats.org/markup-compatibility/2006" xmlns:xdr14="http://schemas.microsoft.com/office/excel/2010/spreadsheetDrawing">
      <mc:Choice Requires="xdr14">
        <xdr:contentPart xmlns:r="http://schemas.openxmlformats.org/officeDocument/2006/relationships" r:id="rId266">
          <xdr14:nvContentPartPr>
            <xdr14:cNvPr id="11" name="Entrada de lápiz 3">
              <a:extLst>
                <a:ext uri="{FF2B5EF4-FFF2-40B4-BE49-F238E27FC236}">
                  <a16:creationId xmlns:a16="http://schemas.microsoft.com/office/drawing/2014/main" id="{95F740C0-3F79-6F44-9489-0F31E8B06E74}"/>
                </a:ext>
                <a:ext uri="{147F2762-F138-4A5C-976F-8EAC2B608ADB}">
                  <a16:predDERef xmlns:a16="http://schemas.microsoft.com/office/drawing/2014/main" pred="{CEAF1291-FD45-4FC5-A35D-53CA265276E4}"/>
                </a:ext>
              </a:extLst>
            </xdr14:cNvPr>
            <xdr14:cNvContentPartPr/>
          </xdr14:nvContentPartPr>
          <xdr14:nvPr macro=""/>
          <xdr14:xfrm>
            <a:off x="45370707" y="13524598"/>
            <a:ext cx="360" cy="360"/>
          </xdr14:xfrm>
        </xdr:contentPart>
      </mc:Choice>
      <mc:Fallback xmlns="">
        <xdr:pic>
          <xdr:nvPicPr>
            <xdr:cNvPr id="4" name="Entrada de lápiz 3">
              <a:extLst>
                <a:ext uri="{FF2B5EF4-FFF2-40B4-BE49-F238E27FC236}">
                  <a16:creationId xmlns:a16="http://schemas.microsoft.com/office/drawing/2014/main" id="{C3AAC36C-A64E-7E9E-EDF0-CCBB144F4D85}"/>
                </a:ext>
              </a:extLst>
            </xdr:cNvPr>
            <xdr:cNvPicPr/>
          </xdr:nvPicPr>
          <xdr:blipFill>
            <a:blip xmlns:r="http://schemas.openxmlformats.org/officeDocument/2006/relationships" r:embed="rId275"/>
            <a:stretch>
              <a:fillRect/>
            </a:stretch>
          </xdr:blipFill>
          <xdr:spPr>
            <a:xfrm>
              <a:off x="45361707" y="13515598"/>
              <a:ext cx="18000" cy="18000"/>
            </a:xfrm>
            <a:prstGeom prst="rect">
              <a:avLst/>
            </a:prstGeom>
          </xdr:spPr>
        </xdr:pic>
      </mc:Fallback>
    </mc:AlternateContent>
    <xdr:clientData/>
  </xdr:twoCellAnchor>
  <xdr:oneCellAnchor>
    <xdr:from>
      <xdr:col>46</xdr:col>
      <xdr:colOff>0</xdr:colOff>
      <xdr:row>63</xdr:row>
      <xdr:rowOff>0</xdr:rowOff>
    </xdr:from>
    <xdr:ext cx="125388" cy="13805"/>
    <mc:AlternateContent xmlns:mc="http://schemas.openxmlformats.org/markup-compatibility/2006" xmlns:xdr14="http://schemas.microsoft.com/office/excel/2010/spreadsheetDrawing">
      <mc:Choice Requires="xdr14">
        <xdr:contentPart xmlns:r="http://schemas.openxmlformats.org/officeDocument/2006/relationships" r:id="rId276">
          <xdr14:nvContentPartPr>
            <xdr14:cNvPr id="12" name="Entrada de lápiz 11">
              <a:extLst>
                <a:ext uri="{FF2B5EF4-FFF2-40B4-BE49-F238E27FC236}">
                  <a16:creationId xmlns:a16="http://schemas.microsoft.com/office/drawing/2014/main" id="{61D25AD8-5072-1147-AAF9-A354AA8E2E00}"/>
                </a:ext>
                <a:ext uri="{147F2762-F138-4A5C-976F-8EAC2B608ADB}">
                  <a16:predDERef xmlns:a16="http://schemas.microsoft.com/office/drawing/2014/main" pred="{8CD7C2F4-CE94-EF43-BFDA-8C3E79B4FE75}"/>
                </a:ext>
              </a:extLst>
            </xdr14:cNvPr>
            <xdr14:cNvContentPartPr/>
          </xdr14:nvContentPartPr>
          <xdr14:nvPr macro=""/>
          <xdr14:xfrm>
            <a:off x="45370707" y="13524598"/>
            <a:ext cx="360" cy="360"/>
          </xdr14:xfrm>
        </xdr:contentPart>
      </mc:Choice>
      <mc:Fallback xmlns="">
        <xdr:pic>
          <xdr:nvPicPr>
            <xdr:cNvPr id="4" name="Entrada de lápiz 3">
              <a:extLst>
                <a:ext uri="{FF2B5EF4-FFF2-40B4-BE49-F238E27FC236}">
                  <a16:creationId xmlns:a16="http://schemas.microsoft.com/office/drawing/2014/main" id="{C3AAC36C-A64E-7E9E-EDF0-CCBB144F4D85}"/>
                </a:ext>
              </a:extLst>
            </xdr:cNvPr>
            <xdr:cNvPicPr/>
          </xdr:nvPicPr>
          <xdr:blipFill>
            <a:blip xmlns:r="http://schemas.openxmlformats.org/officeDocument/2006/relationships" r:embed="rId257"/>
            <a:stretch>
              <a:fillRect/>
            </a:stretch>
          </xdr:blipFill>
          <xdr:spPr>
            <a:xfrm>
              <a:off x="45361707" y="13515598"/>
              <a:ext cx="18000" cy="18000"/>
            </a:xfrm>
            <a:prstGeom prst="rect">
              <a:avLst/>
            </a:prstGeom>
          </xdr:spPr>
        </xdr:pic>
      </mc:Fallback>
    </mc:AlternateContent>
    <xdr:clientData/>
  </xdr:oneCellAnchor>
  <xdr:twoCellAnchor editAs="oneCell">
    <xdr:from>
      <xdr:col>46</xdr:col>
      <xdr:colOff>0</xdr:colOff>
      <xdr:row>84</xdr:row>
      <xdr:rowOff>0</xdr:rowOff>
    </xdr:from>
    <xdr:to>
      <xdr:col>46</xdr:col>
      <xdr:colOff>131103</xdr:colOff>
      <xdr:row>84</xdr:row>
      <xdr:rowOff>21425</xdr:rowOff>
    </xdr:to>
    <mc:AlternateContent xmlns:mc="http://schemas.openxmlformats.org/markup-compatibility/2006" xmlns:xdr14="http://schemas.microsoft.com/office/excel/2010/spreadsheetDrawing">
      <mc:Choice Requires="xdr14">
        <xdr:contentPart xmlns:r="http://schemas.openxmlformats.org/officeDocument/2006/relationships" r:id="rId277">
          <xdr14:nvContentPartPr>
            <xdr14:cNvPr id="13" name="Entrada de lápiz 12">
              <a:extLst>
                <a:ext uri="{FF2B5EF4-FFF2-40B4-BE49-F238E27FC236}">
                  <a16:creationId xmlns:a16="http://schemas.microsoft.com/office/drawing/2014/main" id="{7F1386ED-359C-784F-8956-87DBBD781699}"/>
                </a:ext>
                <a:ext uri="{147F2762-F138-4A5C-976F-8EAC2B608ADB}">
                  <a16:predDERef xmlns:a16="http://schemas.microsoft.com/office/drawing/2014/main" pred="{8CD7C2F4-CE94-EF43-BFDA-8C3E79B4FE75}"/>
                </a:ext>
              </a:extLst>
            </xdr14:cNvPr>
            <xdr14:cNvContentPartPr/>
          </xdr14:nvContentPartPr>
          <xdr14:nvPr macro=""/>
          <xdr14:xfrm>
            <a:off x="45370707" y="13524598"/>
            <a:ext cx="360" cy="360"/>
          </xdr14:xfrm>
        </xdr:contentPart>
      </mc:Choice>
      <mc:Fallback xmlns="">
        <xdr:pic>
          <xdr:nvPicPr>
            <xdr:cNvPr id="4" name="Entrada de lápiz 3">
              <a:extLst>
                <a:ext uri="{FF2B5EF4-FFF2-40B4-BE49-F238E27FC236}">
                  <a16:creationId xmlns:a16="http://schemas.microsoft.com/office/drawing/2014/main" id="{C3AAC36C-A64E-7E9E-EDF0-CCBB144F4D85}"/>
                </a:ext>
              </a:extLst>
            </xdr:cNvPr>
            <xdr:cNvPicPr/>
          </xdr:nvPicPr>
          <xdr:blipFill>
            <a:blip xmlns:r="http://schemas.openxmlformats.org/officeDocument/2006/relationships" r:embed="rId233"/>
            <a:stretch>
              <a:fillRect/>
            </a:stretch>
          </xdr:blipFill>
          <xdr:spPr>
            <a:xfrm>
              <a:off x="45361707" y="13515598"/>
              <a:ext cx="18000" cy="18000"/>
            </a:xfrm>
            <a:prstGeom prst="rect">
              <a:avLst/>
            </a:prstGeom>
          </xdr:spPr>
        </xdr:pic>
      </mc:Fallback>
    </mc:AlternateContent>
    <xdr:clientData/>
  </xdr:twoCellAnchor>
  <xdr:twoCellAnchor editAs="oneCell">
    <xdr:from>
      <xdr:col>46</xdr:col>
      <xdr:colOff>0</xdr:colOff>
      <xdr:row>84</xdr:row>
      <xdr:rowOff>0</xdr:rowOff>
    </xdr:from>
    <xdr:to>
      <xdr:col>46</xdr:col>
      <xdr:colOff>131103</xdr:colOff>
      <xdr:row>84</xdr:row>
      <xdr:rowOff>746</xdr:rowOff>
    </xdr:to>
    <mc:AlternateContent xmlns:mc="http://schemas.openxmlformats.org/markup-compatibility/2006" xmlns:xdr14="http://schemas.microsoft.com/office/excel/2010/spreadsheetDrawing">
      <mc:Choice Requires="xdr14">
        <xdr:contentPart xmlns:r="http://schemas.openxmlformats.org/officeDocument/2006/relationships" r:id="rId278">
          <xdr14:nvContentPartPr>
            <xdr14:cNvPr id="14" name="Entrada de lápiz 3">
              <a:extLst>
                <a:ext uri="{FF2B5EF4-FFF2-40B4-BE49-F238E27FC236}">
                  <a16:creationId xmlns:a16="http://schemas.microsoft.com/office/drawing/2014/main" id="{60B1E7B8-232C-154F-9DF1-C1EB8BBEFD3F}"/>
                </a:ext>
                <a:ext uri="{147F2762-F138-4A5C-976F-8EAC2B608ADB}">
                  <a16:predDERef xmlns:a16="http://schemas.microsoft.com/office/drawing/2014/main" pred="{A890D048-95D8-402E-9755-DD0252670D1C}"/>
                </a:ext>
              </a:extLst>
            </xdr14:cNvPr>
            <xdr14:cNvContentPartPr/>
          </xdr14:nvContentPartPr>
          <xdr14:nvPr macro=""/>
          <xdr14:xfrm>
            <a:off x="45370707" y="13524598"/>
            <a:ext cx="360" cy="360"/>
          </xdr14:xfrm>
        </xdr:contentPart>
      </mc:Choice>
      <mc:Fallback xmlns="">
        <xdr:pic>
          <xdr:nvPicPr>
            <xdr:cNvPr id="4" name="Entrada de lápiz 3">
              <a:extLst>
                <a:ext uri="{FF2B5EF4-FFF2-40B4-BE49-F238E27FC236}">
                  <a16:creationId xmlns:a16="http://schemas.microsoft.com/office/drawing/2014/main" id="{C3AAC36C-A64E-7E9E-EDF0-CCBB144F4D85}"/>
                </a:ext>
              </a:extLst>
            </xdr:cNvPr>
            <xdr:cNvPicPr/>
          </xdr:nvPicPr>
          <xdr:blipFill>
            <a:blip xmlns:r="http://schemas.openxmlformats.org/officeDocument/2006/relationships" r:embed="rId235"/>
            <a:stretch>
              <a:fillRect/>
            </a:stretch>
          </xdr:blipFill>
          <xdr:spPr>
            <a:xfrm>
              <a:off x="45361707" y="13515598"/>
              <a:ext cx="18000" cy="18000"/>
            </a:xfrm>
            <a:prstGeom prst="rect">
              <a:avLst/>
            </a:prstGeom>
          </xdr:spPr>
        </xdr:pic>
      </mc:Fallback>
    </mc:AlternateContent>
    <xdr:clientData/>
  </xdr:twoCellAnchor>
  <xdr:twoCellAnchor editAs="oneCell">
    <xdr:from>
      <xdr:col>46</xdr:col>
      <xdr:colOff>0</xdr:colOff>
      <xdr:row>76</xdr:row>
      <xdr:rowOff>0</xdr:rowOff>
    </xdr:from>
    <xdr:to>
      <xdr:col>46</xdr:col>
      <xdr:colOff>25378</xdr:colOff>
      <xdr:row>76</xdr:row>
      <xdr:rowOff>16235</xdr:rowOff>
    </xdr:to>
    <mc:AlternateContent xmlns:mc="http://schemas.openxmlformats.org/markup-compatibility/2006" xmlns:xdr14="http://schemas.microsoft.com/office/excel/2010/spreadsheetDrawing">
      <mc:Choice Requires="xdr14">
        <xdr:contentPart xmlns:r="http://schemas.openxmlformats.org/officeDocument/2006/relationships" r:id="rId279">
          <xdr14:nvContentPartPr>
            <xdr14:cNvPr id="15" name="Entrada de lápiz 1">
              <a:extLst>
                <a:ext uri="{FF2B5EF4-FFF2-40B4-BE49-F238E27FC236}">
                  <a16:creationId xmlns:a16="http://schemas.microsoft.com/office/drawing/2014/main" id="{70150415-E01D-2146-8EB4-5D1FAEC035F1}"/>
                </a:ext>
                <a:ext uri="{147F2762-F138-4A5C-976F-8EAC2B608ADB}">
                  <a16:predDERef xmlns:a16="http://schemas.microsoft.com/office/drawing/2014/main" pred="{8D273F4C-798D-4CB6-984F-3219516FDA4E}"/>
                </a:ext>
              </a:extLst>
            </xdr14:cNvPr>
            <xdr14:cNvContentPartPr/>
          </xdr14:nvContentPartPr>
          <xdr14:nvPr macro=""/>
          <xdr14:xfrm>
            <a:off x="44723427" y="13923478"/>
            <a:ext cx="360" cy="360"/>
          </xdr14:xfrm>
        </xdr:contentPart>
      </mc:Choice>
      <mc:Fallback xmlns="">
        <xdr:pic>
          <xdr:nvPicPr>
            <xdr:cNvPr id="2" name="Entrada de lápiz 1">
              <a:extLst>
                <a:ext uri="{FF2B5EF4-FFF2-40B4-BE49-F238E27FC236}">
                  <a16:creationId xmlns:a16="http://schemas.microsoft.com/office/drawing/2014/main" id="{F5D26B48-BB7C-9A8C-517E-3240C4203782}"/>
                </a:ext>
              </a:extLst>
            </xdr:cNvPr>
            <xdr:cNvPicPr/>
          </xdr:nvPicPr>
          <xdr:blipFill>
            <a:blip xmlns:r="http://schemas.openxmlformats.org/officeDocument/2006/relationships" r:embed="rId237"/>
            <a:stretch>
              <a:fillRect/>
            </a:stretch>
          </xdr:blipFill>
          <xdr:spPr>
            <a:xfrm>
              <a:off x="44714427" y="13914838"/>
              <a:ext cx="18000" cy="18000"/>
            </a:xfrm>
            <a:prstGeom prst="rect">
              <a:avLst/>
            </a:prstGeom>
          </xdr:spPr>
        </xdr:pic>
      </mc:Fallback>
    </mc:AlternateContent>
    <xdr:clientData/>
  </xdr:twoCellAnchor>
  <xdr:twoCellAnchor editAs="oneCell">
    <xdr:from>
      <xdr:col>46</xdr:col>
      <xdr:colOff>0</xdr:colOff>
      <xdr:row>76</xdr:row>
      <xdr:rowOff>0</xdr:rowOff>
    </xdr:from>
    <xdr:to>
      <xdr:col>46</xdr:col>
      <xdr:colOff>25378</xdr:colOff>
      <xdr:row>76</xdr:row>
      <xdr:rowOff>73385</xdr:rowOff>
    </xdr:to>
    <mc:AlternateContent xmlns:mc="http://schemas.openxmlformats.org/markup-compatibility/2006" xmlns:xdr14="http://schemas.microsoft.com/office/excel/2010/spreadsheetDrawing">
      <mc:Choice Requires="xdr14">
        <xdr:contentPart xmlns:r="http://schemas.openxmlformats.org/officeDocument/2006/relationships" r:id="rId280">
          <xdr14:nvContentPartPr>
            <xdr14:cNvPr id="16" name="Entrada de lápiz 5">
              <a:extLst>
                <a:ext uri="{FF2B5EF4-FFF2-40B4-BE49-F238E27FC236}">
                  <a16:creationId xmlns:a16="http://schemas.microsoft.com/office/drawing/2014/main" id="{19CF5ACA-2227-C748-9905-A58463C57583}"/>
                </a:ext>
                <a:ext uri="{147F2762-F138-4A5C-976F-8EAC2B608ADB}">
                  <a16:predDERef xmlns:a16="http://schemas.microsoft.com/office/drawing/2014/main" pred="{48654A45-0AAD-4D5B-905F-92133AB203F6}"/>
                </a:ext>
              </a:extLst>
            </xdr14:cNvPr>
            <xdr14:cNvContentPartPr/>
          </xdr14:nvContentPartPr>
          <xdr14:nvPr macro=""/>
          <xdr14:xfrm>
            <a:off x="55462663" y="12918358"/>
            <a:ext cx="360" cy="360"/>
          </xdr14:xfrm>
        </xdr:contentPart>
      </mc:Choice>
      <mc:Fallback xmlns="">
        <xdr:pic>
          <xdr:nvPicPr>
            <xdr:cNvPr id="6" name="Entrada de lápiz 5">
              <a:extLst>
                <a:ext uri="{FF2B5EF4-FFF2-40B4-BE49-F238E27FC236}">
                  <a16:creationId xmlns:a16="http://schemas.microsoft.com/office/drawing/2014/main" id="{001CE357-74F7-B62F-6088-277111ABB223}"/>
                </a:ext>
              </a:extLst>
            </xdr:cNvPr>
            <xdr:cNvPicPr/>
          </xdr:nvPicPr>
          <xdr:blipFill>
            <a:blip xmlns:r="http://schemas.openxmlformats.org/officeDocument/2006/relationships" r:embed="rId237"/>
            <a:stretch>
              <a:fillRect/>
            </a:stretch>
          </xdr:blipFill>
          <xdr:spPr>
            <a:xfrm>
              <a:off x="55454023" y="12909358"/>
              <a:ext cx="18000" cy="18000"/>
            </a:xfrm>
            <a:prstGeom prst="rect">
              <a:avLst/>
            </a:prstGeom>
          </xdr:spPr>
        </xdr:pic>
      </mc:Fallback>
    </mc:AlternateContent>
    <xdr:clientData/>
  </xdr:twoCellAnchor>
  <xdr:oneCellAnchor>
    <xdr:from>
      <xdr:col>46</xdr:col>
      <xdr:colOff>0</xdr:colOff>
      <xdr:row>85</xdr:row>
      <xdr:rowOff>0</xdr:rowOff>
    </xdr:from>
    <xdr:ext cx="125388" cy="13805"/>
    <mc:AlternateContent xmlns:mc="http://schemas.openxmlformats.org/markup-compatibility/2006" xmlns:xdr14="http://schemas.microsoft.com/office/excel/2010/spreadsheetDrawing">
      <mc:Choice Requires="xdr14">
        <xdr:contentPart xmlns:r="http://schemas.openxmlformats.org/officeDocument/2006/relationships" r:id="rId281">
          <xdr14:nvContentPartPr>
            <xdr14:cNvPr id="17" name="Entrada de lápiz 16">
              <a:extLst>
                <a:ext uri="{FF2B5EF4-FFF2-40B4-BE49-F238E27FC236}">
                  <a16:creationId xmlns:a16="http://schemas.microsoft.com/office/drawing/2014/main" id="{A2414F34-3954-1B4C-8DB9-2924703DD366}"/>
                </a:ext>
                <a:ext uri="{147F2762-F138-4A5C-976F-8EAC2B608ADB}">
                  <a16:predDERef xmlns:a16="http://schemas.microsoft.com/office/drawing/2014/main" pred="{8CD7C2F4-CE94-EF43-BFDA-8C3E79B4FE75}"/>
                </a:ext>
              </a:extLst>
            </xdr14:cNvPr>
            <xdr14:cNvContentPartPr/>
          </xdr14:nvContentPartPr>
          <xdr14:nvPr macro=""/>
          <xdr14:xfrm>
            <a:off x="45370707" y="13524598"/>
            <a:ext cx="360" cy="360"/>
          </xdr14:xfrm>
        </xdr:contentPart>
      </mc:Choice>
      <mc:Fallback xmlns="">
        <xdr:pic>
          <xdr:nvPicPr>
            <xdr:cNvPr id="4" name="Entrada de lápiz 3">
              <a:extLst>
                <a:ext uri="{FF2B5EF4-FFF2-40B4-BE49-F238E27FC236}">
                  <a16:creationId xmlns:a16="http://schemas.microsoft.com/office/drawing/2014/main" id="{C3AAC36C-A64E-7E9E-EDF0-CCBB144F4D85}"/>
                </a:ext>
              </a:extLst>
            </xdr:cNvPr>
            <xdr:cNvPicPr/>
          </xdr:nvPicPr>
          <xdr:blipFill>
            <a:blip xmlns:r="http://schemas.openxmlformats.org/officeDocument/2006/relationships" r:embed="rId233"/>
            <a:stretch>
              <a:fillRect/>
            </a:stretch>
          </xdr:blipFill>
          <xdr:spPr>
            <a:xfrm>
              <a:off x="45361707" y="13515598"/>
              <a:ext cx="18000" cy="18000"/>
            </a:xfrm>
            <a:prstGeom prst="rect">
              <a:avLst/>
            </a:prstGeom>
          </xdr:spPr>
        </xdr:pic>
      </mc:Fallback>
    </mc:AlternateContent>
    <xdr:clientData/>
  </xdr:oneCellAnchor>
  <xdr:oneCellAnchor>
    <xdr:from>
      <xdr:col>46</xdr:col>
      <xdr:colOff>0</xdr:colOff>
      <xdr:row>86</xdr:row>
      <xdr:rowOff>0</xdr:rowOff>
    </xdr:from>
    <xdr:ext cx="125388" cy="13805"/>
    <mc:AlternateContent xmlns:mc="http://schemas.openxmlformats.org/markup-compatibility/2006" xmlns:xdr14="http://schemas.microsoft.com/office/excel/2010/spreadsheetDrawing">
      <mc:Choice Requires="xdr14">
        <xdr:contentPart xmlns:r="http://schemas.openxmlformats.org/officeDocument/2006/relationships" r:id="rId282">
          <xdr14:nvContentPartPr>
            <xdr14:cNvPr id="18" name="Entrada de lápiz 17">
              <a:extLst>
                <a:ext uri="{FF2B5EF4-FFF2-40B4-BE49-F238E27FC236}">
                  <a16:creationId xmlns:a16="http://schemas.microsoft.com/office/drawing/2014/main" id="{DBB8AC0D-F2CC-9C49-8F6E-B3300F9BF9D3}"/>
                </a:ext>
                <a:ext uri="{147F2762-F138-4A5C-976F-8EAC2B608ADB}">
                  <a16:predDERef xmlns:a16="http://schemas.microsoft.com/office/drawing/2014/main" pred="{8CD7C2F4-CE94-EF43-BFDA-8C3E79B4FE75}"/>
                </a:ext>
              </a:extLst>
            </xdr14:cNvPr>
            <xdr14:cNvContentPartPr/>
          </xdr14:nvContentPartPr>
          <xdr14:nvPr macro=""/>
          <xdr14:xfrm>
            <a:off x="45370707" y="13524598"/>
            <a:ext cx="360" cy="360"/>
          </xdr14:xfrm>
        </xdr:contentPart>
      </mc:Choice>
      <mc:Fallback xmlns="">
        <xdr:pic>
          <xdr:nvPicPr>
            <xdr:cNvPr id="4" name="Entrada de lápiz 3">
              <a:extLst>
                <a:ext uri="{FF2B5EF4-FFF2-40B4-BE49-F238E27FC236}">
                  <a16:creationId xmlns:a16="http://schemas.microsoft.com/office/drawing/2014/main" id="{C3AAC36C-A64E-7E9E-EDF0-CCBB144F4D85}"/>
                </a:ext>
              </a:extLst>
            </xdr:cNvPr>
            <xdr:cNvPicPr/>
          </xdr:nvPicPr>
          <xdr:blipFill>
            <a:blip xmlns:r="http://schemas.openxmlformats.org/officeDocument/2006/relationships" r:embed="rId233"/>
            <a:stretch>
              <a:fillRect/>
            </a:stretch>
          </xdr:blipFill>
          <xdr:spPr>
            <a:xfrm>
              <a:off x="45361707" y="13515598"/>
              <a:ext cx="18000" cy="18000"/>
            </a:xfrm>
            <a:prstGeom prst="rect">
              <a:avLst/>
            </a:prstGeom>
          </xdr:spPr>
        </xdr:pic>
      </mc:Fallback>
    </mc:AlternateContent>
    <xdr:clientData/>
  </xdr:oneCellAnchor>
  <xdr:oneCellAnchor>
    <xdr:from>
      <xdr:col>0</xdr:col>
      <xdr:colOff>498927</xdr:colOff>
      <xdr:row>0</xdr:row>
      <xdr:rowOff>0</xdr:rowOff>
    </xdr:from>
    <xdr:ext cx="1339010" cy="1209675"/>
    <xdr:pic>
      <xdr:nvPicPr>
        <xdr:cNvPr id="19" name="Imagen 18">
          <a:extLst>
            <a:ext uri="{FF2B5EF4-FFF2-40B4-BE49-F238E27FC236}">
              <a16:creationId xmlns:a16="http://schemas.microsoft.com/office/drawing/2014/main" id="{A5445BB9-DB29-4C68-86FE-4F74FA157BB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98927" y="0"/>
          <a:ext cx="1339010" cy="1209675"/>
        </a:xfrm>
        <a:prstGeom prst="rect">
          <a:avLst/>
        </a:prstGeom>
      </xdr:spPr>
    </xdr:pic>
    <xdr:clientData/>
  </xdr:oneCellAnchor>
  <xdr:oneCellAnchor>
    <xdr:from>
      <xdr:col>41</xdr:col>
      <xdr:colOff>0</xdr:colOff>
      <xdr:row>31</xdr:row>
      <xdr:rowOff>0</xdr:rowOff>
    </xdr:from>
    <xdr:ext cx="125388" cy="13805"/>
    <mc:AlternateContent xmlns:mc="http://schemas.openxmlformats.org/markup-compatibility/2006" xmlns:xdr14="http://schemas.microsoft.com/office/excel/2010/spreadsheetDrawing">
      <mc:Choice Requires="xdr14">
        <xdr:contentPart xmlns:r="http://schemas.openxmlformats.org/officeDocument/2006/relationships" r:id="rId283">
          <xdr14:nvContentPartPr>
            <xdr14:cNvPr id="20" name="Entrada de lápiz 19">
              <a:extLst>
                <a:ext uri="{FF2B5EF4-FFF2-40B4-BE49-F238E27FC236}">
                  <a16:creationId xmlns:a16="http://schemas.microsoft.com/office/drawing/2014/main" id="{6DBB0FC5-4627-604F-9F57-E5AAEC08420D}"/>
                </a:ext>
                <a:ext uri="{147F2762-F138-4A5C-976F-8EAC2B608ADB}">
                  <a16:predDERef xmlns:a16="http://schemas.microsoft.com/office/drawing/2014/main" pred="{8CD7C2F4-CE94-EF43-BFDA-8C3E79B4FE75}"/>
                </a:ext>
              </a:extLst>
            </xdr14:cNvPr>
            <xdr14:cNvContentPartPr/>
          </xdr14:nvContentPartPr>
          <xdr14:nvPr macro=""/>
          <xdr14:xfrm>
            <a:off x="45370707" y="13524598"/>
            <a:ext cx="360" cy="360"/>
          </xdr14:xfrm>
        </xdr:contentPart>
      </mc:Choice>
      <mc:Fallback xmlns="">
        <xdr:pic>
          <xdr:nvPicPr>
            <xdr:cNvPr id="4" name="Entrada de lápiz 3">
              <a:extLst>
                <a:ext uri="{FF2B5EF4-FFF2-40B4-BE49-F238E27FC236}">
                  <a16:creationId xmlns:a16="http://schemas.microsoft.com/office/drawing/2014/main" id="{C3AAC36C-A64E-7E9E-EDF0-CCBB144F4D85}"/>
                </a:ext>
              </a:extLst>
            </xdr:cNvPr>
            <xdr:cNvPicPr/>
          </xdr:nvPicPr>
          <xdr:blipFill>
            <a:blip xmlns:r="http://schemas.openxmlformats.org/officeDocument/2006/relationships" r:embed="rId227"/>
            <a:stretch>
              <a:fillRect/>
            </a:stretch>
          </xdr:blipFill>
          <xdr:spPr>
            <a:xfrm>
              <a:off x="45361707" y="13515598"/>
              <a:ext cx="18000" cy="18000"/>
            </a:xfrm>
            <a:prstGeom prst="rect">
              <a:avLst/>
            </a:prstGeom>
          </xdr:spPr>
        </xdr:pic>
      </mc:Fallback>
    </mc:AlternateContent>
    <xdr:clientData/>
  </xdr:oneCellAnchor>
  <xdr:oneCellAnchor>
    <xdr:from>
      <xdr:col>41</xdr:col>
      <xdr:colOff>0</xdr:colOff>
      <xdr:row>31</xdr:row>
      <xdr:rowOff>0</xdr:rowOff>
    </xdr:from>
    <xdr:ext cx="125388" cy="746"/>
    <mc:AlternateContent xmlns:mc="http://schemas.openxmlformats.org/markup-compatibility/2006" xmlns:xdr14="http://schemas.microsoft.com/office/excel/2010/spreadsheetDrawing">
      <mc:Choice Requires="xdr14">
        <xdr:contentPart xmlns:r="http://schemas.openxmlformats.org/officeDocument/2006/relationships" r:id="rId284">
          <xdr14:nvContentPartPr>
            <xdr14:cNvPr id="21" name="Entrada de lápiz 20">
              <a:extLst>
                <a:ext uri="{FF2B5EF4-FFF2-40B4-BE49-F238E27FC236}">
                  <a16:creationId xmlns:a16="http://schemas.microsoft.com/office/drawing/2014/main" id="{1D1C739D-24FD-C947-BDA8-C8BFB62D2165}"/>
                </a:ext>
                <a:ext uri="{147F2762-F138-4A5C-976F-8EAC2B608ADB}">
                  <a16:predDERef xmlns:a16="http://schemas.microsoft.com/office/drawing/2014/main" pred="{A890D048-95D8-402E-9755-DD0252670D1C}"/>
                </a:ext>
              </a:extLst>
            </xdr14:cNvPr>
            <xdr14:cNvContentPartPr/>
          </xdr14:nvContentPartPr>
          <xdr14:nvPr macro=""/>
          <xdr14:xfrm>
            <a:off x="45370707" y="13524598"/>
            <a:ext cx="360" cy="360"/>
          </xdr14:xfrm>
        </xdr:contentPart>
      </mc:Choice>
      <mc:Fallback xmlns="">
        <xdr:pic>
          <xdr:nvPicPr>
            <xdr:cNvPr id="4" name="Entrada de lápiz 3">
              <a:extLst>
                <a:ext uri="{FF2B5EF4-FFF2-40B4-BE49-F238E27FC236}">
                  <a16:creationId xmlns:a16="http://schemas.microsoft.com/office/drawing/2014/main" id="{C3AAC36C-A64E-7E9E-EDF0-CCBB144F4D85}"/>
                </a:ext>
              </a:extLst>
            </xdr:cNvPr>
            <xdr:cNvPicPr/>
          </xdr:nvPicPr>
          <xdr:blipFill>
            <a:blip xmlns:r="http://schemas.openxmlformats.org/officeDocument/2006/relationships" r:embed="rId229"/>
            <a:stretch>
              <a:fillRect/>
            </a:stretch>
          </xdr:blipFill>
          <xdr:spPr>
            <a:xfrm>
              <a:off x="45361707" y="13515598"/>
              <a:ext cx="18000" cy="18000"/>
            </a:xfrm>
            <a:prstGeom prst="rect">
              <a:avLst/>
            </a:prstGeom>
          </xdr:spPr>
        </xdr:pic>
      </mc:Fallback>
    </mc:AlternateContent>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alcart-my.sharepoint.com/personal/calidad_cartagena_gov_co/Documents/35.%20Proyectos%20de%20Inversi&#243;n%20Secretar&#237;a%20General/Proyectos%20SecGeneral%20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SHBOARD"/>
      <sheetName val="PROYECTOS"/>
      <sheetName val="CPD y RP"/>
      <sheetName val="ACTIVIDADES"/>
      <sheetName val="PAGOS"/>
      <sheetName val="PLAN DE ACCIÓN SecGeneral"/>
      <sheetName val="Hoja3"/>
      <sheetName val="Hoja2"/>
      <sheetName val="Proyectos SecGeneral 2024"/>
      <sheetName val="ANEXO1"/>
    </sheetNames>
    <sheetDataSet>
      <sheetData sheetId="0"/>
      <sheetData sheetId="1"/>
      <sheetData sheetId="2"/>
      <sheetData sheetId="3" refreshError="1"/>
      <sheetData sheetId="4" refreshError="1"/>
      <sheetData sheetId="5" refreshError="1"/>
      <sheetData sheetId="6"/>
      <sheetData sheetId="7" refreshError="1"/>
      <sheetData sheetId="8" refreshError="1"/>
      <sheetData sheetId="9" refreshError="1"/>
    </sheetDataSet>
  </externalBook>
</externalLink>
</file>

<file path=xl/ink/ink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channel name="OA" type="integer" max="360" units="deg"/>
          <inkml:channel name="OE" type="integer" max="90" units="deg"/>
        </inkml:traceFormat>
        <inkml:channelProperties>
          <inkml:channelProperty channel="X" name="resolution" value="1000" units="1/cm"/>
          <inkml:channelProperty channel="Y" name="resolution" value="1000" units="1/cm"/>
          <inkml:channelProperty channel="F" name="resolution" value="0" units="1/dev"/>
          <inkml:channelProperty channel="OA" name="resolution" value="1000" units="1/deg"/>
          <inkml:channelProperty channel="OE" name="resolution" value="1000" units="1/deg"/>
        </inkml:channelProperties>
      </inkml:inkSource>
      <inkml:timestamp xml:id="ts0" timeString="2025-01-30T14:18:59.260"/>
    </inkml:context>
    <inkml:brush xml:id="br0">
      <inkml:brushProperty name="width" value="0.05" units="cm"/>
      <inkml:brushProperty name="height" value="0.05" units="cm"/>
    </inkml:brush>
  </inkml:definitions>
  <inkml:trace contextRef="#ctx0" brushRef="#br0">-2147483648-2147483648 3112 0 0</inkml:trace>
</inkml:ink>
</file>

<file path=xl/ink/ink1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OA" type="integer" max="360" units="deg"/>
          <inkml:channel name="OE" type="integer" max="90" units="deg"/>
        </inkml:traceFormat>
        <inkml:channelProperties>
          <inkml:channelProperty channel="X" name="resolution" value="1000" units="1/cm"/>
          <inkml:channelProperty channel="Y" name="resolution" value="1000" units="1/cm"/>
          <inkml:channelProperty channel="OA" name="resolution" value="1000" units="1/deg"/>
          <inkml:channelProperty channel="OE" name="resolution" value="1000" units="1/deg"/>
        </inkml:channelProperties>
      </inkml:inkSource>
      <inkml:timestamp xml:id="ts0" timeString="2025-01-30T14:41:23.012"/>
    </inkml:context>
    <inkml:brush xml:id="br0">
      <inkml:brushProperty name="width" value="0.05" units="cm"/>
      <inkml:brushProperty name="height" value="0.05" units="cm"/>
      <inkml:brushProperty name="ignorePressure" value="1"/>
    </inkml:brush>
  </inkml:definitions>
  <inkml:trace contextRef="#ctx0" brushRef="#br0">-2147483648-2147483648 0 0</inkml:trace>
</inkml:ink>
</file>

<file path=xl/ink/ink1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channel name="OA" type="integer" max="360" units="deg"/>
          <inkml:channel name="OE" type="integer" max="90" units="deg"/>
        </inkml:traceFormat>
        <inkml:channelProperties>
          <inkml:channelProperty channel="X" name="resolution" value="1000" units="1/cm"/>
          <inkml:channelProperty channel="Y" name="resolution" value="1000" units="1/cm"/>
          <inkml:channelProperty channel="F" name="resolution" value="0" units="1/dev"/>
          <inkml:channelProperty channel="OA" name="resolution" value="1000" units="1/deg"/>
          <inkml:channelProperty channel="OE" name="resolution" value="1000" units="1/deg"/>
        </inkml:channelProperties>
      </inkml:inkSource>
      <inkml:timestamp xml:id="ts0" timeString="2025-01-30T14:41:23.013"/>
    </inkml:context>
    <inkml:brush xml:id="br0">
      <inkml:brushProperty name="width" value="0.05" units="cm"/>
      <inkml:brushProperty name="height" value="0.05" units="cm"/>
    </inkml:brush>
  </inkml:definitions>
  <inkml:trace contextRef="#ctx0" brushRef="#br0">-2147483648 0 11760 0 0</inkml:trace>
</inkml:ink>
</file>

<file path=xl/ink/ink1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channel name="OA" type="integer" max="360" units="deg"/>
          <inkml:channel name="OE" type="integer" max="90" units="deg"/>
        </inkml:traceFormat>
        <inkml:channelProperties>
          <inkml:channelProperty channel="X" name="resolution" value="1000" units="1/cm"/>
          <inkml:channelProperty channel="Y" name="resolution" value="1000" units="1/cm"/>
          <inkml:channelProperty channel="F" name="resolution" value="0" units="1/dev"/>
          <inkml:channelProperty channel="OA" name="resolution" value="1000" units="1/deg"/>
          <inkml:channelProperty channel="OE" name="resolution" value="1000" units="1/deg"/>
        </inkml:channelProperties>
      </inkml:inkSource>
      <inkml:timestamp xml:id="ts0" timeString="2025-01-30T14:41:23.014"/>
    </inkml:context>
    <inkml:brush xml:id="br0">
      <inkml:brushProperty name="width" value="0.05" units="cm"/>
      <inkml:brushProperty name="height" value="0.05" units="cm"/>
    </inkml:brush>
  </inkml:definitions>
  <inkml:trace contextRef="#ctx0" brushRef="#br0">-2147483648-2147483648 3112 0 0</inkml:trace>
</inkml:ink>
</file>

<file path=xl/ink/ink1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channel name="OA" type="integer" max="360" units="deg"/>
          <inkml:channel name="OE" type="integer" max="90" units="deg"/>
        </inkml:traceFormat>
        <inkml:channelProperties>
          <inkml:channelProperty channel="X" name="resolution" value="1000" units="1/cm"/>
          <inkml:channelProperty channel="Y" name="resolution" value="1000" units="1/cm"/>
          <inkml:channelProperty channel="F" name="resolution" value="0" units="1/dev"/>
          <inkml:channelProperty channel="OA" name="resolution" value="1000" units="1/deg"/>
          <inkml:channelProperty channel="OE" name="resolution" value="1000" units="1/deg"/>
        </inkml:channelProperties>
      </inkml:inkSource>
      <inkml:timestamp xml:id="ts0" timeString="2025-01-30T14:41:23.015"/>
    </inkml:context>
    <inkml:brush xml:id="br0">
      <inkml:brushProperty name="width" value="0.05" units="cm"/>
      <inkml:brushProperty name="height" value="0.05" units="cm"/>
    </inkml:brush>
  </inkml:definitions>
  <inkml:trace contextRef="#ctx0" brushRef="#br0">-2147483648-2147483648 3112 0 0</inkml:trace>
</inkml:ink>
</file>

<file path=xl/ink/ink1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channel name="OA" type="integer" max="360" units="deg"/>
          <inkml:channel name="OE" type="integer" max="90" units="deg"/>
        </inkml:traceFormat>
        <inkml:channelProperties>
          <inkml:channelProperty channel="X" name="resolution" value="1000" units="1/cm"/>
          <inkml:channelProperty channel="Y" name="resolution" value="1000" units="1/cm"/>
          <inkml:channelProperty channel="F" name="resolution" value="0" units="1/dev"/>
          <inkml:channelProperty channel="OA" name="resolution" value="1000" units="1/deg"/>
          <inkml:channelProperty channel="OE" name="resolution" value="1000" units="1/deg"/>
        </inkml:channelProperties>
      </inkml:inkSource>
      <inkml:timestamp xml:id="ts0" timeString="2025-08-14T23:24:20.520"/>
    </inkml:context>
    <inkml:brush xml:id="br0">
      <inkml:brushProperty name="width" value="0.05" units="cm"/>
      <inkml:brushProperty name="height" value="0.05" units="cm"/>
    </inkml:brush>
  </inkml:definitions>
  <inkml:trace contextRef="#ctx0" brushRef="#br0">-2147483648-2147483648 3112 0 0</inkml:trace>
</inkml:ink>
</file>

<file path=xl/ink/ink1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channel name="OA" type="integer" max="360" units="deg"/>
          <inkml:channel name="OE" type="integer" max="90" units="deg"/>
        </inkml:traceFormat>
        <inkml:channelProperties>
          <inkml:channelProperty channel="X" name="resolution" value="1000" units="1/cm"/>
          <inkml:channelProperty channel="Y" name="resolution" value="1000" units="1/cm"/>
          <inkml:channelProperty channel="F" name="resolution" value="0" units="1/dev"/>
          <inkml:channelProperty channel="OA" name="resolution" value="1000" units="1/deg"/>
          <inkml:channelProperty channel="OE" name="resolution" value="1000" units="1/deg"/>
        </inkml:channelProperties>
      </inkml:inkSource>
      <inkml:timestamp xml:id="ts0" timeString="2025-08-14T23:24:20.521"/>
    </inkml:context>
    <inkml:brush xml:id="br0">
      <inkml:brushProperty name="width" value="0.05" units="cm"/>
      <inkml:brushProperty name="height" value="0.05" units="cm"/>
    </inkml:brush>
  </inkml:definitions>
  <inkml:trace contextRef="#ctx0" brushRef="#br0">-2147483648-2147483648 3112 0 0</inkml:trace>
</inkml:ink>
</file>

<file path=xl/ink/ink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channel name="OA" type="integer" max="360" units="deg"/>
          <inkml:channel name="OE" type="integer" max="90" units="deg"/>
        </inkml:traceFormat>
        <inkml:channelProperties>
          <inkml:channelProperty channel="X" name="resolution" value="1000" units="1/cm"/>
          <inkml:channelProperty channel="Y" name="resolution" value="1000" units="1/cm"/>
          <inkml:channelProperty channel="F" name="resolution" value="0" units="1/dev"/>
          <inkml:channelProperty channel="OA" name="resolution" value="1000" units="1/deg"/>
          <inkml:channelProperty channel="OE" name="resolution" value="1000" units="1/deg"/>
        </inkml:channelProperties>
      </inkml:inkSource>
      <inkml:timestamp xml:id="ts0" timeString="2025-01-30T14:18:59.261"/>
    </inkml:context>
    <inkml:brush xml:id="br0">
      <inkml:brushProperty name="width" value="0.05" units="cm"/>
      <inkml:brushProperty name="height" value="0.05" units="cm"/>
    </inkml:brush>
  </inkml:definitions>
  <inkml:trace contextRef="#ctx0" brushRef="#br0">-2147483648-2147483648 3112 0 0</inkml:trace>
</inkml:ink>
</file>

<file path=xl/ink/ink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channel name="OA" type="integer" max="360" units="deg"/>
          <inkml:channel name="OE" type="integer" max="90" units="deg"/>
        </inkml:traceFormat>
        <inkml:channelProperties>
          <inkml:channelProperty channel="X" name="resolution" value="1000" units="1/cm"/>
          <inkml:channelProperty channel="Y" name="resolution" value="1000" units="1/cm"/>
          <inkml:channelProperty channel="F" name="resolution" value="0" units="1/dev"/>
          <inkml:channelProperty channel="OA" name="resolution" value="1000" units="1/deg"/>
          <inkml:channelProperty channel="OE" name="resolution" value="1000" units="1/deg"/>
        </inkml:channelProperties>
      </inkml:inkSource>
      <inkml:timestamp xml:id="ts0" timeString="2025-01-30T14:30:13.300"/>
    </inkml:context>
    <inkml:brush xml:id="br0">
      <inkml:brushProperty name="width" value="0.05" units="cm"/>
      <inkml:brushProperty name="height" value="0.05" units="cm"/>
    </inkml:brush>
  </inkml:definitions>
  <inkml:trace contextRef="#ctx0" brushRef="#br0">-2147483648-2147483648 3112 0 0</inkml:trace>
</inkml:ink>
</file>

<file path=xl/ink/ink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channel name="OA" type="integer" max="360" units="deg"/>
          <inkml:channel name="OE" type="integer" max="90" units="deg"/>
        </inkml:traceFormat>
        <inkml:channelProperties>
          <inkml:channelProperty channel="X" name="resolution" value="1000" units="1/cm"/>
          <inkml:channelProperty channel="Y" name="resolution" value="1000" units="1/cm"/>
          <inkml:channelProperty channel="F" name="resolution" value="0" units="1/dev"/>
          <inkml:channelProperty channel="OA" name="resolution" value="1000" units="1/deg"/>
          <inkml:channelProperty channel="OE" name="resolution" value="1000" units="1/deg"/>
        </inkml:channelProperties>
      </inkml:inkSource>
      <inkml:timestamp xml:id="ts0" timeString="2025-01-30T14:30:13.301"/>
    </inkml:context>
    <inkml:brush xml:id="br0">
      <inkml:brushProperty name="width" value="0.05" units="cm"/>
      <inkml:brushProperty name="height" value="0.05" units="cm"/>
    </inkml:brush>
  </inkml:definitions>
  <inkml:trace contextRef="#ctx0" brushRef="#br0">-2147483648-2147483648 3112 0 0</inkml:trace>
</inkml:ink>
</file>

<file path=xl/ink/ink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channel name="OA" type="integer" max="360" units="deg"/>
          <inkml:channel name="OE" type="integer" max="90" units="deg"/>
        </inkml:traceFormat>
        <inkml:channelProperties>
          <inkml:channelProperty channel="X" name="resolution" value="1000" units="1/cm"/>
          <inkml:channelProperty channel="Y" name="resolution" value="1000" units="1/cm"/>
          <inkml:channelProperty channel="F" name="resolution" value="0" units="1/dev"/>
          <inkml:channelProperty channel="OA" name="resolution" value="1000" units="1/deg"/>
          <inkml:channelProperty channel="OE" name="resolution" value="1000" units="1/deg"/>
        </inkml:channelProperties>
      </inkml:inkSource>
      <inkml:timestamp xml:id="ts0" timeString="2025-01-30T14:30:13.302"/>
    </inkml:context>
    <inkml:brush xml:id="br0">
      <inkml:brushProperty name="width" value="0.05" units="cm"/>
      <inkml:brushProperty name="height" value="0.05" units="cm"/>
    </inkml:brush>
  </inkml:definitions>
  <inkml:trace contextRef="#ctx0" brushRef="#br0">-2147483648-2147483648 3112 0 0</inkml:trace>
</inkml:ink>
</file>

<file path=xl/ink/ink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channel name="OA" type="integer" max="360" units="deg"/>
          <inkml:channel name="OE" type="integer" max="90" units="deg"/>
        </inkml:traceFormat>
        <inkml:channelProperties>
          <inkml:channelProperty channel="X" name="resolution" value="1000" units="1/cm"/>
          <inkml:channelProperty channel="Y" name="resolution" value="1000" units="1/cm"/>
          <inkml:channelProperty channel="F" name="resolution" value="0" units="1/dev"/>
          <inkml:channelProperty channel="OA" name="resolution" value="1000" units="1/deg"/>
          <inkml:channelProperty channel="OE" name="resolution" value="1000" units="1/deg"/>
        </inkml:channelProperties>
      </inkml:inkSource>
      <inkml:timestamp xml:id="ts0" timeString="2025-01-30T14:30:13.303"/>
    </inkml:context>
    <inkml:brush xml:id="br0">
      <inkml:brushProperty name="width" value="0.05" units="cm"/>
      <inkml:brushProperty name="height" value="0.05" units="cm"/>
    </inkml:brush>
  </inkml:definitions>
  <inkml:trace contextRef="#ctx0" brushRef="#br0">-2147483648-2147483648 3112 0 0</inkml:trace>
</inkml:ink>
</file>

<file path=xl/ink/ink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channel name="OA" type="integer" max="360" units="deg"/>
          <inkml:channel name="OE" type="integer" max="90" units="deg"/>
        </inkml:traceFormat>
        <inkml:channelProperties>
          <inkml:channelProperty channel="X" name="resolution" value="1000" units="1/cm"/>
          <inkml:channelProperty channel="Y" name="resolution" value="1000" units="1/cm"/>
          <inkml:channelProperty channel="F" name="resolution" value="0" units="1/dev"/>
          <inkml:channelProperty channel="OA" name="resolution" value="1000" units="1/deg"/>
          <inkml:channelProperty channel="OE" name="resolution" value="1000" units="1/deg"/>
        </inkml:channelProperties>
      </inkml:inkSource>
      <inkml:timestamp xml:id="ts0" timeString="2025-01-30T14:30:13.304"/>
    </inkml:context>
    <inkml:brush xml:id="br0">
      <inkml:brushProperty name="width" value="0.05" units="cm"/>
      <inkml:brushProperty name="height" value="0.05" units="cm"/>
    </inkml:brush>
  </inkml:definitions>
  <inkml:trace contextRef="#ctx0" brushRef="#br0">-2147483648-2147483648 3112 0 0</inkml:trace>
</inkml:ink>
</file>

<file path=xl/ink/ink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channel name="OA" type="integer" max="360" units="deg"/>
          <inkml:channel name="OE" type="integer" max="90" units="deg"/>
        </inkml:traceFormat>
        <inkml:channelProperties>
          <inkml:channelProperty channel="X" name="resolution" value="1000" units="1/cm"/>
          <inkml:channelProperty channel="Y" name="resolution" value="1000" units="1/cm"/>
          <inkml:channelProperty channel="F" name="resolution" value="0" units="1/dev"/>
          <inkml:channelProperty channel="OA" name="resolution" value="1000" units="1/deg"/>
          <inkml:channelProperty channel="OE" name="resolution" value="1000" units="1/deg"/>
        </inkml:channelProperties>
      </inkml:inkSource>
      <inkml:timestamp xml:id="ts0" timeString="2025-01-30T14:41:23.010"/>
    </inkml:context>
    <inkml:brush xml:id="br0">
      <inkml:brushProperty name="width" value="0.05" units="cm"/>
      <inkml:brushProperty name="height" value="0.05" units="cm"/>
    </inkml:brush>
  </inkml:definitions>
  <inkml:trace contextRef="#ctx0" brushRef="#br0">0-2147483648 3112 0 0</inkml:trace>
</inkml:ink>
</file>

<file path=xl/ink/ink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channel name="OA" type="integer" max="360" units="deg"/>
          <inkml:channel name="OE" type="integer" max="90" units="deg"/>
        </inkml:traceFormat>
        <inkml:channelProperties>
          <inkml:channelProperty channel="X" name="resolution" value="1000" units="1/cm"/>
          <inkml:channelProperty channel="Y" name="resolution" value="1000" units="1/cm"/>
          <inkml:channelProperty channel="F" name="resolution" value="0" units="1/dev"/>
          <inkml:channelProperty channel="OA" name="resolution" value="1000" units="1/deg"/>
          <inkml:channelProperty channel="OE" name="resolution" value="1000" units="1/deg"/>
        </inkml:channelProperties>
      </inkml:inkSource>
      <inkml:timestamp xml:id="ts0" timeString="2025-01-30T14:41:23.011"/>
    </inkml:context>
    <inkml:brush xml:id="br0">
      <inkml:brushProperty name="width" value="0.05" units="cm"/>
      <inkml:brushProperty name="height" value="0.05" units="cm"/>
    </inkml:brush>
  </inkml:definitions>
  <inkml:trace contextRef="#ctx0" brushRef="#br0">0-2147483648 3112 0 0</inkml:trace>
</inkm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Microsoft Office User" refreshedDate="45573.622389930555" createdVersion="8" refreshedVersion="8" minRefreshableVersion="3" recordCount="83" xr:uid="{00000000-000A-0000-FFFF-FFFF13000000}">
  <cacheSource type="worksheet">
    <worksheetSource ref="A8:AJ85" sheet="3. INVERSIÓN"/>
  </cacheSource>
  <cacheFields count="35">
    <cacheField name="META DE RESULTADO" numFmtId="0">
      <sharedItems containsBlank="1" count="11">
        <s v="Porcentaje de participación de la ciudadanía en actividades de educación, investigación y cultura ambiental "/>
        <m/>
        <s v="Porcentaje de negocios verdes asesorados y consolidados "/>
        <s v="Porcentaje de área de manglar en los cuerpos de agua del Distrito restauradas"/>
        <s v="Índice de Desempeño lnstitucional - IDI  de la Alcaldía _x000a_(Administración Central y Descentralizada)"/>
        <s v="Determinantes ambientales identificadas"/>
        <s v="Porcentaje de cobertura para la vigilancia y control de la calidad del aire en el perímetro urbano del Distrito "/>
        <s v="Porcentaje de árboles sembrados en el Distrito"/>
        <s v="Porcentaje de áreas de rondas hídricas protegidas "/>
        <s v="Porcentaje de árboles sembrados en el Distrito "/>
        <s v="Acotar el 100% de las rondas hídricas en el perímetro urbano del Distrito de Cartagena"/>
      </sharedItems>
    </cacheField>
    <cacheField name="PROGRAMA " numFmtId="0">
      <sharedItems containsBlank="1" count="10">
        <s v="INVESTIGACION, EDUCACION Y CULTURA AMBIENTAL "/>
        <m/>
        <s v="ECONOMÍA CIRCULAR Y NEGOCIOS VERDES"/>
        <s v="GESTIÓN Y CONSERVACIÓN DEL AGUA "/>
        <s v="MODELO INTEGRADO DE PLANEACIÓN Y GESTIÓN - MIPG"/>
        <s v="ORDENAMIENTO  Y SOSTENIBILIDAD  AMBIENTAL"/>
        <s v="ALERTAS TEMPRANAS (AIRE, AGUA Y RUIDO)"/>
        <s v="GESTIÓN Y CONSERVACIÓN DE LA VEGETACIÓN Y LA BIODIVERSIDAD"/>
        <s v="PLAN DE RESTAURACIÓN INTEGRAL DE LA CIÉNAGA DE LA VIRGEN"/>
        <s v="RECUPERACIÓN Y ESTABILIZACIÓN DEL SISTEMA HÍDRICO Y LITORAL DE CARTAGENA"/>
      </sharedItems>
    </cacheField>
    <cacheField name="CÓDIGO DE PROGRAMA" numFmtId="0">
      <sharedItems containsBlank="1"/>
    </cacheField>
    <cacheField name=" META PRODUCTO PDD 2024" numFmtId="0">
      <sharedItems containsBlank="1"/>
    </cacheField>
    <cacheField name="PROYECTO DE INVERSIÓN" numFmtId="0">
      <sharedItems containsBlank="1" count="13">
        <s v="FORTALECIMIENTO DE CAPACIDADES LOCALES DE LA INVESTIGACIÓN, EDUCACIÓN Y CULTURA AMBIENTAL PARA LA PROTECCIÓN AMBIENTAL EN EL ÁREA URBANA DE   CARTAGENA DE INDIAS"/>
        <m/>
        <s v="GENERACIÓN DE NEGOCIOS VERDES Y BUENAS PRÁCTICAS AMBIENTALES EN EL DISTRITO DE CARTAGENA DE INDIAS"/>
        <s v="CONSERVACIÓN INTEGRAL DE LA BIODIVERSIDAD Y SERVICIOS ECOSISTÉMICOS DEL MANGLAR DEL ÁREA URBANA DE  CARTAGENA DE INDIAS"/>
        <s v="FORTALECIMIENTO DE LA GESTIÓN INSTITUCIONAL Y ORGANIZACIONAL DEL ESTABLECIMIENTO PÚBLICO AMBIENTAL DE CARTAGENA"/>
        <s v="ORDENAMIENTO PARA EL DESARROLLO AMBIENTAL EN EL DISTRITO DE   CARTAGENA DE INDIAS"/>
        <s v=" GENERACIÓN DEL CENTRO INTELIGENTE DE MONITOREO AMBIENTAL DEL DISTRITO DE CARTAGENA DE INDIAS"/>
        <s v="FORTALECIMIENTO TÉCNICO Y OPERATIVO DEL SISTEMA DE VIGILANCIA DE LA CALIDAD DEL AIRE (SVCA) DEL DISTRITO DE  CARTAGENA DE INDIAS"/>
        <s v="PROTECCIÓN DE LA VEGETACIÓN, BIODIVERSIDAD Y SERVICIOS ECOSISTÉMICOS EN EL DISTRITO DE CARTAGENA"/>
        <s v="RESTAURACIÓN INTEGRAL DEL RECURSO HÍDRICO Y DE LOS ECOSISTEMAS DE LA CIÉNAGA DE LA VIRGEN DEL DISTRITO DE CARTAGENA DE INDIAS"/>
        <s v="RECUPERACIÓN DE ÁREAS AMBIENTALMENTE DEGRADADAS EN EL DISTRITO DE CARTAGENA DE INDIAS"/>
        <s v="_x0009_CONSERVACIÓN DEL RECURSO HÍDRICO DEL ÁREA URBANA DE CARTAGENA DE INDIAS"/>
        <s v="RECUPERACIÓN DE LAS CONDICIONES HIDRÁULICAS E HIDROLÓGICAS EN LOS CUERPOS DE AGUA DEL DISTRITO DE CARTAGENA"/>
      </sharedItems>
    </cacheField>
    <cacheField name="CÓDIGO DE PROYECTO BPIN" numFmtId="1">
      <sharedItems containsString="0" containsBlank="1" containsNumber="1" containsInteger="1" minValue="2024130010040" maxValue="2024130010097"/>
    </cacheField>
    <cacheField name="OBJETIVO GENERAL DEL PROYECTO" numFmtId="0">
      <sharedItems containsBlank="1" longText="1"/>
    </cacheField>
    <cacheField name="OBJETIVO ESPECIFICO DEL PROYECTO" numFmtId="0">
      <sharedItems containsBlank="1"/>
    </cacheField>
    <cacheField name="PRODUCTO DEL PROYECTO" numFmtId="0">
      <sharedItems containsBlank="1"/>
    </cacheField>
    <cacheField name="PONDERACIÓN DE  PRODUCTO" numFmtId="0">
      <sharedItems containsString="0" containsBlank="1" containsNumber="1" minValue="0.2" maxValue="1"/>
    </cacheField>
    <cacheField name="ACTIVIDADES DE PROYECTO DE INVERSIÓN _x000a_( HITOS )" numFmtId="0">
      <sharedItems/>
    </cacheField>
    <cacheField name="TRAZADOR PRESUPUESTAL" numFmtId="0">
      <sharedItems containsBlank="1"/>
    </cacheField>
    <cacheField name="ENTREGABLE" numFmtId="0">
      <sharedItems/>
    </cacheField>
    <cacheField name="PROGRAMACIÓN NUMÉRICA DE LA ACTIVIDAD PROYECTO (VIGENCIA)" numFmtId="0">
      <sharedItems containsMixedTypes="1" containsNumber="1" containsInteger="1" minValue="0" maxValue="4"/>
    </cacheField>
    <cacheField name="FECHA DE INICIO DE LA ACTIVIDAD" numFmtId="0">
      <sharedItems containsNonDate="0" containsDate="1" containsBlank="1" containsMixedTypes="1" minDate="2024-08-01T00:00:00" maxDate="2024-08-16T00:00:00"/>
    </cacheField>
    <cacheField name="FECHA DE TERMINACIÓN DE LA ACTIVIDAD" numFmtId="0">
      <sharedItems containsNonDate="0" containsDate="1" containsBlank="1" containsMixedTypes="1" minDate="2024-11-15T00:00:00" maxDate="2025-01-01T00:00:00"/>
    </cacheField>
    <cacheField name="TIEMPO DE EJECUCIÓN_x000a_(número de días)" numFmtId="0">
      <sharedItems containsString="0" containsBlank="1" containsNumber="1" containsInteger="1" minValue="0" maxValue="152"/>
    </cacheField>
    <cacheField name="BENEFICIARIOS PROGRAMADOS" numFmtId="0">
      <sharedItems containsString="0" containsBlank="1" containsNumber="1" containsInteger="1" minValue="978560" maxValue="978560"/>
    </cacheField>
    <cacheField name="UNIDAD COMUNERA DE GOBIERNO A IMPACTAR" numFmtId="0">
      <sharedItems containsBlank="1"/>
    </cacheField>
    <cacheField name="NOMBRE DEL RESPONSABLE" numFmtId="0">
      <sharedItems containsBlank="1"/>
    </cacheField>
    <cacheField name="RIESGOS DEL PROYECTO " numFmtId="0">
      <sharedItems containsBlank="1" longText="1"/>
    </cacheField>
    <cacheField name="ACCIONES DE CONTROL DE LOS RIESGOS DE LOS PROYECTOS" numFmtId="0">
      <sharedItems containsBlank="1" longText="1"/>
    </cacheField>
    <cacheField name="¿REQUIERE CONTRATACIÓN?" numFmtId="0">
      <sharedItems containsBlank="1"/>
    </cacheField>
    <cacheField name="DESCRIPCIÓN DE LA ADQUISICIÓN ASOCIADA AL PROYECTO" numFmtId="0">
      <sharedItems containsBlank="1"/>
    </cacheField>
    <cacheField name="CUANTÍA ASIGNADA A LA CONTRATACIÓN" numFmtId="0">
      <sharedItems containsString="0" containsBlank="1" containsNumber="1" minValue="0" maxValue="1000000000"/>
    </cacheField>
    <cacheField name="MODALIDAD DE SELECCIÓN" numFmtId="0">
      <sharedItems containsBlank="1"/>
    </cacheField>
    <cacheField name="FUENTE DE RECURSOS" numFmtId="0">
      <sharedItems containsBlank="1"/>
    </cacheField>
    <cacheField name="FECHA DE INICIO DE CONTRATACIÓN" numFmtId="0">
      <sharedItems containsBlank="1"/>
    </cacheField>
    <cacheField name="APROPIACIÓN INICIAL_x000a_(en pesos)" numFmtId="0">
      <sharedItems containsString="0" containsBlank="1" containsNumber="1" containsInteger="1" minValue="0" maxValue="662669442"/>
    </cacheField>
    <cacheField name="APROPACIÓN DEFINITIVA POR PROYECTO" numFmtId="0">
      <sharedItems containsString="0" containsBlank="1" containsNumber="1" containsInteger="1" minValue="200905011" maxValue="9645685216"/>
    </cacheField>
    <cacheField name="EJECUCIÓN PRESUPUESTAL SEGÚN REGISTROS PRESUPUESTALES DE JUNIO A SEPTIEMBRE 30 DE 2024" numFmtId="0">
      <sharedItems containsString="0" containsBlank="1" containsNumber="1" containsInteger="1" minValue="0" maxValue="1840507653"/>
    </cacheField>
    <cacheField name="EJECUCIÓN PRESUPUESTAL SEGÚN GIROS DE JUNIO A SEPTIEMBRE 30 DE 2024" numFmtId="0">
      <sharedItems containsNonDate="0" containsString="0" containsBlank="1"/>
    </cacheField>
    <cacheField name="EJECUCIÓN PRESUPUESTAL SEGÚN GIROS DE OCTUBRE A DICIEMBRE 31 DE 2024" numFmtId="0">
      <sharedItems containsNonDate="0" containsString="0" containsBlank="1"/>
    </cacheField>
    <cacheField name="FUENTE DE FINANCIACIÓN" numFmtId="0">
      <sharedItems containsBlank="1"/>
    </cacheField>
    <cacheField name="RUBRO PRESUPUESTAL" numFmtId="0">
      <sharedItems containsNonDate="0" containsString="0"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83">
  <r>
    <x v="0"/>
    <x v="0"/>
    <s v="4.3.4."/>
    <s v="Implementar cinco (5) estratgias de eduucación ambiental (PRAES, IDAU, PROCEDA, SOCIOEDUCACIÓN, ICEA)"/>
    <x v="0"/>
    <n v="2024130010040"/>
    <s v="Fortalecer las capacidades locales para aumentar la participación de la ciudadanía en actividades de educación, investigación, cultura ambiental y apropiación social de conocimiento para protección y cuidado del ambiente en zonas urbanas distrito"/>
    <s v="Diseñar e implementar Estrategias de educación ambiental que promuevan la cultura ciudadana, acción social y participación ciudadana para del cuidado del ambiente"/>
    <s v="4 Documentos de lineamientos técnicos para la medición del impacto en la implementación de estrategias de educación ambiental"/>
    <n v="0.5"/>
    <s v="Acompañar a las instituciones educativas en los procesos de formulación e implementación de PRAES"/>
    <s v="N/A"/>
    <s v="Informe de la Gestión de acompaañmiento a Insttuciones Educativas"/>
    <n v="2"/>
    <d v="2024-08-01T00:00:00"/>
    <d v="2024-12-31T00:00:00"/>
    <n v="152"/>
    <n v="978560"/>
    <s v="TODAS"/>
    <s v="Arelis Menndoza"/>
    <s v="Recursos insuficientes para    realizar la contratación de actividades y personal necesarias para llevar a cabo la ejecución del proyecto_x000a__x000a_Obstáculos o demoras en el proceso de contratación que limiten o alteren las condiciones previstas_x000a__x000a_Ocurrencia de fenómenos socionaturales en el área que impidan la realización del proyecto"/>
    <s v="Memorando de Solicitud de Presupuesto - Actas de Reunión - Oficio de Ajustes al presupuesto (Si Aplica)_x000a__x000a__x000a_Plan de Adquisiciones - Informe Trimestral de Ejecución y cumplimiento de Actividades programadas._x000a__x000a_Informe Trimestral de Ejecución y cumplimiento de Actividades programadas."/>
    <s v="SI"/>
    <s v="Prestación de servicios profesionales y de apoyo a la gestión para desarrollar acciones d eimplementación de las estrategias de educación generadas."/>
    <m/>
    <s v="Contratación directa."/>
    <m/>
    <m/>
    <n v="662669442"/>
    <n v="662669442"/>
    <n v="44800000"/>
    <m/>
    <m/>
    <s v="Rendimientos Financieros"/>
    <m/>
  </r>
  <r>
    <x v="1"/>
    <x v="1"/>
    <m/>
    <m/>
    <x v="1"/>
    <m/>
    <m/>
    <m/>
    <m/>
    <m/>
    <s v="Realizar asistencia técnica para la formulación e implemetación de los PROCEDAS"/>
    <m/>
    <s v="Informde de asistencias técnicas a los PROCEDAS"/>
    <n v="2"/>
    <d v="2024-08-01T00:00:00"/>
    <d v="2024-12-31T00:00:00"/>
    <n v="152"/>
    <n v="978560"/>
    <s v="TODAS"/>
    <s v="Arelis Menndoza"/>
    <s v="Recursos insuficientes para    realizar la contratación de actividades y personal necesarias para llevar a cabo la ejecución del proyecto_x000a__x000a_Obstáculos o demoras en el proceso de contratación que limiten o alteren las condiciones previstas_x000a__x000a_Ocurrencia de fenómenos socionaturales en el área que impidan la realización del proyecto"/>
    <s v="Memorando de Solicitud de Presupuesto - Actas de Reunión - Oficio de Ajustes al presupuesto (Si Aplica)_x000a__x000a__x000a_Plan de Adquisiciones - Informe Trimestral de Ejecución y cumplimiento de Actividades programadas._x000a__x000a_Informe Trimestral de Ejecución y cumplimiento de Actividades programadas."/>
    <s v="SI"/>
    <s v="Prestación de servicios profesionales y de apoyo a la gestión para desarrollar acciones d eimplementación de las estrategias de educación generadas."/>
    <m/>
    <s v="Contratación directa."/>
    <m/>
    <m/>
    <m/>
    <m/>
    <m/>
    <m/>
    <m/>
    <m/>
    <m/>
  </r>
  <r>
    <x v="1"/>
    <x v="1"/>
    <m/>
    <m/>
    <x v="1"/>
    <m/>
    <m/>
    <m/>
    <m/>
    <m/>
    <s v="Realizar asistencia técnica para la formulación e implementación de los procesos de  SOCIOEDUCACIÓN"/>
    <m/>
    <s v="Informde de asistencias técnicas a los Procesos de Socioeducación"/>
    <n v="2"/>
    <d v="2024-08-01T00:00:00"/>
    <d v="2024-12-31T00:00:00"/>
    <n v="152"/>
    <n v="978560"/>
    <s v="TODAS"/>
    <s v="Arelis Menndoza"/>
    <s v="Recursos insuficientes para    realizar la contratación de actividades y personal necesarias para llevar a cabo la ejecución del proyecto_x000a__x000a_Obstáculos o demoras en el proceso de contratación que limiten o alteren las condiciones previstas_x000a__x000a_Ocurrencia de fenómenos socionaturales en el área que impidan la realización del proyecto"/>
    <s v="Memorando de Solicitud de Presupuesto - Actas de Reunión - Oficio de Ajustes al presupuesto (Si Aplica)_x000a__x000a__x000a_Plan de Adquisiciones - Informe Trimestral de Ejecución y cumplimiento de Actividades programadas._x000a__x000a_Informe Trimestral de Ejecución y cumplimiento de Actividades programadas."/>
    <s v="SI"/>
    <s v="Prestación de servicios profesionales y de apoyo a la gestión para desarrollar acciones d eimplementación de las estrategias de educación generadas."/>
    <m/>
    <s v="Contratación directa."/>
    <m/>
    <m/>
    <m/>
    <m/>
    <m/>
    <m/>
    <m/>
    <m/>
    <m/>
  </r>
  <r>
    <x v="1"/>
    <x v="1"/>
    <m/>
    <m/>
    <x v="1"/>
    <m/>
    <m/>
    <m/>
    <m/>
    <m/>
    <s v="Realizar acompañamiento técnico a las Instituciones de educación superior  en la formulación e implemetación de sus IDAU"/>
    <m/>
    <s v="Informes de Acompañamiento Técnico a los IDAU"/>
    <n v="2"/>
    <d v="2024-08-01T00:00:00"/>
    <d v="2024-12-31T00:00:00"/>
    <n v="152"/>
    <n v="978560"/>
    <s v="TODAS"/>
    <s v="Arelis Menndoza"/>
    <s v="Recursos insuficientes para    realizar la contratación de actividades y personal necesarias para llevar a cabo la ejecución del proyecto_x000a__x000a_Obstáculos o demoras en el proceso de contratación que limiten o alteren las condiciones previstas_x000a__x000a_Ocurrencia de fenómenos socionaturales en el área que impidan la realización del proyecto"/>
    <s v="Memorando de Solicitud de Presupuesto - Actas de Reunión - Oficio de Ajustes al presupuesto (Si Aplica)_x000a__x000a__x000a_Plan de Adquisiciones - Informe Trimestral de Ejecución y cumplimiento de Actividades programadas._x000a__x000a_Informe Trimestral de Ejecución y cumplimiento de Actividades programadas."/>
    <s v="SI"/>
    <s v="Prestación de servicios profesionales y de apoyo a la gestión para desarrollar acciones d eimplementación de las estrategias de educación generadas."/>
    <m/>
    <s v="Contratación directa."/>
    <m/>
    <m/>
    <m/>
    <m/>
    <m/>
    <m/>
    <m/>
    <m/>
    <m/>
  </r>
  <r>
    <x v="1"/>
    <x v="1"/>
    <m/>
    <m/>
    <x v="1"/>
    <m/>
    <m/>
    <m/>
    <m/>
    <m/>
    <s v="Realizar asistencia técnica para la formulación e implemetación de los ICEA"/>
    <m/>
    <s v="Informes de Asistencia Técnica a los ICEA"/>
    <n v="2"/>
    <d v="2024-08-01T00:00:00"/>
    <d v="2024-12-31T00:00:00"/>
    <n v="152"/>
    <n v="978560"/>
    <s v="TODAS"/>
    <s v="Arelis Menndoza"/>
    <s v="Recursos insuficientes para    realizar la contratación de actividades y personal necesarias para llevar a cabo la ejecución del proyecto_x000a__x000a_Obstáculos o demoras en el proceso de contratación que limiten o alteren las condiciones previstas_x000a__x000a_Ocurrencia de fenómenos socionaturales en el área que impidan la realización del proyecto"/>
    <s v="Memorando de Solicitud de Presupuesto - Actas de Reunión - Oficio de Ajustes al presupuesto (Si Aplica)_x000a__x000a__x000a_Plan de Adquisiciones - Informe Trimestral de Ejecución y cumplimiento de Actividades programadas._x000a__x000a_Informe Trimestral de Ejecución y cumplimiento de Actividades programadas."/>
    <s v="SI"/>
    <s v="Prestación de servicios profesionales y de apoyo a la gestión para desarrollar acciones d eimplementación de las estrategias de educación generadas."/>
    <m/>
    <s v="Contratación directa."/>
    <m/>
    <m/>
    <m/>
    <m/>
    <m/>
    <m/>
    <m/>
    <m/>
    <m/>
  </r>
  <r>
    <x v="1"/>
    <x v="1"/>
    <m/>
    <m/>
    <x v="1"/>
    <m/>
    <m/>
    <m/>
    <m/>
    <m/>
    <s v="Realizar eventos y actividades de divulgación de las estrategias de educación ambiental en el Distrito"/>
    <m/>
    <s v="Infotme de cumplimiento de la actividad"/>
    <n v="2"/>
    <d v="2024-08-01T00:00:00"/>
    <d v="2024-12-31T00:00:00"/>
    <n v="152"/>
    <n v="978560"/>
    <s v="TODAS"/>
    <s v="Arelis Menndoza"/>
    <s v="Recursos insuficientes para    realizar la contratación de actividades y personal necesarias para llevar a cabo la ejecución del proyecto_x000a__x000a_Obstáculos o demoras en el proceso de contratación que limiten o alteren las condiciones previstas_x000a__x000a_Ocurrencia de fenómenos socionaturales en el área que impidan la realización del proyecto"/>
    <s v="Memorando de Solicitud de Presupuesto - Actas de Reunión - Oficio de Ajustes al presupuesto (Si Aplica)_x000a__x000a__x000a_Plan de Adquisiciones - Informe Trimestral de Ejecución y cumplimiento de Actividades programadas._x000a__x000a_Informe Trimestral de Ejecución y cumplimiento de Actividades programadas."/>
    <s v="SI"/>
    <s v="Prestación de servicios profesionales y de apoyo a la gestión para desarrollar acciones d eimplementación de las estrategias de educación generadas."/>
    <m/>
    <s v="Contratación directa."/>
    <m/>
    <m/>
    <m/>
    <m/>
    <m/>
    <m/>
    <m/>
    <m/>
    <m/>
  </r>
  <r>
    <x v="1"/>
    <x v="1"/>
    <m/>
    <m/>
    <x v="1"/>
    <m/>
    <m/>
    <m/>
    <m/>
    <m/>
    <s v="Vincular a las comunidades para participar de manera activa en los procesos de investigación y monitoreo comunitario para la restauración en los ecosistemas "/>
    <m/>
    <s v="Infotme de cumplimiento de la actividad"/>
    <n v="2"/>
    <d v="2024-08-01T00:00:00"/>
    <d v="2024-12-31T00:00:00"/>
    <n v="152"/>
    <n v="978560"/>
    <s v="TODAS"/>
    <s v="Arelis Menndoza"/>
    <s v="Recursos insuficientes para    realizar la contratación de actividades y personal necesarias para llevar a cabo la ejecución del proyecto_x000a__x000a_Obstáculos o demoras en el proceso de contratación que limiten o alteren las condiciones previstas_x000a__x000a_Ocurrencia de fenómenos socionaturales en el área que impidan la realización del proyecto"/>
    <s v="Memorando de Solicitud de Presupuesto - Actas de Reunión - Oficio de Ajustes al presupuesto (Si Aplica)_x000a__x000a__x000a_Plan de Adquisiciones - Informe Trimestral de Ejecución y cumplimiento de Actividades programadas._x000a__x000a_Informe Trimestral de Ejecución y cumplimiento de Actividades programadas."/>
    <s v="SI"/>
    <s v="Prestación de servicios profesionales y de apoyo a la gestión para desarrollar acciones d eimplementación de las estrategias de educación generadas."/>
    <m/>
    <s v="Contratación directa."/>
    <m/>
    <m/>
    <m/>
    <m/>
    <m/>
    <m/>
    <m/>
    <m/>
    <m/>
  </r>
  <r>
    <x v="1"/>
    <x v="1"/>
    <m/>
    <s v="Elaborar cuatro (4) documentos de investigación para la gestión de la información y el conocimiento ambiental"/>
    <x v="1"/>
    <m/>
    <m/>
    <s v="Fortalecer las capacidades para la Investigación e Innovación y apropiación social del conocimiento en temas ambientales"/>
    <s v="4 Documentos de investigación realizados "/>
    <n v="0.2"/>
    <s v="Elaborar los documentos de investigación  y/o estudios sobre temas ambientales"/>
    <m/>
    <s v="Infotme de cumplimiento de la actividad"/>
    <n v="2"/>
    <d v="2024-08-01T00:00:00"/>
    <d v="2024-12-31T00:00:00"/>
    <n v="152"/>
    <n v="978560"/>
    <s v="TODAS"/>
    <s v="Arelis Menndoza"/>
    <s v="Recursos insuficientes para    realizar la contratación de actividades y personal necesarias para llevar a cabo la ejecución del proyecto_x000a__x000a_Obstáculos o demoras en el proceso de contratación que limiten o alteren las condiciones previstas_x000a__x000a_Ocurrencia de fenómenos socionaturales en el área que impidan la realización del proyecto"/>
    <s v="Memorando de Solicitud de Presupuesto - Actas de Reunión - Oficio de Ajustes al presupuesto (Si Aplica)_x000a__x000a__x000a_Plan de Adquisiciones - Informe Trimestral de Ejecución y cumplimiento de Actividades programadas._x000a__x000a_Informe Trimestral de Ejecución y cumplimiento de Actividades programadas."/>
    <s v="SI"/>
    <s v="Prestación de servicios profesionales y de apoyo a la gestión para desarrollar investigaciones y   apropiación social del conocimiento en temas ambientales"/>
    <m/>
    <s v="Contratación directa."/>
    <m/>
    <m/>
    <m/>
    <m/>
    <m/>
    <m/>
    <m/>
    <m/>
    <m/>
  </r>
  <r>
    <x v="1"/>
    <x v="1"/>
    <m/>
    <m/>
    <x v="1"/>
    <m/>
    <m/>
    <m/>
    <m/>
    <m/>
    <s v="Realizar eventos acádemicos para la apropiación del conocimiento sobre los temas investigados"/>
    <m/>
    <s v="Infotme de cumplimiento de la actividad"/>
    <n v="2"/>
    <d v="2024-08-01T00:00:00"/>
    <d v="2024-12-31T00:00:00"/>
    <n v="152"/>
    <n v="978560"/>
    <s v="TODAS"/>
    <s v="Arelis Menndoza"/>
    <s v="Recursos insuficientes para    realizar la contratación de actividades y personal necesarias para llevar a cabo la ejecución del proyecto_x000a__x000a_Obstáculos o demoras en el proceso de contratación que limiten o alteren las condiciones previstas_x000a__x000a_Ocurrencia de fenómenos socionaturales en el área que impidan la realización del proyecto"/>
    <s v="Memorando de Solicitud de Presupuesto - Actas de Reunión - Oficio de Ajustes al presupuesto (Si Aplica)_x000a__x000a__x000a_Plan de Adquisiciones - Informe Trimestral de Ejecución y cumplimiento de Actividades programadas._x000a__x000a_Informe Trimestral de Ejecución y cumplimiento de Actividades programadas."/>
    <s v="SI"/>
    <s v="Prestación de servicios profesionales y de apoyo a la gestión para desarrollar investigaciones y   apropiación social del conocimiento en temas ambientales"/>
    <m/>
    <s v="Contratación directa."/>
    <m/>
    <m/>
    <m/>
    <m/>
    <m/>
    <m/>
    <m/>
    <m/>
    <m/>
  </r>
  <r>
    <x v="1"/>
    <x v="1"/>
    <m/>
    <m/>
    <x v="1"/>
    <m/>
    <m/>
    <m/>
    <m/>
    <m/>
    <s v="Realizar alianzas con las universidades para adelantar trabajos de investigación en conjunto con los grupos y semilleros de investigación"/>
    <m/>
    <s v="Infotme de cumplimiento de la actividad"/>
    <n v="2"/>
    <d v="2024-08-01T00:00:00"/>
    <d v="2024-12-31T00:00:00"/>
    <n v="152"/>
    <n v="978560"/>
    <s v="TODAS"/>
    <s v="Arelis Menndoza"/>
    <s v="Recursos insuficientes para    realizar la contratación de actividades y personal necesarias para llevar a cabo la ejecución del proyecto_x000a__x000a_Obstáculos o demoras en el proceso de contratación que limiten o alteren las condiciones previstas_x000a__x000a_Ocurrencia de fenómenos socionaturales en el área que impidan la realización del proyecto"/>
    <s v="Memorando de Solicitud de Presupuesto - Actas de Reunión - Oficio de Ajustes al presupuesto (Si Aplica)_x000a__x000a__x000a_Plan de Adquisiciones - Informe Trimestral de Ejecución y cumplimiento de Actividades programadas._x000a__x000a_Informe Trimestral de Ejecución y cumplimiento de Actividades programadas."/>
    <s v="SI"/>
    <s v="Prestación de servicios profesionales y de apoyo a la gestión para desarrollar investigaciones y   apropiación social del conocimiento en temas ambientales"/>
    <m/>
    <s v="Contratación directa."/>
    <m/>
    <m/>
    <m/>
    <m/>
    <m/>
    <m/>
    <m/>
    <m/>
    <m/>
  </r>
  <r>
    <x v="1"/>
    <x v="1"/>
    <m/>
    <s v="Formular una (1) Política Pública de Educación Ambiental"/>
    <x v="1"/>
    <m/>
    <m/>
    <s v="Formular una Política Pública de Educación Ambiental que articulen la intervención territorial para promover la protección y cuidado del ambiente"/>
    <s v="1 Documento de Política elaborado (Política Púbica Distrital de Educación Ambiental)"/>
    <n v="0.3"/>
    <s v="Formular la politica pública de Educación Ambiental"/>
    <m/>
    <s v="Infotme de cumplimiento de la actividad"/>
    <n v="2"/>
    <d v="2024-08-01T00:00:00"/>
    <d v="2024-12-31T00:00:00"/>
    <n v="152"/>
    <n v="978560"/>
    <s v="TODAS"/>
    <s v="Arelis Menndoza"/>
    <s v="Recursos insuficientes para    realizar la contratación de actividades y personal necesarias para llevar a cabo la ejecución del proyecto_x000a__x000a_Obstáculos o demoras en el proceso de contratación que limiten o alteren las condiciones previstas_x000a__x000a_Ocurrencia de fenómenos socionaturales en el área que impidan la realización del proyecto"/>
    <s v="Memorando de Solicitud de Presupuesto - Actas de Reunión - Oficio de Ajustes al presupuesto (Si Aplica)_x000a__x000a__x000a_Plan de Adquisiciones - Informe Trimestral de Ejecución y cumplimiento de Actividades programadas._x000a__x000a_Informe Trimestral de Ejecución y cumplimiento de Actividades programadas."/>
    <s v="SI"/>
    <s v="Prestación de servicios profesioanles y de apoyo a la gestión para la formulación de la política Ambiental del Distrito"/>
    <m/>
    <s v="Contratación directa."/>
    <m/>
    <m/>
    <m/>
    <m/>
    <m/>
    <m/>
    <m/>
    <m/>
    <m/>
  </r>
  <r>
    <x v="1"/>
    <x v="1"/>
    <m/>
    <m/>
    <x v="1"/>
    <m/>
    <m/>
    <m/>
    <m/>
    <m/>
    <s v="Gestionar la aprobación de la política pública en los espacios de concertación"/>
    <m/>
    <s v="Infotme de cumplimiento de la actividad"/>
    <n v="2"/>
    <d v="2024-08-01T00:00:00"/>
    <d v="2024-12-31T00:00:00"/>
    <n v="152"/>
    <n v="978560"/>
    <s v="TODAS"/>
    <s v="Arelis Menndoza"/>
    <s v="Recursos insuficientes para    realizar la contratación de actividades y personal necesarias para llevar a cabo la ejecución del proyecto_x000a__x000a_Obstáculos o demoras en el proceso de contratación que limiten o alteren las condiciones previstas_x000a__x000a_Ocurrencia de fenómenos socionaturales en el área que impidan la realización del proyecto"/>
    <s v="Memorando de Solicitud de Presupuesto - Actas de Reunión - Oficio de Ajustes al presupuesto (Si Aplica)_x000a__x000a__x000a_Plan de Adquisiciones - Informe Trimestral de Ejecución y cumplimiento de Actividades programadas._x000a__x000a_Informe Trimestral de Ejecución y cumplimiento de Actividades programadas."/>
    <s v="SI"/>
    <s v="Prestación de servicios profesioanles y de apoyo a la gestión para la formulación de la política Ambiental del Distrito"/>
    <m/>
    <s v="Contratación directa."/>
    <m/>
    <m/>
    <m/>
    <m/>
    <m/>
    <m/>
    <m/>
    <m/>
    <m/>
  </r>
  <r>
    <x v="2"/>
    <x v="2"/>
    <s v="3.2.3"/>
    <s v="Consolidar sesenta (60) nuevos negocios verdes"/>
    <x v="2"/>
    <n v="2024130010063"/>
    <s v="Fomentar la generación de los negocios verdes y la economía circular en el distrito de cartagena, bajo la inclusión productiva, el desarrollo sostenible y las buenas prácticas ambientales a través de la articulación de los actores públicos, privados y comunitarios interesados en el desarrollo de este tipo de negocios, orientadas a generar el escenario propicio para la apropiación de la cultura de consumo verde en la ciudad y para el establecimiento de negocios verdes locales."/>
    <s v="Incrementar el número de negocios verdes asesorados y consolidados en el Distrito de Cartagena"/>
    <s v="60 nuevos negocios verdes asesorados y consolidados"/>
    <n v="1"/>
    <s v="Realizar actividades de apoyo técnico y asesoría especializada, para emprendedores y empresarios interesados en desarrollar negocios verdes sostenibles."/>
    <s v="N/A"/>
    <s v="Informe de Gestión Trimestral y de cierre anual de gestiones para el apoyo técnico, asesorías, capacitación, formación y promoción a emprendedores y empresas"/>
    <n v="2"/>
    <d v="2024-08-15T00:00:00"/>
    <d v="2024-12-27T00:00:00"/>
    <n v="134"/>
    <n v="978560"/>
    <s v="TODAS"/>
    <s v="Rafael Escudero Aguirre"/>
    <s v="Recursos insuficientes para    realizar la contratación de actividades y personal necesarias para llevar a cabo la ejecución del proyecto_x000a__x000a_Obstáculos o demoras en el proceso de contratación que limiten o alteren las condiciones previstas_x000a__x000a_Ocurrencia de fenómenos socionaturales en el área que impidan la realización del proyecto"/>
    <s v="Memorando de Solicitud de Presupuesto - Actas de Reunión - Oficio de Ajustes al presupuesto (Si Aplica)_x000a__x000a__x000a_Plan de Adquisiciones - Informe Trimestral de Ejecución y cumplimiento de Actividades programadas._x000a__x000a_Informe Trimestral de Ejecución y cumplimiento de Actividades programadas."/>
    <s v="SI"/>
    <s v=" Prestación de servicios profesionales para realizar actividades de apoyo técnico y asesoría especializada, para emprendedores y empresarios interesados en desarrollar negocios verdes sostenibles"/>
    <n v="32000000"/>
    <s v="Contratación directa."/>
    <s v="Recursos propios "/>
    <s v="Agosto de 2024"/>
    <n v="0"/>
    <n v="200905011"/>
    <n v="61500000"/>
    <m/>
    <m/>
    <s v="Multas y Sanciones"/>
    <m/>
  </r>
  <r>
    <x v="1"/>
    <x v="1"/>
    <m/>
    <m/>
    <x v="1"/>
    <m/>
    <m/>
    <m/>
    <m/>
    <m/>
    <s v="Realizar programas de capacitación para emprendedores y empresarios interesados en desarrollar negocios verdes sostenibles."/>
    <m/>
    <s v="Informe de Gestión Trimestral y de cierre anual de gestiones para el apoyo técnico, asesorías, capacitación, formación y promoción a emprendedores y empresas"/>
    <n v="2"/>
    <d v="2024-08-15T00:00:00"/>
    <d v="2024-12-27T00:00:00"/>
    <n v="134"/>
    <n v="978560"/>
    <s v="TODAS"/>
    <s v="Rafael Escudero Aguirre"/>
    <s v="Recursos insuficientes para    realizar la contratación de actividades y personal necesarias para llevar a cabo la ejecución del proyecto_x000a__x000a_Obstáculos o demoras en el proceso de contratación que limiten o alteren las condiciones previstas_x000a__x000a_Ocurrencia de fenómenos socionaturales en el área que impidan la realización del proyecto"/>
    <s v="Memorando de Solicitud de Presupuesto - Actas de Reunión - Oficio de Ajustes al presupuesto (Si Aplica)_x000a__x000a__x000a_Plan de Adquisiciones - Informe Trimestral de Ejecución y cumplimiento de Actividades programadas._x000a__x000a_Informe Trimestral de Ejecución y cumplimiento de Actividades programadas."/>
    <s v="SI"/>
    <s v=" Prestación de servicios profesionales para realizar capacitaciones para emprendedores y empresarios interesados en desarrollar negocios verdes sostenibles."/>
    <n v="48000000"/>
    <s v="Contratación directa."/>
    <s v="Recursos propios "/>
    <s v="Agosto de 2024"/>
    <m/>
    <m/>
    <m/>
    <m/>
    <m/>
    <m/>
    <m/>
  </r>
  <r>
    <x v="1"/>
    <x v="1"/>
    <m/>
    <m/>
    <x v="1"/>
    <m/>
    <m/>
    <m/>
    <m/>
    <m/>
    <s v="Realizar ferias ambientales para la promoción de negocios verdes asesorados en el Establecimiento Público de Cartagena"/>
    <m/>
    <s v="Informe de planificación, ejecución e impacto de la Feria de Negocios Verdes"/>
    <n v="2"/>
    <d v="2024-08-15T00:00:00"/>
    <d v="2024-12-27T00:00:00"/>
    <n v="134"/>
    <n v="978560"/>
    <s v="TODAS"/>
    <s v="Rafael Escudero Aguirre"/>
    <s v="Recursos insuficientes para    realizar la contratación de actividades y personal necesarias para llevar a cabo la ejecución del proyecto_x000a__x000a_Obstáculos o demoras en el proceso de contratación que limiten o alteren las condiciones previstas_x000a__x000a_Ocurrencia de fenómenos socionaturales en el área que impidan la realización del proyecto"/>
    <s v="Memorando de Solicitud de Presupuesto - Actas de Reunión - Oficio de Ajustes al presupuesto (Si Aplica)_x000a__x000a__x000a_Plan de Adquisiciones - Informe Trimestral de Ejecución y cumplimiento de Actividades programadas._x000a__x000a_Informe Trimestral de Ejecución y cumplimiento de Actividades programadas."/>
    <s v="SI"/>
    <m/>
    <m/>
    <s v="Contratación directa."/>
    <s v="Recursos propios "/>
    <s v="Agosto de 2024"/>
    <m/>
    <m/>
    <m/>
    <m/>
    <m/>
    <m/>
    <m/>
  </r>
  <r>
    <x v="1"/>
    <x v="1"/>
    <m/>
    <m/>
    <x v="1"/>
    <m/>
    <m/>
    <m/>
    <m/>
    <m/>
    <s v="Realizar acciones para la promoción de negocios verdes, economía circular, producción y consumo sostenible."/>
    <m/>
    <s v="Informe de Gestión Trimestral y de cierre anual de gestiones para el apoyo técnico, asesorías, capacitación, formación y promoción a emprendedores y empresas"/>
    <n v="2"/>
    <d v="2024-08-15T00:00:00"/>
    <d v="2024-12-27T00:00:00"/>
    <n v="134"/>
    <n v="978560"/>
    <s v="TODAS"/>
    <s v="Rafael Escudero Aguirre"/>
    <s v="Recursos insuficientes para    realizar la contratación de actividades y personal necesarias para llevar a cabo la ejecución del proyecto_x000a__x000a_Obstáculos o demoras en el proceso de contratación que limiten o alteren las condiciones previstas_x000a__x000a_Ocurrencia de fenómenos socionaturales en el área que impidan la realización del proyecto"/>
    <s v="Memorando de Solicitud de Presupuesto - Actas de Reunión - Oficio de Ajustes al presupuesto (Si Aplica)_x000a__x000a__x000a_Plan de Adquisiciones - Informe Trimestral de Ejecución y cumplimiento de Actividades programadas._x000a__x000a_Informe Trimestral de Ejecución y cumplimiento de Actividades programadas."/>
    <s v="SI"/>
    <s v="Prestación de servicios profesionales en la Oficina Asesora de Planeación del Establecimiento público ambiental de Cartagena como administrador de empresas en el marco del proyecto NEGOCIOS VERDES, ECONOMIA CIRCULAR, PRODUCCION Y CONSUMO SOSTENIBLE."/>
    <n v="20000000.870000001"/>
    <s v="Contratación directa."/>
    <s v="Recursos propios "/>
    <s v="Agosto de 2024"/>
    <m/>
    <m/>
    <m/>
    <m/>
    <m/>
    <m/>
    <m/>
  </r>
  <r>
    <x v="3"/>
    <x v="3"/>
    <s v="4.7.1"/>
    <s v="Restaurar 40 hectáreas de manglar en los cuerpos de agua del perímetro urbano del Distrito de Cartagena"/>
    <x v="3"/>
    <n v="2024130010066"/>
    <s v="Realizar una correcta gestión ambiental y del recurso hídrico para controlar la degradación y perdida de la biodiversidad y servicios ecosistémicos del manglar en el área urbana de cartagena. "/>
    <s v="Realizar la restauración ecológica de 40 Hectáreas de ecosistemas de manglar"/>
    <s v="Cuarenta (40) hectáreas de manglar recuperadas"/>
    <n v="1"/>
    <s v="Realizar la caracterización general y diagnóstico de las zonas a intervenir."/>
    <s v="N/A"/>
    <s v="Documento diagnóstico y caracterización de áreas de manglar a intervenir"/>
    <n v="1"/>
    <d v="2024-08-15T00:00:00"/>
    <d v="2024-12-27T00:00:00"/>
    <n v="134"/>
    <n v="978560"/>
    <s v="TODAS"/>
    <s v="Javier Pineda López"/>
    <s v="Recursos insuficientes para    realizar la contratación de actividades y personal necesarias para llevar a cabo la ejecución del proyecto_x000a__x000a_Obstáculos o demoras en el proceso de contratación que limiten o alteren las condiciones previstas_x000a__x000a_Ocurrencia de fenómenos socionaturales en el área que impidan la realización del proyecto"/>
    <s v="Memorando de Solicitud de Presupuesto - Actas de Reunión - Oficio de Ajustes al presupuesto (Si Aplica)_x000a__x000a__x000a_Plan de Adquisiciones - Informe Trimestral de Ejecución y cumplimiento de Actividades programadas._x000a__x000a_Informe Trimestral de Ejecución y cumplimiento de Actividades programadas."/>
    <s v="SI"/>
    <s v="Prestación de servicios profesionales y de apoyo a la gestión para la caracterización general y diagnóstico de las zonas a intervenir."/>
    <n v="162000000"/>
    <s v="Contratación directa."/>
    <s v="Recursos propios "/>
    <s v="Agosto de 2024"/>
    <n v="0"/>
    <n v="1623865915"/>
    <n v="0"/>
    <m/>
    <m/>
    <s v="Contribución Sector Eléctrico"/>
    <m/>
  </r>
  <r>
    <x v="1"/>
    <x v="1"/>
    <m/>
    <m/>
    <x v="1"/>
    <m/>
    <m/>
    <m/>
    <m/>
    <m/>
    <s v="Realizar actividades de limpieza de raíces y mantenimiento de especies de manglar. "/>
    <m/>
    <s v="Documento tecnico de informe de limpieza de raíces de manglar / Informe de avance de contrato "/>
    <n v="2"/>
    <d v="2024-08-15T00:00:00"/>
    <d v="2024-12-27T00:00:00"/>
    <n v="134"/>
    <n v="978560"/>
    <s v="TODAS"/>
    <s v="Javier Pineda López"/>
    <s v="Recursos insuficientes para    realizar la contratación de actividades y personal necesarias para llevar a cabo la ejecución del proyecto_x000a__x000a_Obstáculos o demoras en el proceso de contratación que limiten o alteren las condiciones previstas_x000a__x000a_Ocurrencia de fenómenos socionaturales en el área que impidan la realización del proyecto"/>
    <s v="Memorando de Solicitud de Presupuesto - Actas de Reunión - Oficio de Ajustes al presupuesto (Si Aplica)_x000a__x000a__x000a_Plan de Adquisiciones - Informe Trimestral de Ejecución y cumplimiento de Actividades programadas._x000a__x000a_Informe Trimestral de Ejecución y cumplimiento de Actividades programadas."/>
    <s v="SI"/>
    <s v="Realizar limpieza de raíces y mantenimiento de especies de manglar. "/>
    <n v="658000000"/>
    <s v="Contratación directa."/>
    <s v="Recursos propios "/>
    <s v="Agosto de 2024"/>
    <m/>
    <m/>
    <m/>
    <m/>
    <m/>
    <m/>
    <m/>
  </r>
  <r>
    <x v="1"/>
    <x v="1"/>
    <m/>
    <m/>
    <x v="1"/>
    <m/>
    <m/>
    <m/>
    <m/>
    <m/>
    <s v="Implementar parcelas de monitoreo u otras estrategias para la recolección y generación de información necesaria, según las especificaciones de la plataforma SIGMA y cargue de datos e la plataforma"/>
    <m/>
    <s v="Informe técnico de implementación de estrategias para la recolección y generación de información para plataforma SIGMA"/>
    <n v="0"/>
    <s v="N/A"/>
    <s v="N/A"/>
    <n v="0"/>
    <n v="978560"/>
    <s v="TODAS"/>
    <s v="Javier Pineda López"/>
    <s v="Recursos insuficientes para    realizar la contratación de actividades y personal necesarias para llevar a cabo la ejecución del proyecto_x000a__x000a_Obstáculos o demoras en el proceso de contratación que limiten o alteren las condiciones previstas_x000a__x000a_Ocurrencia de fenómenos socionaturales en el área que impidan la realización del proyecto"/>
    <s v="Memorando de Solicitud de Presupuesto - Actas de Reunión - Oficio de Ajustes al presupuesto (Si Aplica)_x000a__x000a__x000a_Plan de Adquisiciones - Informe Trimestral de Ejecución y cumplimiento de Actividades programadas._x000a__x000a_Informe Trimestral de Ejecución y cumplimiento de Actividades programadas."/>
    <s v="SI"/>
    <s v="Identifcación y diseño de estrategia para la recolección de información de acuerdo con lo requerido en la plataforma SIGMA."/>
    <n v="200000000"/>
    <s v="Contratación directa."/>
    <s v="Recursos propios "/>
    <s v="Agosto de 2024"/>
    <m/>
    <m/>
    <m/>
    <m/>
    <m/>
    <m/>
    <m/>
  </r>
  <r>
    <x v="1"/>
    <x v="1"/>
    <m/>
    <m/>
    <x v="1"/>
    <m/>
    <m/>
    <m/>
    <m/>
    <m/>
    <s v="Ejecutar acciones tendientes a la implementación de instrumentos de ordenación del manglar."/>
    <m/>
    <s v="Evidencias de la Contratación del Servicio_x000a_Informe de zonificación del manglar"/>
    <n v="2"/>
    <d v="2024-08-15T00:00:00"/>
    <d v="2024-12-27T00:00:00"/>
    <n v="134"/>
    <n v="978560"/>
    <s v="TODAS"/>
    <s v="Javier Pineda López"/>
    <s v="Recursos insuficientes para    realizar la contratación de actividades y personal necesarias para llevar a cabo la ejecución del proyecto_x000a__x000a_Obstáculos o demoras en el proceso de contratación que limiten o alteren las condiciones previstas_x000a__x000a_Ocurrencia de fenómenos socionaturales en el área que impidan la realización del proyecto"/>
    <s v="Memorando de Solicitud de Presupuesto - Actas de Reunión - Oficio de Ajustes al presupuesto (Si Aplica)_x000a__x000a__x000a_Plan de Adquisiciones - Informe Trimestral de Ejecución y cumplimiento de Actividades programadas._x000a__x000a_Informe Trimestral de Ejecución y cumplimiento de Actividades programadas."/>
    <s v="SI"/>
    <s v="Asesoría y/o consultoría para la identificación e implementación de instrumentos de ordenación del manglar"/>
    <n v="100000000"/>
    <s v="Contratación directa."/>
    <s v="Recursos propios "/>
    <s v="Agosto de 2024"/>
    <m/>
    <m/>
    <m/>
    <m/>
    <m/>
    <m/>
    <m/>
  </r>
  <r>
    <x v="1"/>
    <x v="1"/>
    <m/>
    <m/>
    <x v="1"/>
    <m/>
    <m/>
    <m/>
    <m/>
    <m/>
    <s v="Generar informes de calidad del Manglar"/>
    <m/>
    <s v="Informe técnico de Calidad del Manglar"/>
    <n v="1"/>
    <d v="2024-08-15T00:00:00"/>
    <d v="2024-12-27T00:00:00"/>
    <n v="134"/>
    <n v="978560"/>
    <s v="TODAS"/>
    <s v="Javier Pineda López"/>
    <s v="Recursos insuficientes para    realizar la contratación de actividades y personal necesarias para llevar a cabo la ejecución del proyecto_x000a__x000a_Obstáculos o demoras en el proceso de contratación que limiten o alteren las condiciones previstas_x000a__x000a_Ocurrencia de fenómenos socionaturales en el área que impidan la realización del proyecto"/>
    <s v="Memorando de Solicitud de Presupuesto - Actas de Reunión - Oficio de Ajustes al presupuesto (Si Aplica)_x000a__x000a__x000a_Plan de Adquisiciones - Informe Trimestral de Ejecución y cumplimiento de Actividades programadas._x000a__x000a_Informe Trimestral de Ejecución y cumplimiento de Actividades programadas."/>
    <s v="SI"/>
    <s v="Prestación de servicios profesionales y de apoyo a la gestión para generar informes de calidad del manglar "/>
    <n v="40000000"/>
    <s v="Contratación directa."/>
    <s v="Recursos propios "/>
    <s v="Agosto de 2024"/>
    <m/>
    <m/>
    <m/>
    <m/>
    <m/>
    <m/>
    <m/>
  </r>
  <r>
    <x v="1"/>
    <x v="1"/>
    <m/>
    <m/>
    <x v="1"/>
    <m/>
    <m/>
    <m/>
    <m/>
    <m/>
    <s v="Divulgar y socializar el objetivo y resultados del proyecto."/>
    <m/>
    <s v="Informes trimestral y anual de Publicaciones y otras acciones de divulgación"/>
    <n v="2"/>
    <d v="2024-08-15T00:00:00"/>
    <d v="2024-12-27T00:00:00"/>
    <n v="134"/>
    <n v="978560"/>
    <s v="TODAS"/>
    <s v="Javier Pineda López"/>
    <s v="Recursos insuficientes para    realizar la contratación de actividades y personal necesarias para llevar a cabo la ejecución del proyecto_x000a__x000a_Obstáculos o demoras en el proceso de contratación que limiten o alteren las condiciones previstas_x000a__x000a_Ocurrencia de fenómenos socionaturales en el área que impidan la realización del proyecto"/>
    <s v="Memorando de Solicitud de Presupuesto - Actas de Reunión - Oficio de Ajustes al presupuesto (Si Aplica)_x000a__x000a__x000a_Plan de Adquisiciones - Informe Trimestral de Ejecución y cumplimiento de Actividades programadas._x000a__x000a_Informe Trimestral de Ejecución y cumplimiento de Actividades programadas."/>
    <s v="SI"/>
    <s v="Prestación de servicios profesionales y de apoyo a la gestión para divulgar y socializar los objetivos y resultados del proyecto "/>
    <n v="40000000"/>
    <s v="Contratación directa."/>
    <s v="Recursos propios "/>
    <s v="Agosto de 2024"/>
    <m/>
    <m/>
    <m/>
    <m/>
    <m/>
    <m/>
    <m/>
  </r>
  <r>
    <x v="4"/>
    <x v="4"/>
    <s v="5.2.1."/>
    <s v="Implementar tres (3) herramientas tecnológicas para el uso, apropiación y fortalecimiento institucional"/>
    <x v="4"/>
    <n v="2024130010068"/>
    <s v="Aumentar la eficiencia, transparencia, y capacidad de respuesta del establecimiento público ambiental en el cumplimiento de sus funciones y en la prestación del servicio a la población del perímetro urbano del distrito de cartagena de indias."/>
    <s v="Implementar herramientas Tecnológicas para el uso, apropiación y fortalecimiento institucional implementadas en el Establecimiento Público Ambiental"/>
    <s v="Servicios tecnológicos para el sistema de información ambiental "/>
    <n v="0.3"/>
    <s v="Adquirir hardware, software, suministros y otros equipos tecnológicos requeridos para el buen funcionamiento de los sistemas de Información de la entidad"/>
    <s v="N/A"/>
    <s v="Evidencias de la adquisición de hardware y software"/>
    <n v="1"/>
    <d v="2024-08-15T00:00:00"/>
    <d v="2024-11-15T00:00:00"/>
    <n v="92"/>
    <n v="978560"/>
    <s v="TODAS"/>
    <s v="Javier Pineda López"/>
    <s v="Recursos insuficientes para    realizar la contratación de actividades y personal necesarias para llevar a cabo la ejecución del proyecto_x000a__x000a_Obstáculos o demoras en el proceso de contratación que limiten o alteren las condiciones previstas_x000a__x000a_Ocurrencia de fenómenos socionaturales en el área que impidan la realización del proyecto"/>
    <s v="Memorando de Solicitud de Presupuesto - Actas de Reunión - Oficio de Ajustes al presupuesto (Si Aplica)_x000a__x000a__x000a_Plan de Adquisiciones - Informe Trimestral de Ejecución y cumplimiento de Actividades programadas._x000a__x000a_Informe Trimestral de Ejecución y cumplimiento de Actividades programadas."/>
    <s v="SI"/>
    <s v="Adquisición de herramienta ARCGIS y actualización de software financiero"/>
    <n v="60000000"/>
    <s v="Contratación directa."/>
    <s v="Recursos propios "/>
    <s v="Agosto de 2024"/>
    <n v="0"/>
    <n v="979004144"/>
    <n v="281200000"/>
    <m/>
    <m/>
    <s v="Rendimientos Financieros_x000a_Otras Tasas y Derechos Administrativos_x000a_Sector Eléctrico_x000a_ICLD"/>
    <m/>
  </r>
  <r>
    <x v="1"/>
    <x v="1"/>
    <m/>
    <m/>
    <x v="1"/>
    <m/>
    <m/>
    <m/>
    <m/>
    <m/>
    <s v="Implementar herramientas tecnológicas para el uso, apropiación y fortalecimiento institucional en el Establecimiento Público Ambiental de Cartagena"/>
    <m/>
    <s v="Evidencias de la formación, implementación y uso de las herramientas"/>
    <n v="1"/>
    <d v="2024-08-15T00:00:00"/>
    <d v="2024-12-27T00:00:00"/>
    <n v="134"/>
    <n v="978560"/>
    <s v="TODAS"/>
    <s v="Javier Pineda López"/>
    <s v="Recursos insuficientes para    realizar la contratación de actividades y personal necesarias para llevar a cabo la ejecución del proyecto_x000a__x000a_Obstáculos o demoras en el proceso de contratación que limiten o alteren las condiciones previstas_x000a__x000a_Ocurrencia de fenómenos socionaturales en el área que impidan la realización del proyecto"/>
    <s v="Memorando de Solicitud de Presupuesto - Actas de Reunión - Oficio de Ajustes al presupuesto (Si Aplica)_x000a__x000a__x000a_Plan de Adquisiciones - Informe Trimestral de Ejecución y cumplimiento de Actividades programadas._x000a__x000a_Informe Trimestral de Ejecución y cumplimiento de Actividades programadas."/>
    <s v="SI"/>
    <s v="La Prestación de servicios profesionales para la Implementacion de herramientas tecnológicas en el Establecimiento Público Ambiental de Cartagena"/>
    <m/>
    <s v="Contratación directa."/>
    <s v="Recursos propios "/>
    <s v="Agosto de 2024"/>
    <m/>
    <m/>
    <m/>
    <m/>
    <m/>
    <m/>
    <m/>
  </r>
  <r>
    <x v="1"/>
    <x v="1"/>
    <m/>
    <s v="Implementar cuatro (4) documentos de diagnóstico e implementación del Modelo Integrado de Planeación y Gestión – MIPG"/>
    <x v="1"/>
    <m/>
    <m/>
    <s v="Implementar el Modelo Integrado de Planeación y Gestión en el Establecimiento Público Ambiental de Cartagena"/>
    <s v="Documentos de estudios técnicos para la planificación sectorial y la gestión ambiental"/>
    <n v="0.7"/>
    <s v="Implementar el Modelo Integrado de Planeación y Gestión - MIPG - en el Establecimiento Público Ambiental de Cartagena"/>
    <m/>
    <s v="Informe de gestión trimestral y anual de avance en la implementación de los requisitos de la política "/>
    <n v="2"/>
    <d v="2024-08-15T00:00:00"/>
    <d v="2024-12-27T00:00:00"/>
    <n v="134"/>
    <n v="978560"/>
    <s v="TODAS"/>
    <s v="Javier Pineda López"/>
    <s v="Recursos insuficientes para    realizar la contratación de actividades y personal necesarias para llevar a cabo la ejecución del proyecto_x000a__x000a_Obstáculos o demoras en el proceso de contratación que limiten o alteren las condiciones previstas_x000a__x000a_Ocurrencia de fenómenos socionaturales en el área que impidan la realización del proyecto"/>
    <s v="Memorando de Solicitud de Presupuesto - Actas de Reunión - Oficio de Ajustes al presupuesto (Si Aplica)_x000a__x000a__x000a_Plan de Adquisiciones - Informe Trimestral de Ejecución y cumplimiento de Actividades programadas._x000a__x000a_Informe Trimestral de Ejecución y cumplimiento de Actividades programadas."/>
    <s v="SI"/>
    <s v="La Prestación de servicios profesionales tendiente a la implementación del MODELO INTEGRADO DE PLANEACION Y GESTION – MIPG en el Establecimiento Público Ambiental de Cartagena"/>
    <n v="540000000"/>
    <s v="Contratación directa."/>
    <s v="Recursos propios "/>
    <s v="Agosto de 2024"/>
    <m/>
    <m/>
    <m/>
    <m/>
    <m/>
    <m/>
    <m/>
  </r>
  <r>
    <x v="1"/>
    <x v="1"/>
    <m/>
    <m/>
    <x v="1"/>
    <m/>
    <m/>
    <m/>
    <m/>
    <m/>
    <s v="Actualización de la Plataforma Estratégica de EPA Cartagena y análisis de cargas laboral"/>
    <m/>
    <s v="Evidencias de la contratación de la consultoría_x000a_Resultados del estudio"/>
    <n v="2"/>
    <d v="2024-08-15T00:00:00"/>
    <d v="2024-12-27T00:00:00"/>
    <n v="134"/>
    <n v="978560"/>
    <s v="TODAS"/>
    <s v="Javier Pineda López"/>
    <s v="Recursos insuficientes para    realizar la contratación de actividades y personal necesarias para llevar a cabo la ejecución del proyecto_x000a__x000a_Obstáculos o demoras en el proceso de contratación que limiten o alteren las condiciones previstas_x000a__x000a_Ocurrencia de fenómenos socionaturales en el área que impidan la realización del proyecto"/>
    <s v="Memorando de Solicitud de Presupuesto - Actas de Reunión - Oficio de Ajustes al presupuesto (Si Aplica)_x000a__x000a__x000a_Plan de Adquisiciones - Informe Trimestral de Ejecución y cumplimiento de Actividades programadas._x000a__x000a_Informe Trimestral de Ejecución y cumplimiento de Actividades programadas."/>
    <s v="SI"/>
    <s v="Contrato de Consultoría para la actualización de la Plataforma Estratégica de EPA Cartagena y análisis de cargas laboral"/>
    <n v="70000000"/>
    <s v="Contratación directa."/>
    <s v="Recursos propios "/>
    <s v="Agosto de 2024"/>
    <m/>
    <m/>
    <m/>
    <m/>
    <m/>
    <m/>
    <m/>
  </r>
  <r>
    <x v="1"/>
    <x v="1"/>
    <m/>
    <m/>
    <x v="1"/>
    <m/>
    <m/>
    <m/>
    <m/>
    <m/>
    <s v="Implementar el Plan Integral de Gestión Ambiental - PIGA - en el Establecimiento Publico Ambiental de Cartagena"/>
    <m/>
    <s v="Plan de Trabajo Implementación del PIGA_x000a__x000a_Informe de trimestral y anual de avance en la ejecución de acciones para la implementación del PIGA"/>
    <n v="3"/>
    <d v="2024-08-15T00:00:00"/>
    <d v="2024-12-27T00:00:00"/>
    <n v="134"/>
    <n v="978560"/>
    <s v="TODAS"/>
    <s v="Javier Pineda López"/>
    <s v="Recursos insuficientes para    realizar la contratación de actividades y personal necesarias para llevar a cabo la ejecución del proyecto_x000a__x000a_Obstáculos o demoras en el proceso de contratación que limiten o alteren las condiciones previstas_x000a__x000a_Ocurrencia de fenómenos socionaturales en el área que impidan la realización del proyecto"/>
    <s v="Memorando de Solicitud de Presupuesto - Actas de Reunión - Oficio de Ajustes al presupuesto (Si Aplica)_x000a__x000a__x000a_Plan de Adquisiciones - Informe Trimestral de Ejecución y cumplimiento de Actividades programadas._x000a__x000a_Informe Trimestral de Ejecución y cumplimiento de Actividades programadas."/>
    <s v="SI"/>
    <s v="Contratación de prestación de servicios para la Implementar el Plan Integral de Gestión Ambiental - PIGA - en el Establecimiento Publico Ambiental de Cartagena"/>
    <n v="25998530"/>
    <s v="Contratación directa."/>
    <s v="Recursos propios "/>
    <s v="Agosto de 2024"/>
    <m/>
    <m/>
    <m/>
    <m/>
    <m/>
    <m/>
    <m/>
  </r>
  <r>
    <x v="5"/>
    <x v="5"/>
    <s v="4.4.1."/>
    <s v="Elaborar seis (6) documentos de lineamientos técnicos para determinantes ambientales"/>
    <x v="5"/>
    <n v="2024130010071"/>
    <s v="Realizar un adecuado ordenamiento territorial ambiental que reduzca los patrones insostenibles de ocupación del territorio, el deterioro del patrimonio natural, la biodiversidad y los servicios ecosistémicos."/>
    <s v="Realizar un adecuado ordenamiento territorial ambiental que reduzca los patrones insostenibles de ocupación del territorio, el deterioro del patrimonio natural, la biodiversidad y los servicios ecosistémicos"/>
    <s v="6 Documentos de lineamientos técnicos para la evaluación de los recursos naturales elaborados"/>
    <n v="1"/>
    <s v="Identificación de las áreas de estudio a investigar"/>
    <s v="N/A"/>
    <s v="SIN DEFINIR"/>
    <s v="SIN DEFINIR"/>
    <m/>
    <m/>
    <m/>
    <m/>
    <m/>
    <m/>
    <m/>
    <m/>
    <m/>
    <m/>
    <m/>
    <m/>
    <m/>
    <m/>
    <m/>
    <m/>
    <m/>
    <m/>
    <m/>
    <m/>
    <m/>
  </r>
  <r>
    <x v="1"/>
    <x v="1"/>
    <m/>
    <m/>
    <x v="1"/>
    <m/>
    <m/>
    <m/>
    <m/>
    <m/>
    <s v="Realización de  los estudios y construcción de las fichas de las determinantes ambientales"/>
    <m/>
    <s v="SIN DEFINIR"/>
    <s v="SIN DEFINIR"/>
    <m/>
    <m/>
    <m/>
    <m/>
    <m/>
    <m/>
    <m/>
    <m/>
    <m/>
    <m/>
    <m/>
    <m/>
    <m/>
    <m/>
    <m/>
    <m/>
    <m/>
    <m/>
    <m/>
    <m/>
    <m/>
  </r>
  <r>
    <x v="1"/>
    <x v="1"/>
    <m/>
    <m/>
    <x v="1"/>
    <m/>
    <m/>
    <m/>
    <m/>
    <m/>
    <s v="Seguimiento y adopción de las determinantes ambientales"/>
    <m/>
    <s v="SIN DEFINIR"/>
    <s v="SIN DEFINIR"/>
    <m/>
    <m/>
    <m/>
    <m/>
    <m/>
    <m/>
    <m/>
    <m/>
    <m/>
    <m/>
    <m/>
    <m/>
    <m/>
    <m/>
    <m/>
    <m/>
    <m/>
    <m/>
    <m/>
    <m/>
    <m/>
  </r>
  <r>
    <x v="6"/>
    <x v="6"/>
    <s v="4.3.3."/>
    <s v="Crear y poner en funcionamiento un (1) Centro Inteligente para el Monitoreo Ambiental de Cartagena"/>
    <x v="6"/>
    <n v="2024130010074"/>
    <s v="Mejorar la consolidación, visualización y análisis de la información recolectada durante el monitoreo y vigilancia de los activos ambientales en el distrito de Cartagena a través de la implementación del Centro Inteligente de Monitoreo Ambiental"/>
    <s v="Mejorar la consolidación, visualización y análisis de la información recolectada durante el monitoreo y vigilancia de los activos ambientales en el distrito de Cartagena a través de la implementación del Centro Inteligente de Monitoreo Ambiental"/>
    <s v="1 Sistema de información implementado"/>
    <n v="1"/>
    <s v="Identificar fuentes de información ambiental generadas al interior de la Entidad"/>
    <s v="N/A"/>
    <s v="SIN DEFINIR"/>
    <s v="SIN DEFINIR"/>
    <m/>
    <m/>
    <m/>
    <m/>
    <m/>
    <m/>
    <m/>
    <m/>
    <m/>
    <m/>
    <m/>
    <m/>
    <m/>
    <m/>
    <m/>
    <m/>
    <m/>
    <m/>
    <m/>
    <m/>
    <m/>
  </r>
  <r>
    <x v="1"/>
    <x v="1"/>
    <m/>
    <m/>
    <x v="1"/>
    <m/>
    <m/>
    <m/>
    <m/>
    <m/>
    <s v="Definir los criterios para la consolidación de la información ambiental y socializarlos en la Entidad"/>
    <m/>
    <s v="SIN DEFINIR"/>
    <s v="SIN DEFINIR"/>
    <m/>
    <m/>
    <m/>
    <m/>
    <m/>
    <m/>
    <m/>
    <m/>
    <m/>
    <m/>
    <m/>
    <m/>
    <m/>
    <m/>
    <m/>
    <m/>
    <m/>
    <m/>
    <m/>
    <m/>
    <m/>
  </r>
  <r>
    <x v="1"/>
    <x v="1"/>
    <m/>
    <m/>
    <x v="1"/>
    <m/>
    <m/>
    <m/>
    <m/>
    <m/>
    <s v="Desarrollar base de datos de indicadores y subsistemas de información que deben ser alimentados por EPA Cartagena"/>
    <m/>
    <s v="SIN DEFINIR"/>
    <s v="SIN DEFINIR"/>
    <m/>
    <m/>
    <m/>
    <m/>
    <m/>
    <m/>
    <m/>
    <m/>
    <m/>
    <m/>
    <m/>
    <m/>
    <m/>
    <m/>
    <m/>
    <m/>
    <m/>
    <m/>
    <m/>
    <m/>
    <m/>
  </r>
  <r>
    <x v="1"/>
    <x v="1"/>
    <m/>
    <m/>
    <x v="1"/>
    <m/>
    <m/>
    <m/>
    <m/>
    <m/>
    <s v="Implementar acciones para la operación del Centro Inteligente de Monitoreo Ambiental del Distrito de Cartagena de Indias"/>
    <m/>
    <s v="SIN DEFINIR"/>
    <s v="SIN DEFINIR"/>
    <m/>
    <m/>
    <m/>
    <m/>
    <m/>
    <m/>
    <m/>
    <m/>
    <m/>
    <m/>
    <m/>
    <m/>
    <m/>
    <m/>
    <m/>
    <m/>
    <m/>
    <m/>
    <m/>
    <m/>
    <m/>
  </r>
  <r>
    <x v="1"/>
    <x v="1"/>
    <m/>
    <m/>
    <x v="1"/>
    <m/>
    <m/>
    <m/>
    <m/>
    <m/>
    <s v="Diseñar, desarrollar  e implementar el Sistema de Información para el monitoreo Ambiental"/>
    <m/>
    <s v="SIN DEFINIR"/>
    <s v="SIN DEFINIR"/>
    <m/>
    <m/>
    <m/>
    <m/>
    <m/>
    <m/>
    <m/>
    <m/>
    <m/>
    <m/>
    <m/>
    <m/>
    <m/>
    <m/>
    <m/>
    <m/>
    <m/>
    <m/>
    <m/>
    <m/>
    <m/>
  </r>
  <r>
    <x v="1"/>
    <x v="1"/>
    <m/>
    <m/>
    <x v="1"/>
    <m/>
    <m/>
    <m/>
    <m/>
    <m/>
    <s v="Adquirir equipos tecnológicos y software para la puesta en marcha del Centro Inteligente de Monitoreo Ambiental"/>
    <m/>
    <s v="SIN DEFINIR"/>
    <s v="SIN DEFINIR"/>
    <m/>
    <m/>
    <m/>
    <m/>
    <m/>
    <m/>
    <m/>
    <m/>
    <m/>
    <m/>
    <m/>
    <m/>
    <m/>
    <m/>
    <m/>
    <m/>
    <m/>
    <m/>
    <m/>
    <m/>
    <m/>
  </r>
  <r>
    <x v="1"/>
    <x v="1"/>
    <m/>
    <m/>
    <x v="1"/>
    <m/>
    <m/>
    <m/>
    <m/>
    <m/>
    <s v="Elaborar mapa de ruido de la localidad 3"/>
    <m/>
    <s v="SIN DEFINIR"/>
    <s v="SIN DEFINIR"/>
    <m/>
    <m/>
    <m/>
    <m/>
    <m/>
    <m/>
    <m/>
    <m/>
    <m/>
    <m/>
    <m/>
    <m/>
    <m/>
    <m/>
    <m/>
    <m/>
    <m/>
    <m/>
    <m/>
    <m/>
    <m/>
  </r>
  <r>
    <x v="6"/>
    <x v="6"/>
    <s v="4.3.3."/>
    <s v="Implementar dos (2) estaciones de monitoreo de la calidad del aire"/>
    <x v="7"/>
    <n v="2024130010077"/>
    <s v="Fortalecer técnica y operativamente el sistema del Sistema de Vigilancia de la Calidad del Aire (SVCA) del distrito de Cartagena"/>
    <s v="Fortalecer técnica y operativamente el sistema del Sistema de Vigilancia de la Calidad del Aire (SVCA) del distrito de Cartagena"/>
    <s v="2 Estaciones para el monitoreo de la calidad del aire implementadas "/>
    <n v="1"/>
    <s v="Elaborar el estudio de rediseño del Sistema de Vigilancia de la Calidad del Aire (SVCA)"/>
    <s v="N/A"/>
    <s v="SIN DEFINIR"/>
    <s v="SIN DEFINIR"/>
    <m/>
    <m/>
    <m/>
    <m/>
    <m/>
    <m/>
    <m/>
    <m/>
    <m/>
    <m/>
    <m/>
    <m/>
    <m/>
    <m/>
    <m/>
    <m/>
    <m/>
    <m/>
    <m/>
    <m/>
    <m/>
  </r>
  <r>
    <x v="1"/>
    <x v="1"/>
    <m/>
    <m/>
    <x v="1"/>
    <m/>
    <m/>
    <m/>
    <m/>
    <m/>
    <s v="Elaborar el programa de mantenimiento preventivo y correctivo del SVCA"/>
    <m/>
    <s v="SIN DEFINIR"/>
    <s v="SIN DEFINIR"/>
    <m/>
    <m/>
    <m/>
    <m/>
    <m/>
    <m/>
    <m/>
    <m/>
    <m/>
    <m/>
    <m/>
    <m/>
    <m/>
    <m/>
    <m/>
    <m/>
    <m/>
    <m/>
    <m/>
    <m/>
    <m/>
  </r>
  <r>
    <x v="1"/>
    <x v="1"/>
    <m/>
    <m/>
    <x v="1"/>
    <m/>
    <m/>
    <m/>
    <m/>
    <m/>
    <s v="Implementar herramientas tecnológicas  para análisis de datos del SVCA"/>
    <m/>
    <s v="SIN DEFINIR"/>
    <s v="SIN DEFINIR"/>
    <m/>
    <m/>
    <m/>
    <m/>
    <m/>
    <m/>
    <m/>
    <m/>
    <m/>
    <m/>
    <m/>
    <m/>
    <m/>
    <m/>
    <m/>
    <m/>
    <m/>
    <m/>
    <m/>
    <m/>
    <m/>
  </r>
  <r>
    <x v="1"/>
    <x v="1"/>
    <m/>
    <m/>
    <x v="1"/>
    <m/>
    <m/>
    <m/>
    <m/>
    <m/>
    <s v="Cofinanciación del proyecto MEJORAMIENTO TÉCNICO Y TECNOLÓGICO DEL SISTEMA DE VIGILANCIA DE LA CALIDAD DEL AIRE DE CARTAGENA, BOLIVAR"/>
    <m/>
    <s v="SIN DEFINIR"/>
    <s v="SIN DEFINIR"/>
    <m/>
    <m/>
    <m/>
    <m/>
    <m/>
    <m/>
    <m/>
    <m/>
    <m/>
    <m/>
    <m/>
    <m/>
    <m/>
    <m/>
    <m/>
    <m/>
    <m/>
    <m/>
    <m/>
    <m/>
    <m/>
  </r>
  <r>
    <x v="1"/>
    <x v="1"/>
    <m/>
    <m/>
    <x v="1"/>
    <m/>
    <m/>
    <m/>
    <m/>
    <m/>
    <s v="Comprar equipos analizadores de la calidad del aire y estaciones meteorológicas"/>
    <m/>
    <s v="SIN DEFINIR"/>
    <s v="SIN DEFINIR"/>
    <m/>
    <m/>
    <m/>
    <m/>
    <m/>
    <m/>
    <m/>
    <m/>
    <m/>
    <m/>
    <m/>
    <m/>
    <m/>
    <m/>
    <m/>
    <m/>
    <m/>
    <m/>
    <m/>
    <m/>
    <m/>
  </r>
  <r>
    <x v="1"/>
    <x v="1"/>
    <m/>
    <m/>
    <x v="1"/>
    <m/>
    <m/>
    <m/>
    <m/>
    <m/>
    <s v="Realizar el mantenimiento correctivo de las estaciones y la construcción de nuevas estructuras metálicas "/>
    <m/>
    <s v="SIN DEFINIR"/>
    <s v="SIN DEFINIR"/>
    <m/>
    <m/>
    <m/>
    <m/>
    <m/>
    <m/>
    <m/>
    <m/>
    <m/>
    <m/>
    <m/>
    <m/>
    <m/>
    <m/>
    <m/>
    <m/>
    <m/>
    <m/>
    <m/>
    <m/>
    <m/>
  </r>
  <r>
    <x v="1"/>
    <x v="1"/>
    <m/>
    <m/>
    <x v="1"/>
    <m/>
    <m/>
    <m/>
    <m/>
    <m/>
    <s v="Realizar el mantenimiento correctivo de las estaciones y la construcción de nuevas estructuras metálicas "/>
    <m/>
    <s v="SIN DEFINIR"/>
    <s v="SIN DEFINIR"/>
    <m/>
    <m/>
    <m/>
    <m/>
    <m/>
    <m/>
    <m/>
    <m/>
    <m/>
    <m/>
    <m/>
    <m/>
    <m/>
    <m/>
    <m/>
    <m/>
    <m/>
    <m/>
    <m/>
    <m/>
    <m/>
  </r>
  <r>
    <x v="1"/>
    <x v="1"/>
    <m/>
    <m/>
    <x v="1"/>
    <m/>
    <m/>
    <m/>
    <m/>
    <m/>
    <s v="Participar en la Mesa Técnica Distrital de Calidad de Aire y Ruido Urbano"/>
    <m/>
    <s v="SIN DEFINIR"/>
    <s v="SIN DEFINIR"/>
    <m/>
    <m/>
    <m/>
    <m/>
    <m/>
    <m/>
    <m/>
    <m/>
    <m/>
    <m/>
    <m/>
    <m/>
    <m/>
    <m/>
    <m/>
    <m/>
    <m/>
    <m/>
    <m/>
    <m/>
    <m/>
  </r>
  <r>
    <x v="1"/>
    <x v="1"/>
    <m/>
    <m/>
    <x v="1"/>
    <m/>
    <m/>
    <m/>
    <m/>
    <m/>
    <s v="Implementar acciones para la Operación del SVCA"/>
    <m/>
    <s v="SIN DEFINIR"/>
    <s v="SIN DEFINIR"/>
    <m/>
    <m/>
    <m/>
    <m/>
    <m/>
    <m/>
    <m/>
    <m/>
    <m/>
    <m/>
    <m/>
    <m/>
    <m/>
    <m/>
    <m/>
    <m/>
    <m/>
    <m/>
    <m/>
    <m/>
    <m/>
  </r>
  <r>
    <x v="7"/>
    <x v="7"/>
    <s v="4.3.2."/>
    <s v="Plantar trescientos mil (30.000) árboles en el Distrito"/>
    <x v="8"/>
    <n v="2024130010079"/>
    <s v="Aumentar el índice de árboles por habitantes en el Distrito de Cartagena y construir un centro de atención integral y especializada para la atención de la fauna silvestre del Distrito de Cartagena"/>
    <s v="Aumentar el índice de árboles sembrados por habitante del Distrito de Cartagena, a través de la ampliación del sistema de arbolado urbano existente"/>
    <s v="300.000 árboles sembrados en el Distrito de Cartagena"/>
    <n v="0.5"/>
    <s v="Determinar sitios de siembra de árboles"/>
    <s v="N/A"/>
    <s v="SIN DEFINIR"/>
    <s v="SIN DEFINIR"/>
    <m/>
    <m/>
    <m/>
    <m/>
    <m/>
    <m/>
    <m/>
    <m/>
    <m/>
    <m/>
    <m/>
    <m/>
    <m/>
    <m/>
    <m/>
    <m/>
    <m/>
    <m/>
    <m/>
    <m/>
    <m/>
  </r>
  <r>
    <x v="1"/>
    <x v="1"/>
    <m/>
    <m/>
    <x v="1"/>
    <m/>
    <m/>
    <m/>
    <m/>
    <m/>
    <s v="Planificar las siembras"/>
    <m/>
    <s v="SIN DEFINIR"/>
    <s v="SIN DEFINIR"/>
    <m/>
    <m/>
    <m/>
    <m/>
    <m/>
    <m/>
    <m/>
    <m/>
    <m/>
    <m/>
    <m/>
    <m/>
    <m/>
    <m/>
    <m/>
    <m/>
    <m/>
    <m/>
    <m/>
    <m/>
    <m/>
  </r>
  <r>
    <x v="1"/>
    <x v="1"/>
    <m/>
    <m/>
    <x v="1"/>
    <m/>
    <m/>
    <m/>
    <m/>
    <m/>
    <s v="Ejecutar las siembras con apoyo de comunidades y demás actores públicos y/o privados"/>
    <m/>
    <s v="SIN DEFINIR"/>
    <s v="SIN DEFINIR"/>
    <m/>
    <m/>
    <m/>
    <m/>
    <m/>
    <m/>
    <m/>
    <m/>
    <m/>
    <m/>
    <m/>
    <m/>
    <m/>
    <m/>
    <m/>
    <m/>
    <m/>
    <m/>
    <m/>
    <m/>
    <m/>
  </r>
  <r>
    <x v="1"/>
    <x v="1"/>
    <m/>
    <m/>
    <x v="1"/>
    <m/>
    <m/>
    <m/>
    <m/>
    <m/>
    <s v="Implementar programas de Educación y sensibilización ambiental para la apropiación de la importancia y la correspondabilidad en las actividades de siembra"/>
    <m/>
    <s v="SIN DEFINIR"/>
    <s v="SIN DEFINIR"/>
    <m/>
    <m/>
    <m/>
    <m/>
    <m/>
    <m/>
    <m/>
    <m/>
    <m/>
    <m/>
    <m/>
    <m/>
    <m/>
    <m/>
    <m/>
    <m/>
    <m/>
    <m/>
    <m/>
    <m/>
    <m/>
  </r>
  <r>
    <x v="1"/>
    <x v="1"/>
    <m/>
    <m/>
    <x v="1"/>
    <m/>
    <m/>
    <m/>
    <m/>
    <m/>
    <s v="Implementar acciones para el mantenimiento del Sistema de Arbolado"/>
    <m/>
    <s v="SIN DEFINIR"/>
    <s v="SIN DEFINIR"/>
    <m/>
    <m/>
    <m/>
    <m/>
    <m/>
    <m/>
    <m/>
    <m/>
    <m/>
    <m/>
    <m/>
    <m/>
    <m/>
    <m/>
    <m/>
    <m/>
    <m/>
    <m/>
    <m/>
    <m/>
    <m/>
  </r>
  <r>
    <x v="1"/>
    <x v="7"/>
    <s v="4.3.2."/>
    <s v="Construir y dotar un (0,25) Centro de Atención y Valoración de Fauna Silvestre nuevo"/>
    <x v="1"/>
    <m/>
    <m/>
    <s v="Construir y dotar un nuevo centro de atención y valoración de fauna silvestre con el fin de ampliar la cobertura y_x000a_condiciones de atención existentes"/>
    <s v="1 Centro de Atención y Valoración de Fauna Silvestre construído y dotado"/>
    <n v="0.5"/>
    <s v="Determinar ubicación del centro de atención y valoración de fauna silvestre"/>
    <m/>
    <s v="SIN DEFINIR"/>
    <s v="SIN DEFINIR"/>
    <m/>
    <m/>
    <m/>
    <m/>
    <m/>
    <m/>
    <m/>
    <m/>
    <m/>
    <m/>
    <m/>
    <m/>
    <m/>
    <m/>
    <m/>
    <m/>
    <m/>
    <m/>
    <m/>
    <m/>
    <m/>
  </r>
  <r>
    <x v="1"/>
    <x v="1"/>
    <m/>
    <m/>
    <x v="1"/>
    <m/>
    <m/>
    <m/>
    <m/>
    <m/>
    <s v="Diseñar el nuevo centro de atención de valoración de fauna silvestre"/>
    <m/>
    <s v="SIN DEFINIR"/>
    <s v="SIN DEFINIR"/>
    <m/>
    <m/>
    <m/>
    <m/>
    <m/>
    <m/>
    <m/>
    <m/>
    <m/>
    <m/>
    <m/>
    <m/>
    <m/>
    <m/>
    <m/>
    <m/>
    <m/>
    <m/>
    <m/>
    <m/>
    <m/>
  </r>
  <r>
    <x v="1"/>
    <x v="1"/>
    <m/>
    <m/>
    <x v="1"/>
    <m/>
    <m/>
    <m/>
    <m/>
    <m/>
    <s v="Construir el nuevo centro de atención y valoración de fauna silvestre"/>
    <m/>
    <s v="SIN DEFINIR"/>
    <s v="SIN DEFINIR"/>
    <m/>
    <m/>
    <m/>
    <m/>
    <m/>
    <m/>
    <m/>
    <m/>
    <m/>
    <m/>
    <m/>
    <m/>
    <m/>
    <m/>
    <m/>
    <m/>
    <m/>
    <m/>
    <m/>
    <m/>
    <m/>
  </r>
  <r>
    <x v="1"/>
    <x v="1"/>
    <m/>
    <m/>
    <x v="1"/>
    <m/>
    <m/>
    <m/>
    <m/>
    <m/>
    <s v="Dotar el centro de atención y valoración de fauna silvestre"/>
    <m/>
    <s v="SIN DEFINIR"/>
    <s v="SIN DEFINIR"/>
    <m/>
    <m/>
    <m/>
    <m/>
    <m/>
    <m/>
    <m/>
    <m/>
    <m/>
    <m/>
    <m/>
    <m/>
    <m/>
    <m/>
    <m/>
    <m/>
    <m/>
    <m/>
    <m/>
    <m/>
    <m/>
  </r>
  <r>
    <x v="1"/>
    <x v="1"/>
    <m/>
    <m/>
    <x v="1"/>
    <m/>
    <m/>
    <m/>
    <m/>
    <m/>
    <s v="Realizar acciones para la operación del Centro de Atención y Valoración de fauna Silvestre"/>
    <m/>
    <s v="SIN DEFINIR"/>
    <s v="SIN DEFINIR"/>
    <m/>
    <m/>
    <m/>
    <m/>
    <m/>
    <m/>
    <m/>
    <m/>
    <m/>
    <m/>
    <m/>
    <m/>
    <m/>
    <m/>
    <m/>
    <m/>
    <m/>
    <m/>
    <m/>
    <m/>
    <m/>
  </r>
  <r>
    <x v="8"/>
    <x v="8"/>
    <s v="4.7.4."/>
    <s v="Recuperar diez (10) afluentes principales que derivan en la Ciénaga de la Virgen"/>
    <x v="9"/>
    <n v="2024130010082"/>
    <s v="Recuperar ambientalmente los ecosistemas y el recurso hídrico de la ciénaga de la virgen y su área de influencia"/>
    <s v="Recuperar los Ecosistemas Acuáticos y Terrestres en la Ciénaga de la Virgen y su Área de Influencia"/>
    <s v="Obras para reducir el riesgo de avenidas torrenciales"/>
    <m/>
    <s v="Realizar la revisión y diagnóstico para la limpieza de los descoles de los afluentes principales que derivan en la Ciénaga de la Virgen"/>
    <s v="N/A"/>
    <s v="Informe de revisión y diagnóstico y/o estudios previos para la contratación de la actividad"/>
    <n v="1"/>
    <d v="2024-08-15T00:00:00"/>
    <d v="2024-12-27T00:00:00"/>
    <n v="134"/>
    <n v="978560"/>
    <s v="TODAS"/>
    <s v="Javier Pineda López"/>
    <s v="Recursos insuficientes para    realizar la contratación de actividades y personal necesarias para llevar a cabo la ejecución del proyecto_x000a__x000a_Obstáculos o demoras en el proceso de contratación que limiten o alteren las condiciones previstas_x000a__x000a_Ocurrencia de fenómenos socionaturales en el área que impidan la realización del proyecto"/>
    <s v="Memorando de Solicitud de Presupuesto - Actas de Reunión - Oficio de Ajustes al presupuesto (Si Aplica)_x000a__x000a__x000a_Plan de Adquisiciones - Informe Trimestral de Ejecución y cumplimiento de Actividades programadas._x000a__x000a_Informe Trimestral de Ejecución y cumplimiento de Actividades programadas."/>
    <s v="SI"/>
    <s v="Limpieza y mantenimiento de los descoles de los afluentes principales que derivan en la Ciénaga de la Virgen"/>
    <n v="800000000"/>
    <s v="Contratación directa."/>
    <s v="Recursos propios "/>
    <s v="Agosto de 2024"/>
    <n v="0"/>
    <n v="9645685216"/>
    <n v="1840507653"/>
    <m/>
    <m/>
    <s v="Contribución Sector Eléctrico_x000a_Sobretasa Ambiental_x000a_Otras Tasas y Derechos Administrativos_x000a_"/>
    <m/>
  </r>
  <r>
    <x v="1"/>
    <x v="1"/>
    <m/>
    <m/>
    <x v="1"/>
    <m/>
    <m/>
    <m/>
    <m/>
    <m/>
    <s v="Ejecutar actividades de limpieza de raíces y mantenimiento de la Ciénaga de la Virgen y su área de Influencia"/>
    <m/>
    <s v="Informe trimestral y anual de avance en la ejecución de la actividad"/>
    <n v="2"/>
    <d v="2024-08-15T00:00:00"/>
    <d v="2024-12-27T00:00:00"/>
    <n v="134"/>
    <n v="978560"/>
    <s v="TODAS"/>
    <s v="Javier Pineda López"/>
    <s v="Recursos insuficientes para    realizar la contratación de actividades y personal necesarias para llevar a cabo la ejecución del proyecto_x000a__x000a_Obstáculos o demoras en el proceso de contratación que limiten o alteren las condiciones previstas_x000a__x000a_Ocurrencia de fenómenos socionaturales en el área que impidan la realización del proyecto"/>
    <s v="Memorando de Solicitud de Presupuesto - Actas de Reunión - Oficio de Ajustes al presupuesto (Si Aplica)_x000a__x000a__x000a_Plan de Adquisiciones - Informe Trimestral de Ejecución y cumplimiento de Actividades programadas._x000a__x000a_Informe Trimestral de Ejecución y cumplimiento de Actividades programadas."/>
    <s v="SI"/>
    <s v="Limpieza de raíces y mantenimiento de la Ciénaga de la Virgen y su área de Influencia"/>
    <n v="100000000"/>
    <s v="Contratación directa."/>
    <s v="Recursos propios "/>
    <s v="Agosto de 2024"/>
    <m/>
    <m/>
    <m/>
    <m/>
    <m/>
    <m/>
    <m/>
  </r>
  <r>
    <x v="1"/>
    <x v="1"/>
    <m/>
    <m/>
    <x v="1"/>
    <m/>
    <m/>
    <m/>
    <m/>
    <m/>
    <s v="Realizar actividades de control y seguimiento de los tensores ambientales de la Ciénaga de la Virgen"/>
    <m/>
    <s v="Informe trimestral y anual de avance en la ejecución de la actividad"/>
    <n v="2"/>
    <d v="2024-08-15T00:00:00"/>
    <d v="2024-12-27T00:00:00"/>
    <n v="134"/>
    <n v="978560"/>
    <s v="TODAS"/>
    <s v="Javier Pineda López"/>
    <s v="Recursos insuficientes para    realizar la contratación de actividades y personal necesarias para llevar a cabo la ejecución del proyecto_x000a__x000a_Obstáculos o demoras en el proceso de contratación que limiten o alteren las condiciones previstas_x000a__x000a_Ocurrencia de fenómenos socionaturales en el área que impidan la realización del proyecto"/>
    <s v="Memorando de Solicitud de Presupuesto - Actas de Reunión - Oficio de Ajustes al presupuesto (Si Aplica)_x000a__x000a__x000a_Plan de Adquisiciones - Informe Trimestral de Ejecución y cumplimiento de Actividades programadas._x000a__x000a_Informe Trimestral de Ejecución y cumplimiento de Actividades programadas."/>
    <s v="SI"/>
    <s v="Convenio interadministrativo EPA - Unicartagena"/>
    <n v="1000000000"/>
    <s v="Contratación directa."/>
    <s v="Recursos propios "/>
    <s v="Agosto de 2024"/>
    <m/>
    <m/>
    <m/>
    <m/>
    <m/>
    <m/>
    <m/>
  </r>
  <r>
    <x v="1"/>
    <x v="1"/>
    <m/>
    <m/>
    <x v="1"/>
    <m/>
    <m/>
    <m/>
    <m/>
    <m/>
    <s v="Realizar análisis Fisico químico de la calidad del Recurso Hídrico y de los vertimientos realizados a la Ciénaga de la Virgen"/>
    <m/>
    <s v="Evidencias de la contratación del servicio _x000a_Informes de calidad del agua según muestras"/>
    <n v="2"/>
    <d v="2024-08-15T00:00:00"/>
    <d v="2024-12-27T00:00:00"/>
    <n v="134"/>
    <n v="978560"/>
    <s v="TODAS"/>
    <s v="Javier Pineda López"/>
    <s v="Recursos insuficientes para    realizar la contratación de actividades y personal necesarias para llevar a cabo la ejecución del proyecto_x000a__x000a_Obstáculos o demoras en el proceso de contratación que limiten o alteren las condiciones previstas_x000a__x000a_Ocurrencia de fenómenos socionaturales en el área que impidan la realización del proyecto"/>
    <s v="Memorando de Solicitud de Presupuesto - Actas de Reunión - Oficio de Ajustes al presupuesto (Si Aplica)_x000a__x000a__x000a_Plan de Adquisiciones - Informe Trimestral de Ejecución y cumplimiento de Actividades programadas._x000a__x000a_Informe Trimestral de Ejecución y cumplimiento de Actividades programadas."/>
    <s v="SI"/>
    <s v=" Lancha Transporte acuatico para realización de monitoreos"/>
    <n v="80000000"/>
    <s v="Contratación directa."/>
    <s v="Recursos propios "/>
    <s v="Agosto de 2024"/>
    <m/>
    <m/>
    <m/>
    <m/>
    <m/>
    <m/>
    <m/>
  </r>
  <r>
    <x v="1"/>
    <x v="1"/>
    <m/>
    <m/>
    <x v="1"/>
    <m/>
    <m/>
    <m/>
    <m/>
    <m/>
    <s v="Divulgar y socializar el objetivo y sus resultados."/>
    <m/>
    <s v="Informes trimestral y anual de Publicaciones y otras acciones de divulgación"/>
    <n v="2"/>
    <d v="2024-08-15T00:00:00"/>
    <d v="2024-12-27T00:00:00"/>
    <n v="134"/>
    <n v="978560"/>
    <s v="TODAS"/>
    <s v="Javier Pineda López"/>
    <s v="Recursos insuficientes para    realizar la contratación de actividades y personal necesarias para llevar a cabo la ejecución del proyecto_x000a__x000a_Obstáculos o demoras en el proceso de contratación que limiten o alteren las condiciones previstas_x000a__x000a_Ocurrencia de fenómenos socionaturales en el área que impidan la realización del proyecto"/>
    <s v="Memorando de Solicitud de Presupuesto - Actas de Reunión - Oficio de Ajustes al presupuesto (Si Aplica)_x000a__x000a__x000a_Plan de Adquisiciones - Informe Trimestral de Ejecución y cumplimiento de Actividades programadas._x000a__x000a_Informe Trimestral de Ejecución y cumplimiento de Actividades programadas."/>
    <s v="SI"/>
    <s v="Prestación de servicios profesionales y de apoyo a la gestión para divulgar y socializar los objetivos y resultados del proyecto "/>
    <n v="100800000"/>
    <s v="Contratación directa."/>
    <s v="Recursos propios "/>
    <s v="Agosto de 2024"/>
    <m/>
    <m/>
    <m/>
    <m/>
    <m/>
    <m/>
    <m/>
  </r>
  <r>
    <x v="1"/>
    <x v="8"/>
    <s v="4.7.4."/>
    <s v="Desarrollar dos (2) proyectos de mejoramiento del Sistema Estabilizador de Mareas "/>
    <x v="1"/>
    <m/>
    <m/>
    <s v="Establecer acciones de conservación de ecosistemas naturales, flora y fauna silvestre, en los cuerpos de agua del Distrito de Cartagena"/>
    <s v="Obras para la prevención y control de inundaciones – Elementos de BEM"/>
    <m/>
    <s v="Diagnóstico del Sistema Bocana estabilizadora de Mareas BEM, Pescante de Laguna de Chambacú y su Centro de Información"/>
    <m/>
    <s v="Evidencias de la contratación del servicio _x000a_Informes de Diagnóstico realizado"/>
    <n v="0"/>
    <s v="N/A"/>
    <s v="N/A"/>
    <n v="0"/>
    <n v="978560"/>
    <s v="TODAS"/>
    <s v="Javier Pineda López"/>
    <s v="Recursos insuficientes para    realizar la contratación de actividades y personal necesarias para llevar a cabo la ejecución del proyecto_x000a__x000a_Obstáculos o demoras en el proceso de contratación que limiten o alteren las condiciones previstas_x000a__x000a_Ocurrencia de fenómenos socionaturales en el área que impidan la realización del proyecto"/>
    <s v="Memorando de Solicitud de Presupuesto - Actas de Reunión - Oficio de Ajustes al presupuesto (Si Aplica)_x000a__x000a__x000a_Plan de Adquisiciones - Informe Trimestral de Ejecución y cumplimiento de Actividades programadas._x000a__x000a_Informe Trimestral de Ejecución y cumplimiento de Actividades programadas."/>
    <s v="SI"/>
    <s v="Realizar el Diagnóstico del Sistema Bocana estabilizadora de Mareas BEM, Pescante de Laguna de Chambacú y su Centro de Información"/>
    <n v="100000000"/>
    <s v="Contratación directa."/>
    <s v="Recursos propios "/>
    <s v="Agosto de 2024"/>
    <m/>
    <m/>
    <m/>
    <m/>
    <m/>
    <m/>
    <m/>
  </r>
  <r>
    <x v="1"/>
    <x v="1"/>
    <m/>
    <m/>
    <x v="1"/>
    <m/>
    <m/>
    <m/>
    <m/>
    <m/>
    <s v="Diseñar, implementar y poner en marcha el Laboratorio Ambiental Bocana"/>
    <m/>
    <s v="Documento de Informe Trimestral y anual de Avance en la implementación de acciones para el diseño y puesta en marcha del Laborarorio_x000a_Evidencias de las contrataciones, convenios y otros."/>
    <n v="4"/>
    <d v="2024-08-15T00:00:00"/>
    <d v="2024-12-27T00:00:00"/>
    <n v="134"/>
    <n v="978560"/>
    <s v="TODAS"/>
    <s v="Javier Pineda López"/>
    <s v="Recursos insuficientes para    realizar la contratación de actividades y personal necesarias para llevar a cabo la ejecución del proyecto_x000a__x000a_Obstáculos o demoras en el proceso de contratación que limiten o alteren las condiciones previstas_x000a__x000a_Ocurrencia de fenómenos socionaturales en el área que impidan la realización del proyecto"/>
    <s v="Memorando de Solicitud de Presupuesto - Actas de Reunión - Oficio de Ajustes al presupuesto (Si Aplica)_x000a__x000a__x000a_Plan de Adquisiciones - Informe Trimestral de Ejecución y cumplimiento de Actividades programadas._x000a__x000a_Informe Trimestral de Ejecución y cumplimiento de Actividades programadas."/>
    <s v="SI"/>
    <s v=" Diseño arquitectonico, y adecuación civil y fisica de la Bocana"/>
    <n v="1000000000"/>
    <s v="Contratación directa."/>
    <s v="Recursos propios "/>
    <s v="Agosto de 2024"/>
    <m/>
    <m/>
    <m/>
    <m/>
    <m/>
    <m/>
    <m/>
  </r>
  <r>
    <x v="1"/>
    <x v="1"/>
    <m/>
    <m/>
    <x v="1"/>
    <m/>
    <m/>
    <m/>
    <m/>
    <m/>
    <s v="Adquisición y mantenimiento de equipos y suministros para la operatividad de BEM"/>
    <m/>
    <s v="Evidencias de las contrataciones"/>
    <n v="0"/>
    <s v="N/A"/>
    <s v="N/A"/>
    <n v="0"/>
    <n v="978560"/>
    <s v="TODAS"/>
    <s v="Javier Pineda López"/>
    <s v="Recursos insuficientes para    realizar la contratación de actividades y personal necesarias para llevar a cabo la ejecución del proyecto_x000a__x000a_Obstáculos o demoras en el proceso de contratación que limiten o alteren las condiciones previstas_x000a__x000a_Ocurrencia de fenómenos socionaturales en el área que impidan la realización del proyecto"/>
    <s v="Memorando de Solicitud de Presupuesto - Actas de Reunión - Oficio de Ajustes al presupuesto (Si Aplica)_x000a__x000a__x000a_Plan de Adquisiciones - Informe Trimestral de Ejecución y cumplimiento de Actividades programadas._x000a__x000a_Informe Trimestral de Ejecución y cumplimiento de Actividades programadas."/>
    <s v="SI"/>
    <s v="Compra y suministro de equipos para la operatividad del Sistema BEM"/>
    <n v="50000000"/>
    <s v="Contratación directa."/>
    <s v="Recursos propios "/>
    <s v="Agosto de 2024"/>
    <m/>
    <m/>
    <m/>
    <m/>
    <m/>
    <m/>
    <m/>
  </r>
  <r>
    <x v="1"/>
    <x v="1"/>
    <m/>
    <m/>
    <x v="1"/>
    <m/>
    <m/>
    <m/>
    <m/>
    <m/>
    <s v="Realizar acciones encaminadas al mantenimiento y restauración de Elementos del Sistema BEM"/>
    <m/>
    <s v="Informe de mantenimiento del sistema BEM"/>
    <n v="0"/>
    <s v="N/A"/>
    <s v="N/A"/>
    <n v="0"/>
    <n v="978560"/>
    <s v="TODAS"/>
    <s v="Javier Pineda López"/>
    <s v="Recursos insuficientes para    realizar la contratación de actividades y personal necesarias para llevar a cabo la ejecución del proyecto_x000a__x000a_Obstáculos o demoras en el proceso de contratación que limiten o alteren las condiciones previstas_x000a__x000a_Ocurrencia de fenómenos socionaturales en el área que impidan la realización del proyecto"/>
    <s v="Memorando de Solicitud de Presupuesto - Actas de Reunión - Oficio de Ajustes al presupuesto (Si Aplica)_x000a__x000a__x000a_Plan de Adquisiciones - Informe Trimestral de Ejecución y cumplimiento de Actividades programadas._x000a__x000a_Informe Trimestral de Ejecución y cumplimiento de Actividades programadas."/>
    <s v="SI"/>
    <s v="Prestación de servicios profesionales y de apoyo a la gestión para la implementación de accones de mantenimiento del Sistema BEM"/>
    <n v="29600000"/>
    <s v="Contratación directa."/>
    <s v="Recursos propios "/>
    <s v="Agosto de 2024"/>
    <m/>
    <m/>
    <m/>
    <m/>
    <m/>
    <m/>
    <m/>
  </r>
  <r>
    <x v="1"/>
    <x v="8"/>
    <s v="4.7.4."/>
    <s v="Desarrollar veinte (20) campañas de educación ambiental sobre conservación y protección del espacio verde para habitantes de zonas aledañas a la Ciénaga de la Virgen"/>
    <x v="1"/>
    <m/>
    <m/>
    <s v="Reducir la contaminación de los cuerpos de agua mediante estrategias de control de vertimientos, implementación de prácticas ambientales sostenibles y la adecuada gestión de residuos sólidos y de construcción."/>
    <s v="Documentos de lineamientos técnicos para el ordenamiento ambiental territorial"/>
    <m/>
    <s v="Revisión de lineamientos técnicos para el ordenamiento ambiental territorial e identificar las comunidades o grupos de beneficiarios en las zonas aledañas a la Ciénaga de la Virgen"/>
    <m/>
    <s v="Informe trimestral y anual de avance en la ejecución de la actividad"/>
    <n v="2"/>
    <d v="2024-08-15T00:00:00"/>
    <d v="2024-12-27T00:00:00"/>
    <n v="134"/>
    <n v="978560"/>
    <s v="TODAS"/>
    <s v="Arelis Mendoza"/>
    <s v="Recursos insuficientes para    realizar la contratación de actividades y personal necesarias para llevar a cabo la ejecución del proyecto_x000a__x000a_Obstáculos o demoras en el proceso de contratación que limiten o alteren las condiciones previstas_x000a__x000a_Ocurrencia de fenómenos socionaturales en el área que impidan la realización del proyecto"/>
    <s v="Memorando de Solicitud de Presupuesto - Actas de Reunión - Oficio de Ajustes al presupuesto (Si Aplica)_x000a__x000a__x000a_Plan de Adquisiciones - Informe Trimestral de Ejecución y cumplimiento de Actividades programadas._x000a__x000a_Informe Trimestral de Ejecución y cumplimiento de Actividades programadas."/>
    <s v="SI"/>
    <s v="Prestación de servicios profesionales y de apoyo a la gestión para  identificar las comunidades o grupos de beneficiarios en las zonas aledañas a la Ciénaga de la Virgen"/>
    <n v="80000000"/>
    <s v="Contratación directa."/>
    <s v="Recursos propios "/>
    <s v="Agosto de 2024"/>
    <m/>
    <m/>
    <m/>
    <m/>
    <m/>
    <m/>
    <m/>
  </r>
  <r>
    <x v="1"/>
    <x v="1"/>
    <m/>
    <m/>
    <x v="1"/>
    <m/>
    <m/>
    <m/>
    <m/>
    <m/>
    <s v="Identificar las estrategias de Educación Ambiental a implementar y establecer cronograma de implementación de campañas"/>
    <m/>
    <s v="Informe trimestral y anual de avance en la ejecución de la actividad"/>
    <n v="2"/>
    <d v="2024-08-15T00:00:00"/>
    <d v="2024-12-27T00:00:00"/>
    <n v="134"/>
    <n v="978560"/>
    <s v="TODAS"/>
    <s v="Arelis Mendoza"/>
    <s v="Recursos insuficientes para    realizar la contratación de actividades y personal necesarias para llevar a cabo la ejecución del proyecto_x000a__x000a_Obstáculos o demoras en el proceso de contratación que limiten o alteren las condiciones previstas_x000a__x000a_Ocurrencia de fenómenos socionaturales en el área que impidan la realización del proyecto"/>
    <s v="Memorando de Solicitud de Presupuesto - Actas de Reunión - Oficio de Ajustes al presupuesto (Si Aplica)_x000a__x000a__x000a_Plan de Adquisiciones - Informe Trimestral de Ejecución y cumplimiento de Actividades programadas._x000a__x000a_Informe Trimestral de Ejecución y cumplimiento de Actividades programadas."/>
    <s v="SI"/>
    <s v="Prestación de servicios profesionales y de apoyo a la gestión para Identificar las estrategias de Educación Ambiental a implementar"/>
    <n v="33600000"/>
    <s v="Contratación directa."/>
    <s v="Recursos propios "/>
    <s v="Agosto de 2024"/>
    <m/>
    <m/>
    <m/>
    <m/>
    <m/>
    <m/>
    <m/>
  </r>
  <r>
    <x v="1"/>
    <x v="1"/>
    <m/>
    <m/>
    <x v="1"/>
    <m/>
    <m/>
    <m/>
    <m/>
    <m/>
    <s v="Diseñar e Implementar un programa de educación ambiental con enfoque diferencial que promueva la acción social comunitaria para protección y cuidado del ambiente en zonas aledañas a la Ciénaga de la Virgen."/>
    <m/>
    <s v="Informe trimestral y anual de avance en la ejecución de la actividad"/>
    <n v="2"/>
    <d v="2024-08-15T00:00:00"/>
    <d v="2024-12-27T00:00:00"/>
    <n v="134"/>
    <n v="978560"/>
    <s v="TODAS"/>
    <s v="Arelis Mendoza"/>
    <s v="Recursos insuficientes para    realizar la contratación de actividades y personal necesarias para llevar a cabo la ejecución del proyecto_x000a__x000a_Obstáculos o demoras en el proceso de contratación que limiten o alteren las condiciones previstas_x000a__x000a_Ocurrencia de fenómenos socionaturales en el área que impidan la realización del proyecto"/>
    <s v="Memorando de Solicitud de Presupuesto - Actas de Reunión - Oficio de Ajustes al presupuesto (Si Aplica)_x000a__x000a__x000a_Plan de Adquisiciones - Informe Trimestral de Ejecución y cumplimiento de Actividades programadas._x000a__x000a_Informe Trimestral de Ejecución y cumplimiento de Actividades programadas."/>
    <s v="SI"/>
    <s v="Prestación de servicios profesionales y de apoyo a la gestión para diseñar e Implementar un programa de educación ambiental con enfoque diferencial "/>
    <n v="60000000"/>
    <s v="Contratación directa."/>
    <s v="Recursos propios "/>
    <s v="Agosto de 2024"/>
    <m/>
    <m/>
    <m/>
    <m/>
    <m/>
    <m/>
    <m/>
  </r>
  <r>
    <x v="1"/>
    <x v="1"/>
    <m/>
    <m/>
    <x v="1"/>
    <m/>
    <m/>
    <m/>
    <m/>
    <m/>
    <s v="Realizar acciones tendientes a la ejecución de campañas "/>
    <m/>
    <s v="Informe trimestral y anual de avance en la ejecución de la actividad"/>
    <n v="2"/>
    <d v="2024-08-15T00:00:00"/>
    <d v="2024-12-27T00:00:00"/>
    <n v="134"/>
    <n v="978560"/>
    <s v="TODAS"/>
    <s v="Arelis Mendoza"/>
    <s v="Recursos insuficientes para    realizar la contratación de actividades y personal necesarias para llevar a cabo la ejecución del proyecto_x000a__x000a_Obstáculos o demoras en el proceso de contratación que limiten o alteren las condiciones previstas_x000a__x000a_Ocurrencia de fenómenos socionaturales en el área que impidan la realización del proyecto"/>
    <s v="Memorando de Solicitud de Presupuesto - Actas de Reunión - Oficio de Ajustes al presupuesto (Si Aplica)_x000a__x000a__x000a_Plan de Adquisiciones - Informe Trimestral de Ejecución y cumplimiento de Actividades programadas._x000a__x000a_Informe Trimestral de Ejecución y cumplimiento de Actividades programadas."/>
    <s v="SI"/>
    <s v="Prestación de servicios profesionales y de apoyo a la gestión para la ejecución de campañas "/>
    <n v="96000000"/>
    <s v="Contratación directa."/>
    <s v="Recursos propios "/>
    <s v="Agosto de 2024"/>
    <m/>
    <m/>
    <m/>
    <m/>
    <m/>
    <m/>
    <m/>
  </r>
  <r>
    <x v="9"/>
    <x v="7"/>
    <s v="4.3.2."/>
    <s v="Restaurar ocho (8) hectáreas de áreas degradada"/>
    <x v="10"/>
    <n v="2024130010090"/>
    <s v="Reducir las áreas degradadas por acciones antrópicas en el perímetro urbano de Cartagena de Indias"/>
    <s v="Reducir las áreas degradadas por acciones antrópicas en el perímetro urbano de Cartagena de Indias"/>
    <s v="8 héctaras de áreas degradadas con servicio de recuperación y restauración de ecosistemas"/>
    <n v="1"/>
    <s v="Realizar el diagnóstico biofísico de los puntos críticos de las áreas a intervenir en el perímetro urbano de Cartagena"/>
    <s v="N/A"/>
    <s v="SIN DEFINIR"/>
    <s v="SIN DEFINIR"/>
    <m/>
    <m/>
    <m/>
    <m/>
    <m/>
    <m/>
    <m/>
    <m/>
    <m/>
    <m/>
    <m/>
    <m/>
    <m/>
    <m/>
    <m/>
    <m/>
    <m/>
    <m/>
    <m/>
    <m/>
    <m/>
  </r>
  <r>
    <x v="1"/>
    <x v="1"/>
    <m/>
    <m/>
    <x v="1"/>
    <m/>
    <m/>
    <m/>
    <m/>
    <m/>
    <s v="Realizar Jornadas de recuperación y restauración con diferentes técnicas de bioingeniería de las áreas que se encuentren degradadas ambientalmente"/>
    <m/>
    <s v="SIN DEFINIR"/>
    <s v="SIN DEFINIR"/>
    <m/>
    <m/>
    <m/>
    <m/>
    <m/>
    <m/>
    <m/>
    <m/>
    <m/>
    <m/>
    <m/>
    <m/>
    <m/>
    <m/>
    <m/>
    <m/>
    <m/>
    <m/>
    <m/>
    <m/>
    <m/>
  </r>
  <r>
    <x v="1"/>
    <x v="1"/>
    <m/>
    <m/>
    <x v="1"/>
    <m/>
    <m/>
    <m/>
    <m/>
    <m/>
    <s v="Realizar visitas de inspección y control periódico a las zonas recuperadas, para evaluar sus condiciones biofísicas."/>
    <m/>
    <s v="SIN DEFINIR"/>
    <s v="SIN DEFINIR"/>
    <m/>
    <m/>
    <m/>
    <m/>
    <m/>
    <m/>
    <m/>
    <m/>
    <m/>
    <m/>
    <m/>
    <m/>
    <m/>
    <m/>
    <m/>
    <m/>
    <m/>
    <m/>
    <m/>
    <m/>
    <m/>
  </r>
  <r>
    <x v="1"/>
    <x v="1"/>
    <m/>
    <m/>
    <x v="1"/>
    <m/>
    <m/>
    <m/>
    <m/>
    <m/>
    <s v="Elaborar informe anual de seguimiento y monitoreo a las zonas recuperadas, que incluya resultados de indicadores de calidad biofísicos."/>
    <m/>
    <s v="SIN DEFINIR"/>
    <s v="SIN DEFINIR"/>
    <m/>
    <m/>
    <m/>
    <m/>
    <m/>
    <m/>
    <m/>
    <m/>
    <m/>
    <m/>
    <m/>
    <m/>
    <m/>
    <m/>
    <m/>
    <m/>
    <m/>
    <m/>
    <m/>
    <m/>
    <m/>
  </r>
  <r>
    <x v="8"/>
    <x v="9"/>
    <s v="4.7.3."/>
    <s v="Elaborar un (1) documento de acotamiento y priorización de ronda hídrica"/>
    <x v="11"/>
    <n v="2024130010093"/>
    <s v="Elaborar un documento de políticas para el acotamiento de cuerpos de agua en el perímetro urbano de la ciudad de Cartagena, para la conservación de su biodiversidad y servicios ecosistémicos."/>
    <s v="Aumentar la efectividad en la implementación de acciones encaminadas a la mejora en la gestión integral del recurso hídrico y las rondas hídricas en el área de jurisdicción de EPA Cartagena."/>
    <s v="1 Documento de política para la conservación de la biodiversidad y sus servicios ecosistémicos"/>
    <n v="0.3"/>
    <s v="Realizar acciones encaminadas al acotamiento de la ronda hídrica priorizada (Matute)"/>
    <s v="N/A"/>
    <s v="Informe trimestral y anual de avance en la ejecución de la actividad"/>
    <n v="0"/>
    <s v="N/A"/>
    <s v="N/A"/>
    <n v="0"/>
    <n v="978560"/>
    <s v="TODAS"/>
    <s v="Javier Pineda López"/>
    <s v="Recursos insuficientes para    realizar la contratación de actividades y personal necesarias para llevar a cabo la ejecución del proyecto_x000a__x000a_Obstáculos o demoras en el proceso de contratación que limiten o alteren las condiciones previstas_x000a__x000a_Ocurrencia de fenómenos socionaturales en el área que impidan la realización del proyecto"/>
    <s v="Memorando de Solicitud de Presupuesto - Actas de Reunión - Oficio de Ajustes al presupuesto (Si Aplica)_x000a__x000a__x000a_Plan de Adquisiciones - Informe Trimestral de Ejecución y cumplimiento de Actividades programadas._x000a__x000a_Informe Trimestral de Ejecución y cumplimiento de Actividades programadas."/>
    <s v="SI"/>
    <s v="Contrato de Consultoria para el acotamiento de la Ronda Hídrica de Arroyo Matute "/>
    <n v="350000000"/>
    <s v="Contratación directa."/>
    <s v="Recursos propios "/>
    <s v="Agosto de 2024"/>
    <n v="0"/>
    <n v="840000000"/>
    <n v="137800000"/>
    <m/>
    <m/>
    <s v="Contribución Sector Eléctrico"/>
    <m/>
  </r>
  <r>
    <x v="1"/>
    <x v="1"/>
    <m/>
    <m/>
    <x v="1"/>
    <m/>
    <m/>
    <m/>
    <m/>
    <m/>
    <s v="Divulgar y socializar los resultados del acotamiento de la Ronda Hídrica."/>
    <m/>
    <s v="Informe trimestral y anual de avance en la ejecución de la actividad"/>
    <n v="0"/>
    <s v="N/A"/>
    <s v="N/A"/>
    <n v="0"/>
    <n v="978560"/>
    <s v="TODAS"/>
    <s v="Javier Pineda López"/>
    <s v="Recursos insuficientes para    realizar la contratación de actividades y personal necesarias para llevar a cabo la ejecución del proyecto_x000a__x000a_Obstáculos o demoras en el proceso de contratación que limiten o alteren las condiciones previstas_x000a__x000a_Ocurrencia de fenómenos socionaturales en el área que impidan la realización del proyecto"/>
    <s v="Memorando de Solicitud de Presupuesto - Actas de Reunión - Oficio de Ajustes al presupuesto (Si Aplica)_x000a__x000a__x000a_Plan de Adquisiciones - Informe Trimestral de Ejecución y cumplimiento de Actividades programadas._x000a__x000a_Informe Trimestral de Ejecución y cumplimiento de Actividades programadas."/>
    <s v="SI"/>
    <s v="Prestación de servicios profesionales y de apoyo a la gestión para divulgar y socializar los objetivos y resultados del proyecto "/>
    <n v="48000000"/>
    <s v="Contratación directa."/>
    <s v="Recursos propios "/>
    <s v="Agosto de 2024"/>
    <m/>
    <m/>
    <m/>
    <m/>
    <m/>
    <m/>
    <m/>
  </r>
  <r>
    <x v="10"/>
    <x v="1"/>
    <m/>
    <m/>
    <x v="1"/>
    <m/>
    <s v="Recuperar una (1) ronda hídrica priorizada a través del documento de acotamiento"/>
    <m/>
    <s v="4 Documentos de lineamientos técnicos con acuerdos de uso, ocupación y tenencia en áreas protegidas no vinculadas al Sistema Nacional de Áreas Protegidas"/>
    <n v="0.7"/>
    <s v="Priorizar áreas de ronda hídrica objeto de restauración y conservación. "/>
    <m/>
    <s v="Informe trimestral y anual de avance en la ejecución de la actividad"/>
    <n v="2"/>
    <d v="2024-08-15T00:00:00"/>
    <d v="2024-12-27T00:00:00"/>
    <n v="134"/>
    <n v="978560"/>
    <s v="TODAS"/>
    <s v="Javier Pineda López"/>
    <s v="Recursos insuficientes para    realizar la contratación de actividades y personal necesarias para llevar a cabo la ejecución del proyecto_x000a__x000a_Obstáculos o demoras en el proceso de contratación que limiten o alteren las condiciones previstas_x000a__x000a_Ocurrencia de fenómenos socionaturales en el área que impidan la realización del proyecto"/>
    <s v="Memorando de Solicitud de Presupuesto - Actas de Reunión - Oficio de Ajustes al presupuesto (Si Aplica)_x000a__x000a__x000a_Plan de Adquisiciones - Informe Trimestral de Ejecución y cumplimiento de Actividades programadas._x000a__x000a_Informe Trimestral de Ejecución y cumplimiento de Actividades programadas."/>
    <s v="SI"/>
    <s v="Prestación de servicios profesionales y de apoyo a la gestión para caracterizar y delimitar áreas de ronda hídrica objeto de restauración y conservación."/>
    <n v="48000000"/>
    <s v="Contratación directa."/>
    <s v="Recursos propios "/>
    <s v="Agosto de 2024"/>
    <m/>
    <m/>
    <m/>
    <m/>
    <m/>
    <m/>
    <m/>
  </r>
  <r>
    <x v="1"/>
    <x v="1"/>
    <m/>
    <m/>
    <x v="1"/>
    <m/>
    <m/>
    <m/>
    <m/>
    <m/>
    <s v="Definir y ejecutar acciones para la restauración y conservación de la biodiversidad y servicios ecosistémicos del recurso hídrico"/>
    <m/>
    <s v="Informe trimestral y anual de avance en la ejecución de la actividad"/>
    <n v="2"/>
    <d v="2024-08-15T00:00:00"/>
    <d v="2024-12-27T00:00:00"/>
    <n v="134"/>
    <n v="978560"/>
    <s v="TODAS"/>
    <s v="Javier Pineda López"/>
    <s v="Recursos insuficientes para    realizar la contratación de actividades y personal necesarias para llevar a cabo la ejecución del proyecto_x000a__x000a_Obstáculos o demoras en el proceso de contratación que limiten o alteren las condiciones previstas_x000a__x000a_Ocurrencia de fenómenos socionaturales en el área que impidan la realización del proyecto"/>
    <s v="Memorando de Solicitud de Presupuesto - Actas de Reunión - Oficio de Ajustes al presupuesto (Si Aplica)_x000a__x000a__x000a_Plan de Adquisiciones - Informe Trimestral de Ejecución y cumplimiento de Actividades programadas._x000a__x000a_Informe Trimestral de Ejecución y cumplimiento de Actividades programadas."/>
    <s v="SI"/>
    <m/>
    <m/>
    <s v="Contratación directa."/>
    <s v="Recursos propios "/>
    <s v="Agosto de 2024"/>
    <m/>
    <m/>
    <m/>
    <m/>
    <m/>
    <m/>
    <m/>
  </r>
  <r>
    <x v="1"/>
    <x v="1"/>
    <m/>
    <m/>
    <x v="1"/>
    <m/>
    <m/>
    <m/>
    <m/>
    <m/>
    <s v="Analizar muestras de calidad de agua y de los vertimientos ilegales en los cuerpos de agua del Distrito de Cartagena (área urbana)"/>
    <m/>
    <s v="Evidencias de la contratación del servicio _x000a_Informes de calidad según del agua"/>
    <n v="3"/>
    <d v="2024-08-15T00:00:00"/>
    <d v="2024-12-27T00:00:00"/>
    <n v="134"/>
    <n v="978560"/>
    <s v="TODAS"/>
    <s v="Javier Pineda López"/>
    <s v="Recursos insuficientes para    realizar la contratación de actividades y personal necesarias para llevar a cabo la ejecución del proyecto_x000a__x000a_Obstáculos o demoras en el proceso de contratación que limiten o alteren las condiciones previstas_x000a__x000a_Ocurrencia de fenómenos socionaturales en el área que impidan la realización del proyecto"/>
    <s v="Memorando de Solicitud de Presupuesto - Actas de Reunión - Oficio de Ajustes al presupuesto (Si Aplica)_x000a__x000a__x000a_Plan de Adquisiciones - Informe Trimestral de Ejecución y cumplimiento de Actividades programadas._x000a__x000a_Informe Trimestral de Ejecución y cumplimiento de Actividades programadas."/>
    <s v="SI"/>
    <s v="Contrato de servicios para analizar muestras de calidad de agua y de los vertimientos ilegales en los cuerpos de agua del Distrito de Cartagena (área urbana)"/>
    <n v="254000000"/>
    <s v="Contratación directa."/>
    <s v="Recursos propios "/>
    <s v="Agosto de 2024"/>
    <m/>
    <m/>
    <m/>
    <m/>
    <m/>
    <m/>
    <m/>
  </r>
  <r>
    <x v="8"/>
    <x v="3"/>
    <s v="4.7.1"/>
    <s v="Extraer ciento cuarenta mil (140.000) metros cúbicos de sedimentos en la Bocana y laguna de Chambacú "/>
    <x v="12"/>
    <n v="2024130010097"/>
    <s v="recuperar ambientalmente las condiciones hidrológicas e hidráulicas de los principales cuerpos de agua del distrito de cartagena, ciénaga de la virgen y laguna de chambacú a través de jornada de relimpia y restauración de sus ecosistemas."/>
    <s v="Recuperar ambientalmente las condiciones hidrológicas e hidráulicas de los principales cuerpos de agua del Distrito de Cartagena, Ciénaga de la Virgen y Laguna de Chambacú a través de jornada de relimpia y restauración de sus ecosistemas."/>
    <s v="Servicio de Dragado (Relimpia) de 140.000 m3 de residuos"/>
    <n v="1"/>
    <s v="Realizar batimetrías a la unidades Dársena, Canal de Aducción, Zona de bajamar y pantalla direccional del BEM."/>
    <s v="N/A"/>
    <s v="Evidencias de la Contratación del Servicio_x000a_Informe de Resultados de las Batimetrías"/>
    <n v="0"/>
    <s v="N/A"/>
    <s v="N/A"/>
    <n v="0"/>
    <n v="978560"/>
    <s v="TODAS"/>
    <s v="Javier Pineda López"/>
    <s v="Recursos insuficientes para    realizar la contratación de actividades y personal necesarias para llevar a cabo la ejecución del proyecto_x000a__x000a_Obstáculos o demoras en el proceso de contratación que limiten o alteren las condiciones previstas_x000a__x000a_Ocurrencia de fenómenos socionaturales en el área que impidan la realización del proyecto"/>
    <s v="Memorando de Solicitud de Presupuesto - Actas de Reunión - Oficio de Ajustes al presupuesto (Si Aplica)_x000a__x000a__x000a_Plan de Adquisiciones - Informe Trimestral de Ejecución y cumplimiento de Actividades programadas._x000a__x000a_Informe Trimestral de Ejecución y cumplimiento de Actividades programadas."/>
    <s v="SI"/>
    <s v="Contrato de Servicios para realizar batimetrias a las unidades Dársena, Canal De Aducción, zona de mar y pantalla direccional del BEM."/>
    <n v="300000000"/>
    <s v="Contratación directa."/>
    <s v="Recursos propios "/>
    <s v="Agosto de 2024"/>
    <n v="0"/>
    <n v="1143005614"/>
    <m/>
    <m/>
    <m/>
    <s v="Contribución Sector Eléctrico"/>
    <m/>
  </r>
  <r>
    <x v="1"/>
    <x v="1"/>
    <m/>
    <m/>
    <x v="1"/>
    <m/>
    <m/>
    <m/>
    <m/>
    <m/>
    <s v="Realizar el diagnóstico y batimetrías de la laguna de Chambacú."/>
    <m/>
    <s v="Evidencias de la Contratación del Servicio_x000a_Informe de Resultados de las Batimetrías"/>
    <n v="0"/>
    <s v="N/A"/>
    <s v="N/A"/>
    <n v="0"/>
    <n v="978560"/>
    <s v="TODAS"/>
    <s v="Javier Pineda López"/>
    <s v="Recursos insuficientes para    realizar la contratación de actividades y personal necesarias para llevar a cabo la ejecución del proyecto_x000a__x000a_Obstáculos o demoras en el proceso de contratación que limiten o alteren las condiciones previstas_x000a__x000a_Ocurrencia de fenómenos socionaturales en el área que impidan la realización del proyecto"/>
    <s v="Memorando de Solicitud de Presupuesto - Actas de Reunión - Oficio de Ajustes al presupuesto (Si Aplica)_x000a__x000a__x000a_Plan de Adquisiciones - Informe Trimestral de Ejecución y cumplimiento de Actividades programadas._x000a__x000a_Informe Trimestral de Ejecución y cumplimiento de Actividades programadas."/>
    <s v="SI"/>
    <s v="Contrato de Servicios para  realizar el diagnóstico y batimetrías de la laguna de Chambacú."/>
    <n v="100000000"/>
    <s v="Contratación directa."/>
    <s v="Recursos propios "/>
    <s v="Agosto de 2024"/>
    <m/>
    <m/>
    <m/>
    <m/>
    <m/>
    <m/>
    <m/>
  </r>
  <r>
    <x v="1"/>
    <x v="1"/>
    <m/>
    <m/>
    <x v="1"/>
    <m/>
    <m/>
    <m/>
    <m/>
    <m/>
    <s v="Realizar actividades de relimpia unidades Dársena, Canal de Aducción, zona de mar y pantalla direccional del BEM"/>
    <m/>
    <s v="Evidencias de la contratación del servicio_x000a_Informes de resultado de la Relimpia"/>
    <n v="0"/>
    <s v="N/A"/>
    <s v="N/A"/>
    <n v="0"/>
    <n v="978560"/>
    <s v="TODAS"/>
    <s v="Javier Pineda López"/>
    <s v="Recursos insuficientes para    realizar la contratación de actividades y personal necesarias para llevar a cabo la ejecución del proyecto_x000a__x000a_Obstáculos o demoras en el proceso de contratación que limiten o alteren las condiciones previstas_x000a__x000a_Ocurrencia de fenómenos socionaturales en el área que impidan la realización del proyecto"/>
    <s v="Memorando de Solicitud de Presupuesto - Actas de Reunión - Oficio de Ajustes al presupuesto (Si Aplica)_x000a__x000a__x000a_Plan de Adquisiciones - Informe Trimestral de Ejecución y cumplimiento de Actividades programadas._x000a__x000a_Informe Trimestral de Ejecución y cumplimiento de Actividades programadas."/>
    <s v="SI"/>
    <m/>
    <n v="0"/>
    <s v="Contratación directa."/>
    <s v="Recursos propios "/>
    <s v="Agosto de 2024"/>
    <m/>
    <m/>
    <m/>
    <m/>
    <m/>
    <m/>
    <m/>
  </r>
  <r>
    <x v="1"/>
    <x v="1"/>
    <m/>
    <m/>
    <x v="1"/>
    <m/>
    <m/>
    <m/>
    <m/>
    <m/>
    <s v="Establecer campañas de control y vigilancia en la zona donde existen los mayores tensores ambientales."/>
    <m/>
    <s v="Informe trimestral y anual de avance en la ejecución de la actividad"/>
    <n v="2"/>
    <d v="2024-08-15T00:00:00"/>
    <d v="2024-12-27T00:00:00"/>
    <n v="134"/>
    <n v="978560"/>
    <s v="TODAS"/>
    <s v="Javier Pineda López"/>
    <s v="Recursos insuficientes para    realizar la contratación de actividades y personal necesarias para llevar a cabo la ejecución del proyecto_x000a__x000a_Obstáculos o demoras en el proceso de contratación que limiten o alteren las condiciones previstas_x000a__x000a_Ocurrencia de fenómenos socionaturales en el área que impidan la realización del proyecto"/>
    <s v="Memorando de Solicitud de Presupuesto - Actas de Reunión - Oficio de Ajustes al presupuesto (Si Aplica)_x000a__x000a__x000a_Plan de Adquisiciones - Informe Trimestral de Ejecución y cumplimiento de Actividades programadas._x000a__x000a_Informe Trimestral de Ejecución y cumplimiento de Actividades programadas."/>
    <s v="SI"/>
    <s v="Contrato de prestación de servicios como apoyo a la realización de campañas de control y vigilancia en la zona donde existen los mayores tensores ambientales."/>
    <n v="300000000"/>
    <s v="Contratación directa."/>
    <s v="Recursos propios "/>
    <s v="Agosto de 2024"/>
    <m/>
    <m/>
    <m/>
    <m/>
    <m/>
    <m/>
    <m/>
  </r>
  <r>
    <x v="1"/>
    <x v="1"/>
    <m/>
    <m/>
    <x v="1"/>
    <m/>
    <m/>
    <m/>
    <m/>
    <m/>
    <s v="Realizar campañas de socialización y concientización"/>
    <m/>
    <s v="Informe trimestral y anual de avance en la ejecución de la actividad"/>
    <n v="2"/>
    <d v="2024-08-15T00:00:00"/>
    <d v="2024-12-27T00:00:00"/>
    <n v="134"/>
    <n v="978560"/>
    <s v="TODAS"/>
    <s v="Javier Pineda López"/>
    <s v="Recursos insuficientes para    realizar la contratación de actividades y personal necesarias para llevar a cabo la ejecución del proyecto_x000a__x000a_Obstáculos o demoras en el proceso de contratación que limiten o alteren las condiciones previstas_x000a__x000a_Ocurrencia de fenómenos socionaturales en el área que impidan la realización del proyecto"/>
    <s v="Memorando de Solicitud de Presupuesto - Actas de Reunión - Oficio de Ajustes al presupuesto (Si Aplica)_x000a__x000a__x000a_Plan de Adquisiciones - Informe Trimestral de Ejecución y cumplimiento de Actividades programadas._x000a__x000a_Informe Trimestral de Ejecución y cumplimiento de Actividades programadas."/>
    <s v="SI"/>
    <s v="Contrato de prestación de servicios como apoyo a la realización de campañas de socialización y concientización"/>
    <n v="300000000"/>
    <s v="Contratación directa."/>
    <s v="Recursos propios "/>
    <s v="Agosto de 2024"/>
    <m/>
    <m/>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600-000000000000}" name="TablaDinámica2" cacheId="1039"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location ref="A3:A29" firstHeaderRow="1" firstDataRow="1" firstDataCol="1"/>
  <pivotFields count="35">
    <pivotField showAll="0">
      <items count="12">
        <item x="10"/>
        <item x="5"/>
        <item x="4"/>
        <item x="7"/>
        <item x="9"/>
        <item x="3"/>
        <item x="8"/>
        <item x="6"/>
        <item x="2"/>
        <item x="0"/>
        <item x="1"/>
        <item t="default"/>
      </items>
    </pivotField>
    <pivotField axis="axisRow" showAll="0">
      <items count="11">
        <item x="6"/>
        <item x="2"/>
        <item x="7"/>
        <item x="3"/>
        <item x="0"/>
        <item x="4"/>
        <item x="5"/>
        <item x="8"/>
        <item x="9"/>
        <item x="1"/>
        <item t="default"/>
      </items>
    </pivotField>
    <pivotField showAll="0"/>
    <pivotField showAll="0"/>
    <pivotField axis="axisRow" showAll="0">
      <items count="14">
        <item x="11"/>
        <item x="6"/>
        <item x="3"/>
        <item x="0"/>
        <item x="4"/>
        <item x="7"/>
        <item x="2"/>
        <item x="5"/>
        <item x="8"/>
        <item x="10"/>
        <item x="12"/>
        <item x="9"/>
        <item x="1"/>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2">
    <field x="1"/>
    <field x="4"/>
  </rowFields>
  <rowItems count="26">
    <i>
      <x/>
    </i>
    <i r="1">
      <x v="1"/>
    </i>
    <i r="1">
      <x v="5"/>
    </i>
    <i>
      <x v="1"/>
    </i>
    <i r="1">
      <x v="6"/>
    </i>
    <i>
      <x v="2"/>
    </i>
    <i r="1">
      <x v="8"/>
    </i>
    <i r="1">
      <x v="9"/>
    </i>
    <i r="1">
      <x v="12"/>
    </i>
    <i>
      <x v="3"/>
    </i>
    <i r="1">
      <x v="2"/>
    </i>
    <i r="1">
      <x v="10"/>
    </i>
    <i>
      <x v="4"/>
    </i>
    <i r="1">
      <x v="3"/>
    </i>
    <i>
      <x v="5"/>
    </i>
    <i r="1">
      <x v="4"/>
    </i>
    <i>
      <x v="6"/>
    </i>
    <i r="1">
      <x v="7"/>
    </i>
    <i>
      <x v="7"/>
    </i>
    <i r="1">
      <x v="11"/>
    </i>
    <i r="1">
      <x v="12"/>
    </i>
    <i>
      <x v="8"/>
    </i>
    <i r="1">
      <x/>
    </i>
    <i>
      <x v="9"/>
    </i>
    <i r="1">
      <x v="12"/>
    </i>
    <i t="grand">
      <x/>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7.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X87"/>
  <sheetViews>
    <sheetView topLeftCell="A24" zoomScale="150" zoomScaleNormal="80" workbookViewId="0">
      <selection activeCell="B32" sqref="B32:H32"/>
    </sheetView>
  </sheetViews>
  <sheetFormatPr defaultColWidth="10.85546875" defaultRowHeight="15"/>
  <cols>
    <col min="1" max="1" width="34.140625" style="18" customWidth="1"/>
    <col min="2" max="2" width="10.85546875" style="10"/>
    <col min="3" max="3" width="28.42578125" style="10" customWidth="1"/>
    <col min="4" max="4" width="21.42578125" style="10" customWidth="1"/>
    <col min="5" max="5" width="19.42578125" style="10" customWidth="1"/>
    <col min="6" max="6" width="27.42578125" style="10" customWidth="1"/>
    <col min="7" max="7" width="17.140625" style="10" customWidth="1"/>
    <col min="8" max="8" width="27.42578125" style="10" customWidth="1"/>
    <col min="9" max="9" width="15.42578125" style="10" customWidth="1"/>
    <col min="10" max="10" width="17.85546875" style="10" customWidth="1"/>
    <col min="11" max="11" width="19.42578125" style="10" customWidth="1"/>
    <col min="12" max="12" width="25.42578125" style="10" customWidth="1"/>
    <col min="13" max="13" width="20.5703125" style="10" customWidth="1"/>
    <col min="14" max="15" width="10.85546875" style="10"/>
    <col min="16" max="16" width="16.5703125" style="10" customWidth="1"/>
    <col min="17" max="17" width="20.42578125" style="10" customWidth="1"/>
    <col min="18" max="18" width="18.5703125" style="10" customWidth="1"/>
    <col min="19" max="19" width="22.85546875" style="10" customWidth="1"/>
    <col min="20" max="20" width="22.140625" style="10" customWidth="1"/>
    <col min="21" max="21" width="25.42578125" style="10" customWidth="1"/>
    <col min="22" max="22" width="21.140625" style="10" customWidth="1"/>
    <col min="23" max="23" width="19.140625" style="10" customWidth="1"/>
    <col min="24" max="24" width="17.42578125" style="10" customWidth="1"/>
    <col min="25" max="25" width="16.42578125" style="10" customWidth="1"/>
    <col min="26" max="26" width="16.140625" style="10" customWidth="1"/>
    <col min="27" max="27" width="28.5703125" style="10" customWidth="1"/>
    <col min="28" max="28" width="19.42578125" style="10" customWidth="1"/>
    <col min="29" max="29" width="21.140625" style="10" customWidth="1"/>
    <col min="30" max="30" width="21.85546875" style="10" customWidth="1"/>
    <col min="31" max="31" width="25.42578125" style="10" customWidth="1"/>
    <col min="32" max="32" width="22.140625" style="10" customWidth="1"/>
    <col min="33" max="33" width="29.5703125" style="10" customWidth="1"/>
    <col min="34" max="34" width="18.5703125" style="10" customWidth="1"/>
    <col min="35" max="35" width="18.140625" style="10" customWidth="1"/>
    <col min="36" max="36" width="22.140625" style="10" customWidth="1"/>
    <col min="37" max="16384" width="10.85546875" style="10"/>
  </cols>
  <sheetData>
    <row r="1" spans="1:50" ht="54.75" customHeight="1">
      <c r="A1" s="271" t="s">
        <v>0</v>
      </c>
      <c r="B1" s="271"/>
      <c r="C1" s="271"/>
      <c r="D1" s="271"/>
      <c r="E1" s="271"/>
      <c r="F1" s="271"/>
      <c r="G1" s="271"/>
      <c r="H1" s="271"/>
    </row>
    <row r="2" spans="1:50" ht="33" customHeight="1">
      <c r="A2" s="254" t="s">
        <v>1</v>
      </c>
      <c r="B2" s="254"/>
      <c r="C2" s="254"/>
      <c r="D2" s="254"/>
      <c r="E2" s="254"/>
      <c r="F2" s="254"/>
      <c r="G2" s="254"/>
      <c r="H2" s="254"/>
      <c r="I2" s="11"/>
      <c r="J2" s="11"/>
      <c r="K2" s="11"/>
      <c r="L2" s="11"/>
      <c r="M2" s="11"/>
      <c r="N2" s="11"/>
      <c r="O2" s="11"/>
      <c r="P2" s="11"/>
      <c r="Q2" s="11"/>
      <c r="R2" s="11"/>
      <c r="S2" s="11"/>
      <c r="T2" s="11"/>
      <c r="U2" s="11"/>
      <c r="V2" s="11"/>
      <c r="W2" s="11"/>
      <c r="X2" s="11"/>
      <c r="Y2" s="11"/>
      <c r="Z2" s="11"/>
      <c r="AA2" s="12"/>
      <c r="AB2" s="12"/>
      <c r="AC2" s="12"/>
      <c r="AD2" s="12"/>
      <c r="AE2" s="12"/>
      <c r="AF2" s="12"/>
      <c r="AG2" s="13"/>
      <c r="AH2" s="13"/>
      <c r="AI2" s="13"/>
      <c r="AJ2" s="13"/>
      <c r="AK2" s="13"/>
      <c r="AL2" s="13"/>
      <c r="AM2" s="13"/>
      <c r="AN2" s="13"/>
      <c r="AO2" s="13"/>
      <c r="AP2" s="13"/>
      <c r="AQ2" s="11"/>
      <c r="AR2" s="11"/>
      <c r="AS2" s="11"/>
      <c r="AT2" s="11"/>
      <c r="AU2" s="11"/>
      <c r="AV2" s="11"/>
      <c r="AW2" s="11"/>
      <c r="AX2" s="11"/>
    </row>
    <row r="3" spans="1:50" ht="48" customHeight="1">
      <c r="A3" s="14" t="s">
        <v>2</v>
      </c>
      <c r="B3" s="250" t="s">
        <v>3</v>
      </c>
      <c r="C3" s="250"/>
      <c r="D3" s="250"/>
      <c r="E3" s="250"/>
      <c r="F3" s="250"/>
      <c r="G3" s="250"/>
      <c r="H3" s="250"/>
    </row>
    <row r="4" spans="1:50" ht="48" customHeight="1">
      <c r="A4" s="14" t="s">
        <v>4</v>
      </c>
      <c r="B4" s="243" t="s">
        <v>5</v>
      </c>
      <c r="C4" s="244"/>
      <c r="D4" s="244"/>
      <c r="E4" s="244"/>
      <c r="F4" s="244"/>
      <c r="G4" s="244"/>
      <c r="H4" s="245"/>
    </row>
    <row r="5" spans="1:50" ht="31.5" customHeight="1">
      <c r="A5" s="14" t="s">
        <v>6</v>
      </c>
      <c r="B5" s="250" t="s">
        <v>7</v>
      </c>
      <c r="C5" s="250"/>
      <c r="D5" s="250"/>
      <c r="E5" s="250"/>
      <c r="F5" s="250"/>
      <c r="G5" s="250"/>
      <c r="H5" s="250"/>
    </row>
    <row r="6" spans="1:50" ht="40.5" customHeight="1">
      <c r="A6" s="14" t="s">
        <v>8</v>
      </c>
      <c r="B6" s="243" t="s">
        <v>9</v>
      </c>
      <c r="C6" s="244"/>
      <c r="D6" s="244"/>
      <c r="E6" s="244"/>
      <c r="F6" s="244"/>
      <c r="G6" s="244"/>
      <c r="H6" s="245"/>
    </row>
    <row r="7" spans="1:50" ht="41.1" customHeight="1">
      <c r="A7" s="14" t="s">
        <v>10</v>
      </c>
      <c r="B7" s="250" t="s">
        <v>11</v>
      </c>
      <c r="C7" s="250"/>
      <c r="D7" s="250"/>
      <c r="E7" s="250"/>
      <c r="F7" s="250"/>
      <c r="G7" s="250"/>
      <c r="H7" s="250"/>
    </row>
    <row r="8" spans="1:50" ht="48.95" customHeight="1">
      <c r="A8" s="14" t="s">
        <v>12</v>
      </c>
      <c r="B8" s="250" t="s">
        <v>13</v>
      </c>
      <c r="C8" s="250"/>
      <c r="D8" s="250"/>
      <c r="E8" s="250"/>
      <c r="F8" s="250"/>
      <c r="G8" s="250"/>
      <c r="H8" s="250"/>
    </row>
    <row r="9" spans="1:50" ht="48.95" customHeight="1">
      <c r="A9" s="14" t="s">
        <v>14</v>
      </c>
      <c r="B9" s="243" t="s">
        <v>15</v>
      </c>
      <c r="C9" s="244"/>
      <c r="D9" s="244"/>
      <c r="E9" s="244"/>
      <c r="F9" s="244"/>
      <c r="G9" s="244"/>
      <c r="H9" s="245"/>
    </row>
    <row r="10" spans="1:50" ht="30">
      <c r="A10" s="14" t="s">
        <v>16</v>
      </c>
      <c r="B10" s="250" t="s">
        <v>17</v>
      </c>
      <c r="C10" s="250"/>
      <c r="D10" s="250"/>
      <c r="E10" s="250"/>
      <c r="F10" s="250"/>
      <c r="G10" s="250"/>
      <c r="H10" s="250"/>
    </row>
    <row r="11" spans="1:50" ht="30">
      <c r="A11" s="14" t="s">
        <v>18</v>
      </c>
      <c r="B11" s="250" t="s">
        <v>19</v>
      </c>
      <c r="C11" s="250"/>
      <c r="D11" s="250"/>
      <c r="E11" s="250"/>
      <c r="F11" s="250"/>
      <c r="G11" s="250"/>
      <c r="H11" s="250"/>
    </row>
    <row r="12" spans="1:50" ht="33.950000000000003" customHeight="1">
      <c r="A12" s="14" t="s">
        <v>20</v>
      </c>
      <c r="B12" s="250" t="s">
        <v>21</v>
      </c>
      <c r="C12" s="250"/>
      <c r="D12" s="250"/>
      <c r="E12" s="250"/>
      <c r="F12" s="250"/>
      <c r="G12" s="250"/>
      <c r="H12" s="250"/>
    </row>
    <row r="13" spans="1:50" ht="30">
      <c r="A13" s="14" t="s">
        <v>22</v>
      </c>
      <c r="B13" s="250" t="s">
        <v>23</v>
      </c>
      <c r="C13" s="250"/>
      <c r="D13" s="250"/>
      <c r="E13" s="250"/>
      <c r="F13" s="250"/>
      <c r="G13" s="250"/>
      <c r="H13" s="250"/>
    </row>
    <row r="14" spans="1:50" ht="30">
      <c r="A14" s="14" t="s">
        <v>24</v>
      </c>
      <c r="B14" s="250" t="s">
        <v>25</v>
      </c>
      <c r="C14" s="250"/>
      <c r="D14" s="250"/>
      <c r="E14" s="250"/>
      <c r="F14" s="250"/>
      <c r="G14" s="250"/>
      <c r="H14" s="250"/>
    </row>
    <row r="15" spans="1:50" ht="44.1" customHeight="1">
      <c r="A15" s="14" t="s">
        <v>26</v>
      </c>
      <c r="B15" s="250" t="s">
        <v>27</v>
      </c>
      <c r="C15" s="250"/>
      <c r="D15" s="250"/>
      <c r="E15" s="250"/>
      <c r="F15" s="250"/>
      <c r="G15" s="250"/>
      <c r="H15" s="250"/>
    </row>
    <row r="16" spans="1:50" ht="60">
      <c r="A16" s="14" t="s">
        <v>28</v>
      </c>
      <c r="B16" s="250" t="s">
        <v>29</v>
      </c>
      <c r="C16" s="250"/>
      <c r="D16" s="250"/>
      <c r="E16" s="250"/>
      <c r="F16" s="250"/>
      <c r="G16" s="250"/>
      <c r="H16" s="250"/>
    </row>
    <row r="17" spans="1:8" ht="58.5" customHeight="1">
      <c r="A17" s="14" t="s">
        <v>30</v>
      </c>
      <c r="B17" s="250" t="s">
        <v>31</v>
      </c>
      <c r="C17" s="250"/>
      <c r="D17" s="250"/>
      <c r="E17" s="250"/>
      <c r="F17" s="250"/>
      <c r="G17" s="250"/>
      <c r="H17" s="250"/>
    </row>
    <row r="18" spans="1:8" ht="30">
      <c r="A18" s="14" t="s">
        <v>32</v>
      </c>
      <c r="B18" s="250" t="s">
        <v>33</v>
      </c>
      <c r="C18" s="250"/>
      <c r="D18" s="250"/>
      <c r="E18" s="250"/>
      <c r="F18" s="250"/>
      <c r="G18" s="250"/>
      <c r="H18" s="250"/>
    </row>
    <row r="19" spans="1:8" ht="30" customHeight="1">
      <c r="A19" s="268"/>
      <c r="B19" s="269"/>
      <c r="C19" s="269"/>
      <c r="D19" s="269"/>
      <c r="E19" s="269"/>
      <c r="F19" s="269"/>
      <c r="G19" s="269"/>
      <c r="H19" s="270"/>
    </row>
    <row r="20" spans="1:8" ht="37.5" customHeight="1">
      <c r="A20" s="254" t="s">
        <v>34</v>
      </c>
      <c r="B20" s="254"/>
      <c r="C20" s="254"/>
      <c r="D20" s="254"/>
      <c r="E20" s="254"/>
      <c r="F20" s="254"/>
      <c r="G20" s="254"/>
      <c r="H20" s="254"/>
    </row>
    <row r="21" spans="1:8" ht="117" customHeight="1">
      <c r="A21" s="251" t="s">
        <v>35</v>
      </c>
      <c r="B21" s="251"/>
      <c r="C21" s="251"/>
      <c r="D21" s="251"/>
      <c r="E21" s="251"/>
      <c r="F21" s="251"/>
      <c r="G21" s="251"/>
      <c r="H21" s="251"/>
    </row>
    <row r="22" spans="1:8" ht="117" customHeight="1">
      <c r="A22" s="14" t="s">
        <v>10</v>
      </c>
      <c r="B22" s="250" t="s">
        <v>11</v>
      </c>
      <c r="C22" s="250"/>
      <c r="D22" s="250"/>
      <c r="E22" s="250"/>
      <c r="F22" s="250"/>
      <c r="G22" s="250"/>
      <c r="H22" s="250"/>
    </row>
    <row r="23" spans="1:8" ht="167.1" customHeight="1">
      <c r="A23" s="14" t="s">
        <v>36</v>
      </c>
      <c r="B23" s="251" t="s">
        <v>37</v>
      </c>
      <c r="C23" s="251"/>
      <c r="D23" s="251"/>
      <c r="E23" s="251"/>
      <c r="F23" s="251"/>
      <c r="G23" s="251"/>
      <c r="H23" s="251"/>
    </row>
    <row r="24" spans="1:8" ht="69.75" customHeight="1">
      <c r="A24" s="14" t="s">
        <v>38</v>
      </c>
      <c r="B24" s="251" t="s">
        <v>39</v>
      </c>
      <c r="C24" s="251"/>
      <c r="D24" s="251"/>
      <c r="E24" s="251"/>
      <c r="F24" s="251"/>
      <c r="G24" s="251"/>
      <c r="H24" s="251"/>
    </row>
    <row r="25" spans="1:8" ht="60" customHeight="1">
      <c r="A25" s="14" t="s">
        <v>40</v>
      </c>
      <c r="B25" s="251" t="s">
        <v>41</v>
      </c>
      <c r="C25" s="251"/>
      <c r="D25" s="251"/>
      <c r="E25" s="251"/>
      <c r="F25" s="251"/>
      <c r="G25" s="251"/>
      <c r="H25" s="251"/>
    </row>
    <row r="26" spans="1:8" ht="24.75" customHeight="1">
      <c r="A26" s="15" t="s">
        <v>42</v>
      </c>
      <c r="B26" s="252" t="s">
        <v>43</v>
      </c>
      <c r="C26" s="252"/>
      <c r="D26" s="252"/>
      <c r="E26" s="252"/>
      <c r="F26" s="252"/>
      <c r="G26" s="252"/>
      <c r="H26" s="252"/>
    </row>
    <row r="27" spans="1:8" ht="26.25" customHeight="1">
      <c r="A27" s="15" t="s">
        <v>44</v>
      </c>
      <c r="B27" s="252" t="s">
        <v>45</v>
      </c>
      <c r="C27" s="252"/>
      <c r="D27" s="252"/>
      <c r="E27" s="252"/>
      <c r="F27" s="252"/>
      <c r="G27" s="252"/>
      <c r="H27" s="252"/>
    </row>
    <row r="28" spans="1:8" ht="53.25" customHeight="1">
      <c r="A28" s="14" t="s">
        <v>46</v>
      </c>
      <c r="B28" s="251" t="s">
        <v>47</v>
      </c>
      <c r="C28" s="251"/>
      <c r="D28" s="251"/>
      <c r="E28" s="251"/>
      <c r="F28" s="251"/>
      <c r="G28" s="251"/>
      <c r="H28" s="251"/>
    </row>
    <row r="29" spans="1:8" ht="45" customHeight="1">
      <c r="A29" s="14" t="s">
        <v>48</v>
      </c>
      <c r="B29" s="246" t="s">
        <v>49</v>
      </c>
      <c r="C29" s="247"/>
      <c r="D29" s="247"/>
      <c r="E29" s="247"/>
      <c r="F29" s="247"/>
      <c r="G29" s="247"/>
      <c r="H29" s="248"/>
    </row>
    <row r="30" spans="1:8" ht="45" customHeight="1">
      <c r="A30" s="14" t="s">
        <v>50</v>
      </c>
      <c r="B30" s="246" t="s">
        <v>51</v>
      </c>
      <c r="C30" s="247"/>
      <c r="D30" s="247"/>
      <c r="E30" s="247"/>
      <c r="F30" s="247"/>
      <c r="G30" s="247"/>
      <c r="H30" s="248"/>
    </row>
    <row r="31" spans="1:8" ht="45" customHeight="1">
      <c r="A31" s="14" t="s">
        <v>52</v>
      </c>
      <c r="B31" s="246" t="s">
        <v>53</v>
      </c>
      <c r="C31" s="247"/>
      <c r="D31" s="247"/>
      <c r="E31" s="247"/>
      <c r="F31" s="247"/>
      <c r="G31" s="247"/>
      <c r="H31" s="248"/>
    </row>
    <row r="32" spans="1:8" ht="33" customHeight="1">
      <c r="A32" s="15" t="s">
        <v>54</v>
      </c>
      <c r="B32" s="251" t="s">
        <v>55</v>
      </c>
      <c r="C32" s="251"/>
      <c r="D32" s="251"/>
      <c r="E32" s="251"/>
      <c r="F32" s="251"/>
      <c r="G32" s="251"/>
      <c r="H32" s="251"/>
    </row>
    <row r="33" spans="1:8" ht="39" customHeight="1">
      <c r="A33" s="14" t="s">
        <v>56</v>
      </c>
      <c r="B33" s="252" t="s">
        <v>57</v>
      </c>
      <c r="C33" s="252"/>
      <c r="D33" s="252"/>
      <c r="E33" s="252"/>
      <c r="F33" s="252"/>
      <c r="G33" s="252"/>
      <c r="H33" s="252"/>
    </row>
    <row r="34" spans="1:8" ht="39" customHeight="1">
      <c r="A34" s="254" t="s">
        <v>58</v>
      </c>
      <c r="B34" s="254"/>
      <c r="C34" s="254"/>
      <c r="D34" s="254"/>
      <c r="E34" s="254"/>
      <c r="F34" s="254"/>
      <c r="G34" s="254"/>
      <c r="H34" s="254"/>
    </row>
    <row r="35" spans="1:8" ht="79.5" customHeight="1">
      <c r="A35" s="243" t="s">
        <v>59</v>
      </c>
      <c r="B35" s="244"/>
      <c r="C35" s="244"/>
      <c r="D35" s="244"/>
      <c r="E35" s="244"/>
      <c r="F35" s="244"/>
      <c r="G35" s="244"/>
      <c r="H35" s="245"/>
    </row>
    <row r="36" spans="1:8" ht="33" customHeight="1">
      <c r="A36" s="14" t="s">
        <v>60</v>
      </c>
      <c r="B36" s="251" t="s">
        <v>61</v>
      </c>
      <c r="C36" s="251"/>
      <c r="D36" s="251"/>
      <c r="E36" s="251"/>
      <c r="F36" s="251"/>
      <c r="G36" s="251"/>
      <c r="H36" s="251"/>
    </row>
    <row r="37" spans="1:8" ht="33" customHeight="1">
      <c r="A37" s="14" t="s">
        <v>62</v>
      </c>
      <c r="B37" s="251" t="s">
        <v>63</v>
      </c>
      <c r="C37" s="251"/>
      <c r="D37" s="251"/>
      <c r="E37" s="251"/>
      <c r="F37" s="251"/>
      <c r="G37" s="251"/>
      <c r="H37" s="251"/>
    </row>
    <row r="38" spans="1:8" ht="33" customHeight="1">
      <c r="A38" s="22"/>
      <c r="B38" s="23"/>
      <c r="C38" s="23"/>
      <c r="D38" s="23"/>
      <c r="E38" s="23"/>
      <c r="F38" s="23"/>
      <c r="G38" s="23"/>
      <c r="H38" s="24"/>
    </row>
    <row r="39" spans="1:8" ht="34.5" customHeight="1">
      <c r="A39" s="254" t="s">
        <v>64</v>
      </c>
      <c r="B39" s="254"/>
      <c r="C39" s="254"/>
      <c r="D39" s="254"/>
      <c r="E39" s="254"/>
      <c r="F39" s="254"/>
      <c r="G39" s="254"/>
      <c r="H39" s="254"/>
    </row>
    <row r="40" spans="1:8" ht="34.5" customHeight="1">
      <c r="A40" s="14" t="s">
        <v>65</v>
      </c>
      <c r="B40" s="251" t="s">
        <v>66</v>
      </c>
      <c r="C40" s="251"/>
      <c r="D40" s="251"/>
      <c r="E40" s="251"/>
      <c r="F40" s="251"/>
      <c r="G40" s="251"/>
      <c r="H40" s="251"/>
    </row>
    <row r="41" spans="1:8" ht="29.25" customHeight="1">
      <c r="A41" s="14" t="s">
        <v>67</v>
      </c>
      <c r="B41" s="251" t="s">
        <v>68</v>
      </c>
      <c r="C41" s="251"/>
      <c r="D41" s="251"/>
      <c r="E41" s="251"/>
      <c r="F41" s="251"/>
      <c r="G41" s="251"/>
      <c r="H41" s="251"/>
    </row>
    <row r="42" spans="1:8" ht="42" customHeight="1">
      <c r="A42" s="14" t="s">
        <v>69</v>
      </c>
      <c r="B42" s="251" t="s">
        <v>70</v>
      </c>
      <c r="C42" s="251"/>
      <c r="D42" s="251"/>
      <c r="E42" s="251"/>
      <c r="F42" s="251"/>
      <c r="G42" s="251"/>
      <c r="H42" s="251"/>
    </row>
    <row r="43" spans="1:8" ht="42" customHeight="1">
      <c r="A43" s="14" t="s">
        <v>71</v>
      </c>
      <c r="B43" s="246" t="s">
        <v>72</v>
      </c>
      <c r="C43" s="247"/>
      <c r="D43" s="247"/>
      <c r="E43" s="247"/>
      <c r="F43" s="247"/>
      <c r="G43" s="247"/>
      <c r="H43" s="248"/>
    </row>
    <row r="44" spans="1:8" ht="42" customHeight="1">
      <c r="A44" s="14" t="s">
        <v>73</v>
      </c>
      <c r="B44" s="246" t="s">
        <v>74</v>
      </c>
      <c r="C44" s="247"/>
      <c r="D44" s="247"/>
      <c r="E44" s="247"/>
      <c r="F44" s="247"/>
      <c r="G44" s="247"/>
      <c r="H44" s="248"/>
    </row>
    <row r="45" spans="1:8" ht="42" customHeight="1">
      <c r="A45" s="14" t="s">
        <v>75</v>
      </c>
      <c r="B45" s="246" t="s">
        <v>76</v>
      </c>
      <c r="C45" s="247"/>
      <c r="D45" s="247"/>
      <c r="E45" s="247"/>
      <c r="F45" s="247"/>
      <c r="G45" s="247"/>
      <c r="H45" s="248"/>
    </row>
    <row r="46" spans="1:8" ht="86.1" customHeight="1">
      <c r="A46" s="16" t="s">
        <v>77</v>
      </c>
      <c r="B46" s="257" t="s">
        <v>78</v>
      </c>
      <c r="C46" s="257"/>
      <c r="D46" s="257"/>
      <c r="E46" s="257"/>
      <c r="F46" s="257"/>
      <c r="G46" s="257"/>
      <c r="H46" s="257"/>
    </row>
    <row r="47" spans="1:8" ht="39.75" customHeight="1">
      <c r="A47" s="16" t="s">
        <v>79</v>
      </c>
      <c r="B47" s="265" t="s">
        <v>80</v>
      </c>
      <c r="C47" s="266"/>
      <c r="D47" s="266"/>
      <c r="E47" s="266"/>
      <c r="F47" s="266"/>
      <c r="G47" s="266"/>
      <c r="H47" s="267"/>
    </row>
    <row r="48" spans="1:8" ht="31.5" customHeight="1">
      <c r="A48" s="16" t="s">
        <v>81</v>
      </c>
      <c r="B48" s="257" t="s">
        <v>82</v>
      </c>
      <c r="C48" s="257"/>
      <c r="D48" s="257"/>
      <c r="E48" s="257"/>
      <c r="F48" s="257"/>
      <c r="G48" s="257"/>
      <c r="H48" s="257"/>
    </row>
    <row r="49" spans="1:8" ht="30">
      <c r="A49" s="16" t="s">
        <v>83</v>
      </c>
      <c r="B49" s="257" t="s">
        <v>84</v>
      </c>
      <c r="C49" s="257"/>
      <c r="D49" s="257"/>
      <c r="E49" s="257"/>
      <c r="F49" s="257"/>
      <c r="G49" s="257"/>
      <c r="H49" s="257"/>
    </row>
    <row r="50" spans="1:8" ht="43.5" customHeight="1">
      <c r="A50" s="16" t="s">
        <v>85</v>
      </c>
      <c r="B50" s="257" t="s">
        <v>86</v>
      </c>
      <c r="C50" s="257"/>
      <c r="D50" s="257"/>
      <c r="E50" s="257"/>
      <c r="F50" s="257"/>
      <c r="G50" s="257"/>
      <c r="H50" s="257"/>
    </row>
    <row r="51" spans="1:8" ht="40.5" customHeight="1">
      <c r="A51" s="16" t="s">
        <v>87</v>
      </c>
      <c r="B51" s="257" t="s">
        <v>88</v>
      </c>
      <c r="C51" s="257"/>
      <c r="D51" s="257"/>
      <c r="E51" s="257"/>
      <c r="F51" s="257"/>
      <c r="G51" s="257"/>
      <c r="H51" s="257"/>
    </row>
    <row r="52" spans="1:8" ht="75.75" customHeight="1">
      <c r="A52" s="17" t="s">
        <v>89</v>
      </c>
      <c r="B52" s="253" t="s">
        <v>90</v>
      </c>
      <c r="C52" s="253"/>
      <c r="D52" s="253"/>
      <c r="E52" s="253"/>
      <c r="F52" s="253"/>
      <c r="G52" s="253"/>
      <c r="H52" s="253"/>
    </row>
    <row r="53" spans="1:8" ht="41.25" customHeight="1">
      <c r="A53" s="17" t="s">
        <v>91</v>
      </c>
      <c r="B53" s="253" t="s">
        <v>92</v>
      </c>
      <c r="C53" s="253"/>
      <c r="D53" s="253"/>
      <c r="E53" s="253"/>
      <c r="F53" s="253"/>
      <c r="G53" s="253"/>
      <c r="H53" s="253"/>
    </row>
    <row r="54" spans="1:8" ht="47.45" customHeight="1">
      <c r="A54" s="17" t="s">
        <v>93</v>
      </c>
      <c r="B54" s="253" t="s">
        <v>94</v>
      </c>
      <c r="C54" s="253"/>
      <c r="D54" s="253"/>
      <c r="E54" s="253"/>
      <c r="F54" s="253"/>
      <c r="G54" s="253"/>
      <c r="H54" s="253"/>
    </row>
    <row r="55" spans="1:8" ht="57.6" customHeight="1">
      <c r="A55" s="17" t="s">
        <v>95</v>
      </c>
      <c r="B55" s="253" t="s">
        <v>96</v>
      </c>
      <c r="C55" s="253"/>
      <c r="D55" s="253"/>
      <c r="E55" s="253"/>
      <c r="F55" s="253"/>
      <c r="G55" s="253"/>
      <c r="H55" s="253"/>
    </row>
    <row r="56" spans="1:8" ht="31.5" customHeight="1">
      <c r="A56" s="17" t="s">
        <v>97</v>
      </c>
      <c r="B56" s="253" t="s">
        <v>98</v>
      </c>
      <c r="C56" s="253"/>
      <c r="D56" s="253"/>
      <c r="E56" s="253"/>
      <c r="F56" s="253"/>
      <c r="G56" s="253"/>
      <c r="H56" s="253"/>
    </row>
    <row r="57" spans="1:8" ht="70.5" customHeight="1">
      <c r="A57" s="17" t="s">
        <v>99</v>
      </c>
      <c r="B57" s="253" t="s">
        <v>100</v>
      </c>
      <c r="C57" s="253"/>
      <c r="D57" s="253"/>
      <c r="E57" s="253"/>
      <c r="F57" s="253"/>
      <c r="G57" s="253"/>
      <c r="H57" s="253"/>
    </row>
    <row r="58" spans="1:8" ht="33.75" customHeight="1">
      <c r="A58" s="258"/>
      <c r="B58" s="258"/>
      <c r="C58" s="258"/>
      <c r="D58" s="258"/>
      <c r="E58" s="258"/>
      <c r="F58" s="258"/>
      <c r="G58" s="258"/>
      <c r="H58" s="259"/>
    </row>
    <row r="59" spans="1:8" ht="32.25" customHeight="1">
      <c r="A59" s="249" t="s">
        <v>101</v>
      </c>
      <c r="B59" s="249"/>
      <c r="C59" s="249"/>
      <c r="D59" s="249"/>
      <c r="E59" s="249"/>
      <c r="F59" s="249"/>
      <c r="G59" s="249"/>
      <c r="H59" s="249"/>
    </row>
    <row r="60" spans="1:8" ht="34.5" customHeight="1">
      <c r="A60" s="14" t="s">
        <v>102</v>
      </c>
      <c r="B60" s="255" t="s">
        <v>103</v>
      </c>
      <c r="C60" s="255"/>
      <c r="D60" s="255"/>
      <c r="E60" s="255"/>
      <c r="F60" s="255"/>
      <c r="G60" s="255"/>
      <c r="H60" s="255"/>
    </row>
    <row r="61" spans="1:8" ht="60" customHeight="1">
      <c r="A61" s="14" t="s">
        <v>104</v>
      </c>
      <c r="B61" s="264" t="s">
        <v>105</v>
      </c>
      <c r="C61" s="264"/>
      <c r="D61" s="264"/>
      <c r="E61" s="264"/>
      <c r="F61" s="264"/>
      <c r="G61" s="264"/>
      <c r="H61" s="264"/>
    </row>
    <row r="62" spans="1:8" ht="41.25" customHeight="1">
      <c r="A62" s="14" t="s">
        <v>106</v>
      </c>
      <c r="B62" s="261" t="s">
        <v>107</v>
      </c>
      <c r="C62" s="262"/>
      <c r="D62" s="262"/>
      <c r="E62" s="262"/>
      <c r="F62" s="262"/>
      <c r="G62" s="262"/>
      <c r="H62" s="263"/>
    </row>
    <row r="63" spans="1:8" ht="42" customHeight="1">
      <c r="A63" s="14" t="s">
        <v>108</v>
      </c>
      <c r="B63" s="251" t="s">
        <v>109</v>
      </c>
      <c r="C63" s="251"/>
      <c r="D63" s="251"/>
      <c r="E63" s="251"/>
      <c r="F63" s="251"/>
      <c r="G63" s="251"/>
      <c r="H63" s="251"/>
    </row>
    <row r="64" spans="1:8" ht="31.5" customHeight="1">
      <c r="A64" s="14" t="s">
        <v>110</v>
      </c>
      <c r="B64" s="255" t="s">
        <v>111</v>
      </c>
      <c r="C64" s="255"/>
      <c r="D64" s="255"/>
      <c r="E64" s="255"/>
      <c r="F64" s="255"/>
      <c r="G64" s="255"/>
      <c r="H64" s="255"/>
    </row>
    <row r="65" spans="1:8" ht="45.75" customHeight="1">
      <c r="A65" s="14" t="s">
        <v>112</v>
      </c>
      <c r="B65" s="255" t="s">
        <v>113</v>
      </c>
      <c r="C65" s="255"/>
      <c r="D65" s="255"/>
      <c r="E65" s="255"/>
      <c r="F65" s="255"/>
      <c r="G65" s="255"/>
      <c r="H65" s="255"/>
    </row>
    <row r="66" spans="1:8" ht="30.75" customHeight="1">
      <c r="A66" s="260"/>
      <c r="B66" s="260"/>
      <c r="C66" s="260"/>
      <c r="D66" s="260"/>
      <c r="E66" s="260"/>
      <c r="F66" s="260"/>
      <c r="G66" s="260"/>
      <c r="H66" s="260"/>
    </row>
    <row r="67" spans="1:8" ht="34.5" customHeight="1">
      <c r="A67" s="249" t="s">
        <v>114</v>
      </c>
      <c r="B67" s="249"/>
      <c r="C67" s="249"/>
      <c r="D67" s="249"/>
      <c r="E67" s="249"/>
      <c r="F67" s="249"/>
      <c r="G67" s="249"/>
      <c r="H67" s="249"/>
    </row>
    <row r="68" spans="1:8" ht="39.75" customHeight="1">
      <c r="A68" s="17" t="s">
        <v>115</v>
      </c>
      <c r="B68" s="255" t="s">
        <v>116</v>
      </c>
      <c r="C68" s="255"/>
      <c r="D68" s="255"/>
      <c r="E68" s="255"/>
      <c r="F68" s="255"/>
      <c r="G68" s="255"/>
      <c r="H68" s="255"/>
    </row>
    <row r="69" spans="1:8" ht="39.75" customHeight="1">
      <c r="A69" s="17" t="s">
        <v>117</v>
      </c>
      <c r="B69" s="255" t="s">
        <v>118</v>
      </c>
      <c r="C69" s="255"/>
      <c r="D69" s="255"/>
      <c r="E69" s="255"/>
      <c r="F69" s="255"/>
      <c r="G69" s="255"/>
      <c r="H69" s="255"/>
    </row>
    <row r="70" spans="1:8" ht="42" customHeight="1">
      <c r="A70" s="17" t="s">
        <v>119</v>
      </c>
      <c r="B70" s="253" t="s">
        <v>120</v>
      </c>
      <c r="C70" s="253"/>
      <c r="D70" s="253"/>
      <c r="E70" s="253"/>
      <c r="F70" s="253"/>
      <c r="G70" s="253"/>
      <c r="H70" s="253"/>
    </row>
    <row r="71" spans="1:8" ht="33.75" customHeight="1">
      <c r="A71" s="17" t="s">
        <v>121</v>
      </c>
      <c r="B71" s="255" t="s">
        <v>122</v>
      </c>
      <c r="C71" s="255"/>
      <c r="D71" s="255"/>
      <c r="E71" s="255"/>
      <c r="F71" s="255"/>
      <c r="G71" s="255"/>
      <c r="H71" s="255"/>
    </row>
    <row r="72" spans="1:8" ht="33" customHeight="1">
      <c r="A72" s="17" t="s">
        <v>123</v>
      </c>
      <c r="B72" s="255" t="s">
        <v>124</v>
      </c>
      <c r="C72" s="255"/>
      <c r="D72" s="255"/>
      <c r="E72" s="255"/>
      <c r="F72" s="255"/>
      <c r="G72" s="255"/>
      <c r="H72" s="255"/>
    </row>
    <row r="73" spans="1:8" ht="33.75" customHeight="1">
      <c r="A73" s="256"/>
      <c r="B73" s="256"/>
      <c r="C73" s="256"/>
      <c r="D73" s="256"/>
      <c r="E73" s="256"/>
      <c r="F73" s="256"/>
      <c r="G73" s="256"/>
      <c r="H73" s="256"/>
    </row>
    <row r="74" spans="1:8" ht="54.75" customHeight="1"/>
    <row r="76" spans="1:8" ht="134.44999999999999" customHeight="1"/>
    <row r="77" spans="1:8" ht="64.5" customHeight="1"/>
    <row r="78" spans="1:8" ht="49.5" customHeight="1"/>
    <row r="87" ht="40.5" customHeight="1"/>
  </sheetData>
  <mergeCells count="72">
    <mergeCell ref="B8:H8"/>
    <mergeCell ref="A1:H1"/>
    <mergeCell ref="B5:H5"/>
    <mergeCell ref="B6:H6"/>
    <mergeCell ref="B7:H7"/>
    <mergeCell ref="A2:H2"/>
    <mergeCell ref="B3:H3"/>
    <mergeCell ref="B4:H4"/>
    <mergeCell ref="B27:H27"/>
    <mergeCell ref="A19:H19"/>
    <mergeCell ref="B16:H16"/>
    <mergeCell ref="B17:H17"/>
    <mergeCell ref="A20:H20"/>
    <mergeCell ref="B23:H23"/>
    <mergeCell ref="B24:H24"/>
    <mergeCell ref="B22:H22"/>
    <mergeCell ref="B42:H42"/>
    <mergeCell ref="B46:H46"/>
    <mergeCell ref="B50:H50"/>
    <mergeCell ref="B51:H51"/>
    <mergeCell ref="B55:H55"/>
    <mergeCell ref="B47:H47"/>
    <mergeCell ref="B69:H69"/>
    <mergeCell ref="B68:H68"/>
    <mergeCell ref="B52:H52"/>
    <mergeCell ref="B53:H53"/>
    <mergeCell ref="B54:H54"/>
    <mergeCell ref="B71:H71"/>
    <mergeCell ref="B72:H72"/>
    <mergeCell ref="A73:H73"/>
    <mergeCell ref="B70:H70"/>
    <mergeCell ref="B48:H48"/>
    <mergeCell ref="A58:H58"/>
    <mergeCell ref="A66:H66"/>
    <mergeCell ref="A67:H67"/>
    <mergeCell ref="B62:H62"/>
    <mergeCell ref="B63:H63"/>
    <mergeCell ref="B64:H64"/>
    <mergeCell ref="B65:H65"/>
    <mergeCell ref="B60:H60"/>
    <mergeCell ref="B61:H61"/>
    <mergeCell ref="B57:H57"/>
    <mergeCell ref="B49:H49"/>
    <mergeCell ref="B28:H28"/>
    <mergeCell ref="B32:H32"/>
    <mergeCell ref="A39:H39"/>
    <mergeCell ref="B40:H40"/>
    <mergeCell ref="B41:H41"/>
    <mergeCell ref="B29:H29"/>
    <mergeCell ref="B30:H30"/>
    <mergeCell ref="B31:H31"/>
    <mergeCell ref="B33:H33"/>
    <mergeCell ref="A34:H34"/>
    <mergeCell ref="B36:H36"/>
    <mergeCell ref="B37:H37"/>
    <mergeCell ref="A35:H35"/>
    <mergeCell ref="B9:H9"/>
    <mergeCell ref="B43:H43"/>
    <mergeCell ref="B44:H44"/>
    <mergeCell ref="B45:H45"/>
    <mergeCell ref="A59:H59"/>
    <mergeCell ref="B15:H15"/>
    <mergeCell ref="B10:H10"/>
    <mergeCell ref="B11:H11"/>
    <mergeCell ref="B12:H12"/>
    <mergeCell ref="B13:H13"/>
    <mergeCell ref="B25:H25"/>
    <mergeCell ref="B18:H18"/>
    <mergeCell ref="A21:H21"/>
    <mergeCell ref="B26:H26"/>
    <mergeCell ref="B14:H14"/>
    <mergeCell ref="B56:H56"/>
  </mergeCells>
  <pageMargins left="0.7" right="0.7" top="0.75" bottom="0.75" header="0.3" footer="0.3"/>
  <pageSetup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G38"/>
  <sheetViews>
    <sheetView topLeftCell="W8" zoomScale="60" zoomScaleNormal="60" workbookViewId="0">
      <pane ySplit="1" topLeftCell="A32" activePane="bottomLeft" state="frozen"/>
      <selection pane="bottomLeft" activeCell="AE36" sqref="AE36:AF36"/>
      <selection activeCell="A8" sqref="A8"/>
    </sheetView>
  </sheetViews>
  <sheetFormatPr defaultColWidth="11.42578125" defaultRowHeight="18"/>
  <cols>
    <col min="1" max="1" width="35.140625" style="1" customWidth="1"/>
    <col min="2" max="2" width="45.42578125" style="1" customWidth="1"/>
    <col min="3" max="3" width="29.140625" style="1" customWidth="1"/>
    <col min="4" max="4" width="25.42578125" style="1" customWidth="1"/>
    <col min="5" max="5" width="31.140625" style="1" customWidth="1"/>
    <col min="6" max="6" width="23.5703125" style="1" customWidth="1"/>
    <col min="7" max="7" width="23.5703125" style="60" customWidth="1"/>
    <col min="8" max="8" width="27.140625" style="1" customWidth="1"/>
    <col min="9" max="9" width="27.140625" style="4" customWidth="1"/>
    <col min="10" max="10" width="27.42578125" style="5" customWidth="1"/>
    <col min="11" max="11" width="29.42578125" style="1" customWidth="1"/>
    <col min="12" max="12" width="35.140625" style="50" customWidth="1"/>
    <col min="13" max="13" width="35.140625" style="4" customWidth="1"/>
    <col min="14" max="14" width="52.42578125" style="4" customWidth="1"/>
    <col min="15" max="16" width="27.85546875" style="4" customWidth="1"/>
    <col min="17" max="32" width="27.42578125" style="52" customWidth="1"/>
    <col min="33" max="33" width="21" style="1" customWidth="1"/>
    <col min="34" max="16384" width="11.42578125" style="1"/>
  </cols>
  <sheetData>
    <row r="1" spans="1:33" ht="21" customHeight="1">
      <c r="A1" s="280"/>
      <c r="B1" s="280"/>
      <c r="C1" s="272" t="s">
        <v>125</v>
      </c>
      <c r="D1" s="272"/>
      <c r="E1" s="272"/>
      <c r="F1" s="272"/>
      <c r="G1" s="272"/>
      <c r="H1" s="272"/>
      <c r="I1" s="272"/>
      <c r="J1" s="272"/>
      <c r="K1" s="272"/>
      <c r="L1" s="272"/>
      <c r="M1" s="272"/>
      <c r="N1" s="272"/>
      <c r="O1" s="272"/>
      <c r="P1" s="272"/>
      <c r="Q1" s="272"/>
      <c r="R1" s="272"/>
      <c r="S1" s="272"/>
      <c r="T1" s="272"/>
      <c r="U1" s="272"/>
      <c r="V1" s="272"/>
      <c r="W1" s="272"/>
      <c r="X1" s="272"/>
      <c r="Y1" s="272"/>
      <c r="Z1" s="272"/>
      <c r="AA1" s="272"/>
      <c r="AB1" s="272"/>
      <c r="AC1" s="272"/>
      <c r="AD1" s="272"/>
      <c r="AE1" s="272"/>
      <c r="AF1" s="164" t="s">
        <v>126</v>
      </c>
    </row>
    <row r="2" spans="1:33" ht="21" customHeight="1">
      <c r="A2" s="280"/>
      <c r="B2" s="280"/>
      <c r="C2" s="272" t="s">
        <v>127</v>
      </c>
      <c r="D2" s="272"/>
      <c r="E2" s="272"/>
      <c r="F2" s="272"/>
      <c r="G2" s="272"/>
      <c r="H2" s="272"/>
      <c r="I2" s="272"/>
      <c r="J2" s="272"/>
      <c r="K2" s="272"/>
      <c r="L2" s="272"/>
      <c r="M2" s="272"/>
      <c r="N2" s="272"/>
      <c r="O2" s="272"/>
      <c r="P2" s="272"/>
      <c r="Q2" s="272"/>
      <c r="R2" s="272"/>
      <c r="S2" s="272"/>
      <c r="T2" s="272"/>
      <c r="U2" s="272"/>
      <c r="V2" s="272"/>
      <c r="W2" s="272"/>
      <c r="X2" s="272"/>
      <c r="Y2" s="272"/>
      <c r="Z2" s="272"/>
      <c r="AA2" s="272"/>
      <c r="AB2" s="272"/>
      <c r="AC2" s="272"/>
      <c r="AD2" s="272"/>
      <c r="AE2" s="272"/>
      <c r="AF2" s="164" t="s">
        <v>128</v>
      </c>
    </row>
    <row r="3" spans="1:33" ht="21" customHeight="1">
      <c r="A3" s="280"/>
      <c r="B3" s="280"/>
      <c r="C3" s="272" t="s">
        <v>129</v>
      </c>
      <c r="D3" s="272"/>
      <c r="E3" s="272"/>
      <c r="F3" s="272"/>
      <c r="G3" s="272"/>
      <c r="H3" s="272"/>
      <c r="I3" s="272"/>
      <c r="J3" s="272"/>
      <c r="K3" s="272"/>
      <c r="L3" s="272"/>
      <c r="M3" s="272"/>
      <c r="N3" s="272"/>
      <c r="O3" s="272"/>
      <c r="P3" s="272"/>
      <c r="Q3" s="272"/>
      <c r="R3" s="272"/>
      <c r="S3" s="272"/>
      <c r="T3" s="272"/>
      <c r="U3" s="272"/>
      <c r="V3" s="272"/>
      <c r="W3" s="272"/>
      <c r="X3" s="272"/>
      <c r="Y3" s="272"/>
      <c r="Z3" s="272"/>
      <c r="AA3" s="272"/>
      <c r="AB3" s="272"/>
      <c r="AC3" s="272"/>
      <c r="AD3" s="272"/>
      <c r="AE3" s="272"/>
      <c r="AF3" s="164" t="s">
        <v>130</v>
      </c>
    </row>
    <row r="4" spans="1:33" ht="21" customHeight="1">
      <c r="A4" s="280"/>
      <c r="B4" s="280"/>
      <c r="C4" s="272" t="s">
        <v>131</v>
      </c>
      <c r="D4" s="272"/>
      <c r="E4" s="272"/>
      <c r="F4" s="272"/>
      <c r="G4" s="272"/>
      <c r="H4" s="272"/>
      <c r="I4" s="272"/>
      <c r="J4" s="272"/>
      <c r="K4" s="272"/>
      <c r="L4" s="272"/>
      <c r="M4" s="272"/>
      <c r="N4" s="272"/>
      <c r="O4" s="272"/>
      <c r="P4" s="272"/>
      <c r="Q4" s="272"/>
      <c r="R4" s="272"/>
      <c r="S4" s="272"/>
      <c r="T4" s="272"/>
      <c r="U4" s="272"/>
      <c r="V4" s="272"/>
      <c r="W4" s="272"/>
      <c r="X4" s="272"/>
      <c r="Y4" s="272"/>
      <c r="Z4" s="272"/>
      <c r="AA4" s="272"/>
      <c r="AB4" s="272"/>
      <c r="AC4" s="272"/>
      <c r="AD4" s="272"/>
      <c r="AE4" s="272"/>
      <c r="AF4" s="164" t="s">
        <v>132</v>
      </c>
    </row>
    <row r="5" spans="1:33" ht="26.25" customHeight="1">
      <c r="A5" s="281" t="s">
        <v>133</v>
      </c>
      <c r="B5" s="281"/>
      <c r="C5" s="272" t="s">
        <v>134</v>
      </c>
      <c r="D5" s="272"/>
      <c r="E5" s="272"/>
      <c r="F5" s="272"/>
      <c r="G5" s="272"/>
      <c r="H5" s="272"/>
      <c r="I5" s="272"/>
      <c r="J5" s="272"/>
      <c r="K5" s="272"/>
      <c r="L5" s="272"/>
      <c r="M5" s="272"/>
      <c r="N5" s="272"/>
      <c r="O5" s="272"/>
      <c r="P5" s="272"/>
      <c r="Q5" s="272"/>
      <c r="R5" s="272"/>
      <c r="S5" s="272"/>
      <c r="T5" s="272"/>
      <c r="U5" s="272"/>
      <c r="V5" s="272"/>
      <c r="W5" s="272"/>
      <c r="X5" s="272"/>
      <c r="Y5" s="272"/>
      <c r="Z5" s="272"/>
      <c r="AA5" s="272"/>
      <c r="AB5" s="272"/>
      <c r="AC5" s="272"/>
      <c r="AD5" s="272"/>
      <c r="AE5" s="272"/>
      <c r="AF5" s="181"/>
      <c r="AG5" s="174"/>
    </row>
    <row r="6" spans="1:33" ht="39" customHeight="1">
      <c r="A6" s="272" t="s">
        <v>135</v>
      </c>
      <c r="B6" s="272"/>
      <c r="C6" s="272"/>
      <c r="D6" s="272"/>
      <c r="E6" s="272"/>
      <c r="F6" s="272"/>
      <c r="G6" s="272"/>
      <c r="H6" s="272"/>
      <c r="I6" s="272"/>
      <c r="J6" s="272"/>
      <c r="K6" s="272"/>
      <c r="L6" s="272"/>
      <c r="M6" s="272"/>
      <c r="N6" s="272"/>
      <c r="O6" s="272"/>
      <c r="P6" s="272"/>
      <c r="Q6" s="272"/>
      <c r="R6" s="272"/>
      <c r="S6" s="272"/>
      <c r="T6" s="272"/>
      <c r="U6" s="272"/>
      <c r="V6" s="272"/>
      <c r="W6" s="272"/>
      <c r="X6" s="272"/>
      <c r="Y6" s="272"/>
      <c r="Z6" s="272"/>
      <c r="AA6" s="272"/>
      <c r="AB6" s="272"/>
      <c r="AC6" s="272"/>
      <c r="AD6" s="272"/>
      <c r="AE6" s="272"/>
      <c r="AF6" s="272"/>
      <c r="AG6" s="175"/>
    </row>
    <row r="7" spans="1:33" ht="39" customHeight="1">
      <c r="A7" s="282" t="s">
        <v>136</v>
      </c>
      <c r="B7" s="282"/>
      <c r="C7" s="282"/>
      <c r="D7" s="282"/>
      <c r="E7" s="282"/>
      <c r="F7" s="282"/>
      <c r="G7" s="282"/>
      <c r="H7" s="282"/>
      <c r="I7" s="282"/>
      <c r="J7" s="282"/>
      <c r="K7" s="282"/>
      <c r="L7" s="282"/>
      <c r="M7" s="282"/>
      <c r="N7" s="282"/>
      <c r="O7" s="282"/>
      <c r="P7" s="282" t="s">
        <v>137</v>
      </c>
      <c r="Q7" s="282"/>
      <c r="R7" s="282"/>
      <c r="S7" s="282"/>
      <c r="T7" s="282" t="s">
        <v>138</v>
      </c>
      <c r="U7" s="282"/>
      <c r="V7" s="282"/>
      <c r="W7" s="282"/>
      <c r="X7" s="282"/>
      <c r="Y7" s="282" t="s">
        <v>139</v>
      </c>
      <c r="Z7" s="282"/>
      <c r="AA7" s="282"/>
      <c r="AB7" s="282"/>
      <c r="AC7" s="282" t="s">
        <v>140</v>
      </c>
      <c r="AD7" s="282"/>
      <c r="AE7" s="282"/>
      <c r="AF7" s="282"/>
      <c r="AG7" s="176"/>
    </row>
    <row r="8" spans="1:33" s="3" customFormat="1" ht="78.75" customHeight="1" thickBot="1">
      <c r="A8" s="177" t="s">
        <v>2</v>
      </c>
      <c r="B8" s="177" t="s">
        <v>4</v>
      </c>
      <c r="C8" s="177" t="s">
        <v>141</v>
      </c>
      <c r="D8" s="177" t="s">
        <v>142</v>
      </c>
      <c r="E8" s="177" t="s">
        <v>143</v>
      </c>
      <c r="F8" s="177" t="s">
        <v>144</v>
      </c>
      <c r="G8" s="177" t="s">
        <v>14</v>
      </c>
      <c r="H8" s="177" t="s">
        <v>16</v>
      </c>
      <c r="I8" s="177" t="s">
        <v>18</v>
      </c>
      <c r="J8" s="178" t="s">
        <v>145</v>
      </c>
      <c r="K8" s="177" t="s">
        <v>146</v>
      </c>
      <c r="L8" s="179" t="s">
        <v>147</v>
      </c>
      <c r="M8" s="177" t="s">
        <v>148</v>
      </c>
      <c r="N8" s="177" t="s">
        <v>28</v>
      </c>
      <c r="O8" s="177" t="s">
        <v>30</v>
      </c>
      <c r="P8" s="180" t="s">
        <v>149</v>
      </c>
      <c r="Q8" s="177" t="s">
        <v>150</v>
      </c>
      <c r="R8" s="180" t="s">
        <v>151</v>
      </c>
      <c r="S8" s="180" t="s">
        <v>152</v>
      </c>
      <c r="T8" s="177" t="s">
        <v>153</v>
      </c>
      <c r="U8" s="180" t="s">
        <v>154</v>
      </c>
      <c r="V8" s="180" t="s">
        <v>155</v>
      </c>
      <c r="W8" s="180" t="s">
        <v>156</v>
      </c>
      <c r="X8" s="183" t="s">
        <v>157</v>
      </c>
      <c r="Y8" s="180" t="s">
        <v>158</v>
      </c>
      <c r="Z8" s="180" t="s">
        <v>159</v>
      </c>
      <c r="AA8" s="180" t="s">
        <v>160</v>
      </c>
      <c r="AB8" s="180" t="s">
        <v>161</v>
      </c>
      <c r="AC8" s="182" t="s">
        <v>162</v>
      </c>
      <c r="AD8" s="182" t="s">
        <v>163</v>
      </c>
      <c r="AE8" s="182" t="s">
        <v>164</v>
      </c>
      <c r="AF8" s="182" t="s">
        <v>165</v>
      </c>
    </row>
    <row r="9" spans="1:33" ht="135">
      <c r="A9" s="63" t="s">
        <v>166</v>
      </c>
      <c r="B9" s="64" t="s">
        <v>167</v>
      </c>
      <c r="C9" s="64" t="s">
        <v>168</v>
      </c>
      <c r="D9" s="64" t="s">
        <v>169</v>
      </c>
      <c r="E9" s="64" t="s">
        <v>170</v>
      </c>
      <c r="F9" s="64" t="s">
        <v>171</v>
      </c>
      <c r="G9" s="65" t="s">
        <v>172</v>
      </c>
      <c r="H9" s="64" t="s">
        <v>173</v>
      </c>
      <c r="I9" s="65" t="s">
        <v>174</v>
      </c>
      <c r="J9" s="65">
        <v>0</v>
      </c>
      <c r="K9" s="64" t="s">
        <v>175</v>
      </c>
      <c r="L9" s="66">
        <v>0.45</v>
      </c>
      <c r="M9" s="65" t="s">
        <v>176</v>
      </c>
      <c r="N9" s="64" t="s">
        <v>177</v>
      </c>
      <c r="O9" s="65">
        <v>5</v>
      </c>
      <c r="P9" s="65">
        <v>1</v>
      </c>
      <c r="Q9" s="65">
        <v>1</v>
      </c>
      <c r="R9" s="65"/>
      <c r="S9" s="65"/>
      <c r="T9" s="172">
        <v>1</v>
      </c>
      <c r="U9" s="172">
        <f>+Y9+Z9+AA9+AB9</f>
        <v>0.34</v>
      </c>
      <c r="V9" s="65">
        <v>1</v>
      </c>
      <c r="W9" s="198">
        <v>1</v>
      </c>
      <c r="X9" s="171">
        <f>+U9+T9</f>
        <v>1.34</v>
      </c>
      <c r="Y9" s="194">
        <v>0.14000000000000001</v>
      </c>
      <c r="Z9" s="123">
        <v>0.2</v>
      </c>
      <c r="AA9" s="65"/>
      <c r="AB9" s="65"/>
      <c r="AC9" s="105">
        <f>+IF((U9/Q9)&gt;100%,100%,(U9/Q9))*L9</f>
        <v>0.15300000000000002</v>
      </c>
      <c r="AD9" s="105">
        <f>+IF(((X9)/O9)&gt;100%,100%,((X9)/O9))*L9</f>
        <v>0.12060000000000001</v>
      </c>
      <c r="AE9" s="105">
        <f>+IF(((U9)/Q9)&gt;100%,100%,((U9)/Q9))</f>
        <v>0.34</v>
      </c>
      <c r="AF9" s="105">
        <f>+IF(((X9)/O9)&gt;100%,100%,((X9))/O9)</f>
        <v>0.26800000000000002</v>
      </c>
    </row>
    <row r="10" spans="1:33" ht="135">
      <c r="A10" s="67" t="s">
        <v>166</v>
      </c>
      <c r="B10" s="62" t="s">
        <v>167</v>
      </c>
      <c r="C10" s="62" t="s">
        <v>168</v>
      </c>
      <c r="D10" s="62" t="s">
        <v>169</v>
      </c>
      <c r="E10" s="62" t="s">
        <v>170</v>
      </c>
      <c r="F10" s="62" t="s">
        <v>171</v>
      </c>
      <c r="G10" s="61" t="s">
        <v>172</v>
      </c>
      <c r="H10" s="62" t="s">
        <v>178</v>
      </c>
      <c r="I10" s="61" t="s">
        <v>174</v>
      </c>
      <c r="J10" s="61">
        <v>2</v>
      </c>
      <c r="K10" s="62" t="s">
        <v>179</v>
      </c>
      <c r="L10" s="68">
        <v>0.3</v>
      </c>
      <c r="M10" s="61" t="s">
        <v>176</v>
      </c>
      <c r="N10" s="62" t="s">
        <v>180</v>
      </c>
      <c r="O10" s="61">
        <v>4</v>
      </c>
      <c r="P10" s="61">
        <v>1</v>
      </c>
      <c r="Q10" s="61">
        <v>1</v>
      </c>
      <c r="R10" s="130"/>
      <c r="S10" s="130"/>
      <c r="T10" s="170">
        <v>0.99999999999999989</v>
      </c>
      <c r="U10" s="171">
        <f>+Y10+Z10+AA10+AB10</f>
        <v>0.28670000000000001</v>
      </c>
      <c r="V10" s="61">
        <v>2</v>
      </c>
      <c r="W10" s="157">
        <v>1</v>
      </c>
      <c r="X10" s="171">
        <f>+U10+T10</f>
        <v>1.2867</v>
      </c>
      <c r="Y10" s="106">
        <v>1.67E-2</v>
      </c>
      <c r="Z10" s="124">
        <v>0.27</v>
      </c>
      <c r="AA10" s="61"/>
      <c r="AB10" s="61"/>
      <c r="AC10" s="105">
        <f>+IF((U10/Q10)&gt;100%,100%,(U10/Q10))*L10</f>
        <v>8.6010000000000003E-2</v>
      </c>
      <c r="AD10" s="105">
        <f>+IF(((X10)/O10)&gt;100%,100%,((X10)/O10))*L10</f>
        <v>9.6502499999999991E-2</v>
      </c>
      <c r="AE10" s="105">
        <f>+IF(((U10)/Q10)&gt;100%,100%,((U10)/Q10))</f>
        <v>0.28670000000000001</v>
      </c>
      <c r="AF10" s="105">
        <f>+IF(((X10)/O10)&gt;100%,100%,((X10))/O10)</f>
        <v>0.32167499999999999</v>
      </c>
    </row>
    <row r="11" spans="1:33" ht="135">
      <c r="A11" s="67" t="s">
        <v>166</v>
      </c>
      <c r="B11" s="62" t="s">
        <v>167</v>
      </c>
      <c r="C11" s="62" t="s">
        <v>168</v>
      </c>
      <c r="D11" s="62" t="s">
        <v>169</v>
      </c>
      <c r="E11" s="62" t="s">
        <v>170</v>
      </c>
      <c r="F11" s="62" t="s">
        <v>171</v>
      </c>
      <c r="G11" s="61" t="s">
        <v>172</v>
      </c>
      <c r="H11" s="62" t="s">
        <v>181</v>
      </c>
      <c r="I11" s="61" t="s">
        <v>174</v>
      </c>
      <c r="J11" s="61">
        <v>0</v>
      </c>
      <c r="K11" s="62" t="s">
        <v>182</v>
      </c>
      <c r="L11" s="68">
        <v>0.25</v>
      </c>
      <c r="M11" s="61" t="s">
        <v>176</v>
      </c>
      <c r="N11" s="62" t="s">
        <v>183</v>
      </c>
      <c r="O11" s="61">
        <v>1</v>
      </c>
      <c r="P11" s="61">
        <v>0.3</v>
      </c>
      <c r="Q11" s="61">
        <v>0.3</v>
      </c>
      <c r="R11" s="130"/>
      <c r="S11" s="130"/>
      <c r="T11" s="170">
        <v>0.3</v>
      </c>
      <c r="U11" s="171">
        <f>+Y11+Z11+AA11+AB11</f>
        <v>0.1167</v>
      </c>
      <c r="V11" s="61">
        <v>1</v>
      </c>
      <c r="W11" s="157">
        <v>0</v>
      </c>
      <c r="X11" s="171">
        <f>+U11+T11</f>
        <v>0.41669999999999996</v>
      </c>
      <c r="Y11" s="106">
        <v>1.67E-2</v>
      </c>
      <c r="Z11" s="124">
        <v>0.1</v>
      </c>
      <c r="AA11" s="61"/>
      <c r="AB11" s="61"/>
      <c r="AC11" s="105">
        <f>+IF((U11/Q11)&gt;100%,100%,(U11/Q11))*L11</f>
        <v>9.7250000000000003E-2</v>
      </c>
      <c r="AD11" s="105">
        <f>+IF(((X11)/O11)&gt;100%,100%,((X11)/O11))*L11</f>
        <v>0.10417499999999999</v>
      </c>
      <c r="AE11" s="105">
        <f>+IF(((U11)/Q11)&gt;100%,100%,((U11)/Q11))</f>
        <v>0.38900000000000001</v>
      </c>
      <c r="AF11" s="105">
        <f>+IF(((X11)/O11)&gt;100%,100%,((X11))/O11)</f>
        <v>0.41669999999999996</v>
      </c>
    </row>
    <row r="12" spans="1:33" ht="42.75" customHeight="1">
      <c r="A12" s="193"/>
      <c r="B12" s="193"/>
      <c r="C12" s="193"/>
      <c r="D12" s="193"/>
      <c r="E12" s="193"/>
      <c r="F12" s="273" t="s">
        <v>184</v>
      </c>
      <c r="G12" s="276"/>
      <c r="H12" s="276"/>
      <c r="I12" s="276"/>
      <c r="J12" s="276"/>
      <c r="K12" s="276"/>
      <c r="L12" s="276"/>
      <c r="M12" s="276"/>
      <c r="N12" s="276"/>
      <c r="O12" s="276"/>
      <c r="P12" s="276"/>
      <c r="Q12" s="276"/>
      <c r="R12" s="276"/>
      <c r="S12" s="276"/>
      <c r="T12" s="276"/>
      <c r="U12" s="276"/>
      <c r="V12" s="276"/>
      <c r="W12" s="276"/>
      <c r="X12" s="276"/>
      <c r="Y12" s="276"/>
      <c r="Z12" s="276"/>
      <c r="AA12" s="276"/>
      <c r="AB12" s="277"/>
      <c r="AC12" s="107">
        <f>SUM(AC9:AC11)</f>
        <v>0.33626</v>
      </c>
      <c r="AD12" s="107">
        <f>SUM(AD9:AD11)</f>
        <v>0.32127749999999999</v>
      </c>
      <c r="AE12" s="107">
        <f>+AVERAGE(AE9:AE11)</f>
        <v>0.33856666666666668</v>
      </c>
      <c r="AF12" s="107">
        <f>+AVERAGE(AF9:AF11)</f>
        <v>0.33545833333333325</v>
      </c>
    </row>
    <row r="13" spans="1:33" ht="90">
      <c r="A13" s="67" t="s">
        <v>166</v>
      </c>
      <c r="B13" s="62" t="s">
        <v>185</v>
      </c>
      <c r="C13" s="62" t="s">
        <v>186</v>
      </c>
      <c r="D13" s="62" t="s">
        <v>187</v>
      </c>
      <c r="E13" s="62" t="s">
        <v>188</v>
      </c>
      <c r="F13" s="62" t="s">
        <v>189</v>
      </c>
      <c r="G13" s="61" t="s">
        <v>190</v>
      </c>
      <c r="H13" s="62" t="s">
        <v>191</v>
      </c>
      <c r="I13" s="70" t="s">
        <v>174</v>
      </c>
      <c r="J13" s="61" t="s">
        <v>192</v>
      </c>
      <c r="K13" s="62" t="s">
        <v>193</v>
      </c>
      <c r="L13" s="68">
        <v>1</v>
      </c>
      <c r="M13" s="70" t="s">
        <v>176</v>
      </c>
      <c r="N13" s="62" t="s">
        <v>194</v>
      </c>
      <c r="O13" s="61">
        <v>60</v>
      </c>
      <c r="P13" s="61">
        <v>10</v>
      </c>
      <c r="Q13" s="61">
        <v>20</v>
      </c>
      <c r="R13" s="61"/>
      <c r="S13" s="61"/>
      <c r="T13" s="61">
        <v>30</v>
      </c>
      <c r="U13" s="171">
        <f>+Y13+Z13+AA13+AB13</f>
        <v>16</v>
      </c>
      <c r="V13" s="61">
        <v>16</v>
      </c>
      <c r="W13" s="157">
        <v>18</v>
      </c>
      <c r="X13" s="171">
        <f>+U13+T13</f>
        <v>46</v>
      </c>
      <c r="Y13" s="61">
        <v>14</v>
      </c>
      <c r="Z13" s="124">
        <v>2</v>
      </c>
      <c r="AA13" s="61"/>
      <c r="AB13" s="61"/>
      <c r="AC13" s="105">
        <f>+IF((U13/Q13)&gt;100%,100%,(U13/Q13))*L13</f>
        <v>0.8</v>
      </c>
      <c r="AD13" s="105">
        <f>+IF(((X13)/O13)&gt;100%,100%,((X13)/O13))*L13</f>
        <v>0.76666666666666672</v>
      </c>
      <c r="AE13" s="105">
        <f>+IF(((U13)/Q13)&gt;100%,100%,((U13)/Q13))</f>
        <v>0.8</v>
      </c>
      <c r="AF13" s="105">
        <f>+IF(((X13)/O13)&gt;100%,100%,((X13))/O13)</f>
        <v>0.76666666666666672</v>
      </c>
    </row>
    <row r="14" spans="1:33" ht="36" customHeight="1">
      <c r="B14" s="193"/>
      <c r="C14" s="193"/>
      <c r="D14" s="193"/>
      <c r="E14" s="193"/>
      <c r="F14" s="273" t="s">
        <v>195</v>
      </c>
      <c r="G14" s="276"/>
      <c r="H14" s="276"/>
      <c r="I14" s="276"/>
      <c r="J14" s="276"/>
      <c r="K14" s="276"/>
      <c r="L14" s="276"/>
      <c r="M14" s="276"/>
      <c r="N14" s="276"/>
      <c r="O14" s="276"/>
      <c r="P14" s="276"/>
      <c r="Q14" s="276"/>
      <c r="R14" s="276"/>
      <c r="S14" s="276"/>
      <c r="T14" s="276"/>
      <c r="U14" s="276"/>
      <c r="V14" s="276"/>
      <c r="W14" s="276"/>
      <c r="X14" s="276"/>
      <c r="Y14" s="276"/>
      <c r="Z14" s="276"/>
      <c r="AA14" s="276"/>
      <c r="AB14" s="277"/>
      <c r="AC14" s="107">
        <f>+AC13</f>
        <v>0.8</v>
      </c>
      <c r="AD14" s="107">
        <f>+AD13</f>
        <v>0.76666666666666672</v>
      </c>
      <c r="AE14" s="107">
        <f>+AE13</f>
        <v>0.8</v>
      </c>
      <c r="AF14" s="107">
        <f>+AF13</f>
        <v>0.76666666666666672</v>
      </c>
    </row>
    <row r="15" spans="1:33" ht="90">
      <c r="A15" s="67" t="s">
        <v>196</v>
      </c>
      <c r="B15" s="62" t="s">
        <v>197</v>
      </c>
      <c r="C15" s="62" t="s">
        <v>168</v>
      </c>
      <c r="D15" s="62" t="s">
        <v>198</v>
      </c>
      <c r="E15" s="62" t="s">
        <v>199</v>
      </c>
      <c r="F15" s="62" t="s">
        <v>200</v>
      </c>
      <c r="G15" s="61" t="s">
        <v>201</v>
      </c>
      <c r="H15" s="62" t="s">
        <v>202</v>
      </c>
      <c r="I15" s="61">
        <v>40</v>
      </c>
      <c r="J15" s="61">
        <v>0</v>
      </c>
      <c r="K15" s="62" t="s">
        <v>203</v>
      </c>
      <c r="L15" s="68">
        <v>1</v>
      </c>
      <c r="M15" s="61" t="s">
        <v>176</v>
      </c>
      <c r="N15" s="62" t="s">
        <v>204</v>
      </c>
      <c r="O15" s="61">
        <v>40</v>
      </c>
      <c r="P15" s="61">
        <v>5</v>
      </c>
      <c r="Q15" s="61">
        <v>10</v>
      </c>
      <c r="R15" s="61"/>
      <c r="S15" s="61"/>
      <c r="T15" s="170">
        <v>7.4399999999999995</v>
      </c>
      <c r="U15" s="171">
        <f t="shared" ref="U15:U35" si="0">+Y15+Z15+AA15+AB15</f>
        <v>2.2030000000000003</v>
      </c>
      <c r="V15" s="61">
        <v>15</v>
      </c>
      <c r="W15" s="157">
        <v>10</v>
      </c>
      <c r="X15" s="171">
        <f>+U15+T15</f>
        <v>9.6430000000000007</v>
      </c>
      <c r="Y15" s="61">
        <v>3.0000000000000001E-3</v>
      </c>
      <c r="Z15" s="61">
        <v>2.2000000000000002</v>
      </c>
      <c r="AA15" s="61"/>
      <c r="AB15" s="61"/>
      <c r="AC15" s="105">
        <f>+IF((U15/Q15)&gt;100%,100%,(U15/Q15))*L15</f>
        <v>0.22030000000000002</v>
      </c>
      <c r="AD15" s="105">
        <f>+IF(((X15)/O15)&gt;100%,100%,((X15)/O15))*L15</f>
        <v>0.24107500000000001</v>
      </c>
      <c r="AE15" s="105">
        <f>+IF(((U15)/Q15)&gt;100%,100%,((U15)/Q15))</f>
        <v>0.22030000000000002</v>
      </c>
      <c r="AF15" s="105">
        <f>+IF(((X15)/O15)&gt;100%,100%,((X15))/O15)</f>
        <v>0.24107500000000001</v>
      </c>
    </row>
    <row r="16" spans="1:33" ht="75">
      <c r="A16" s="67" t="s">
        <v>166</v>
      </c>
      <c r="B16" s="62" t="s">
        <v>205</v>
      </c>
      <c r="C16" s="62" t="s">
        <v>168</v>
      </c>
      <c r="D16" s="62" t="s">
        <v>198</v>
      </c>
      <c r="E16" s="62" t="s">
        <v>206</v>
      </c>
      <c r="F16" s="62" t="s">
        <v>200</v>
      </c>
      <c r="G16" s="61" t="s">
        <v>201</v>
      </c>
      <c r="H16" s="62" t="s">
        <v>207</v>
      </c>
      <c r="I16" s="61" t="s">
        <v>208</v>
      </c>
      <c r="J16" s="61" t="s">
        <v>209</v>
      </c>
      <c r="K16" s="62" t="s">
        <v>210</v>
      </c>
      <c r="L16" s="68">
        <v>1</v>
      </c>
      <c r="M16" s="61" t="s">
        <v>176</v>
      </c>
      <c r="N16" s="62" t="s">
        <v>211</v>
      </c>
      <c r="O16" s="61">
        <v>140000</v>
      </c>
      <c r="P16" s="61">
        <v>0</v>
      </c>
      <c r="Q16" s="73">
        <v>70000</v>
      </c>
      <c r="R16" s="165"/>
      <c r="S16" s="165"/>
      <c r="T16" s="170">
        <v>0.55000000000000004</v>
      </c>
      <c r="U16" s="171">
        <f t="shared" si="0"/>
        <v>0</v>
      </c>
      <c r="V16" s="73">
        <v>0</v>
      </c>
      <c r="W16" s="199">
        <v>70000</v>
      </c>
      <c r="X16" s="171">
        <f>+U16+T16</f>
        <v>0.55000000000000004</v>
      </c>
      <c r="Y16" s="73">
        <v>0</v>
      </c>
      <c r="Z16" s="73">
        <v>0</v>
      </c>
      <c r="AA16" s="73"/>
      <c r="AB16" s="73"/>
      <c r="AC16" s="105">
        <f>+IF((U16/Q16)&gt;100%,100%,(U16/Q16))*L16</f>
        <v>0</v>
      </c>
      <c r="AD16" s="105">
        <f>+IF(((X16)/O16)&gt;100%,100%,((X16)/O16))*L16</f>
        <v>3.9285714285714288E-6</v>
      </c>
      <c r="AE16" s="105">
        <f>+IF(((U16)/Q16)&gt;100%,100%,((U16)/Q16))</f>
        <v>0</v>
      </c>
      <c r="AF16" s="105">
        <f>+IF(((X16)/O16)&gt;100%,100%,((X16))/O16)</f>
        <v>3.9285714285714288E-6</v>
      </c>
    </row>
    <row r="17" spans="1:32" ht="31.5" customHeight="1">
      <c r="B17" s="193"/>
      <c r="C17" s="193"/>
      <c r="D17" s="193"/>
      <c r="E17" s="193"/>
      <c r="F17" s="273" t="s">
        <v>212</v>
      </c>
      <c r="G17" s="276"/>
      <c r="H17" s="276"/>
      <c r="I17" s="276"/>
      <c r="J17" s="276"/>
      <c r="K17" s="276"/>
      <c r="L17" s="276"/>
      <c r="M17" s="276"/>
      <c r="N17" s="276"/>
      <c r="O17" s="276"/>
      <c r="P17" s="276"/>
      <c r="Q17" s="276"/>
      <c r="R17" s="276"/>
      <c r="S17" s="276"/>
      <c r="T17" s="276"/>
      <c r="U17" s="276"/>
      <c r="V17" s="276"/>
      <c r="W17" s="276"/>
      <c r="X17" s="276"/>
      <c r="Y17" s="276"/>
      <c r="Z17" s="276"/>
      <c r="AA17" s="276"/>
      <c r="AB17" s="277"/>
      <c r="AC17" s="107">
        <f>SUM(AC15:AC16)</f>
        <v>0.22030000000000002</v>
      </c>
      <c r="AD17" s="107">
        <f>SUM(AD15:AD16)</f>
        <v>0.2410789285714286</v>
      </c>
      <c r="AE17" s="107">
        <f>+AVERAGE(AE15:AE16)</f>
        <v>0.11015000000000001</v>
      </c>
      <c r="AF17" s="107">
        <f>+AVERAGE(AF15:AF16)</f>
        <v>0.1205394642857143</v>
      </c>
    </row>
    <row r="18" spans="1:32" ht="105">
      <c r="A18" s="67" t="s">
        <v>213</v>
      </c>
      <c r="B18" s="62" t="s">
        <v>214</v>
      </c>
      <c r="C18" s="62" t="s">
        <v>215</v>
      </c>
      <c r="D18" s="62" t="s">
        <v>216</v>
      </c>
      <c r="E18" s="71" t="s">
        <v>217</v>
      </c>
      <c r="F18" s="62" t="s">
        <v>218</v>
      </c>
      <c r="G18" s="61" t="s">
        <v>219</v>
      </c>
      <c r="H18" s="62" t="s">
        <v>220</v>
      </c>
      <c r="I18" s="70" t="s">
        <v>174</v>
      </c>
      <c r="J18" s="70">
        <v>0</v>
      </c>
      <c r="K18" s="62" t="s">
        <v>221</v>
      </c>
      <c r="L18" s="68">
        <v>0.5</v>
      </c>
      <c r="M18" s="70" t="s">
        <v>176</v>
      </c>
      <c r="N18" s="62" t="s">
        <v>222</v>
      </c>
      <c r="O18" s="61">
        <v>3</v>
      </c>
      <c r="P18" s="61">
        <v>1</v>
      </c>
      <c r="Q18" s="61">
        <v>1</v>
      </c>
      <c r="R18" s="61"/>
      <c r="S18" s="61"/>
      <c r="T18" s="61">
        <v>1</v>
      </c>
      <c r="U18" s="171">
        <f t="shared" si="0"/>
        <v>1.2</v>
      </c>
      <c r="V18" s="61">
        <v>1</v>
      </c>
      <c r="W18" s="157">
        <v>1</v>
      </c>
      <c r="X18" s="171">
        <f>+U18+T18</f>
        <v>2.2000000000000002</v>
      </c>
      <c r="Y18" s="61">
        <v>1</v>
      </c>
      <c r="Z18" s="61">
        <v>0.2</v>
      </c>
      <c r="AA18" s="61"/>
      <c r="AB18" s="61"/>
      <c r="AC18" s="105">
        <f>+IF((U18/Q18)&gt;100%,100%,(U18/Q18))*L18</f>
        <v>0.5</v>
      </c>
      <c r="AD18" s="105">
        <f>+IF(((X18)/O18)&gt;100%,100%,((X18)/O18))*L18</f>
        <v>0.3666666666666667</v>
      </c>
      <c r="AE18" s="105">
        <f>+IF(((U18)/Q18)&gt;100%,100%,((U18)/Q18))</f>
        <v>1</v>
      </c>
      <c r="AF18" s="105">
        <f>+IF(((X18)/O18)&gt;100%,100%,((X18))/O18)</f>
        <v>0.73333333333333339</v>
      </c>
    </row>
    <row r="19" spans="1:32" ht="113.1" customHeight="1">
      <c r="A19" s="67" t="s">
        <v>213</v>
      </c>
      <c r="B19" s="62" t="s">
        <v>214</v>
      </c>
      <c r="C19" s="62" t="s">
        <v>215</v>
      </c>
      <c r="D19" s="62" t="s">
        <v>216</v>
      </c>
      <c r="E19" s="71" t="s">
        <v>217</v>
      </c>
      <c r="F19" s="62" t="s">
        <v>218</v>
      </c>
      <c r="G19" s="61" t="s">
        <v>219</v>
      </c>
      <c r="H19" s="62" t="s">
        <v>223</v>
      </c>
      <c r="I19" s="70" t="s">
        <v>174</v>
      </c>
      <c r="J19" s="61" t="s">
        <v>224</v>
      </c>
      <c r="K19" s="62" t="s">
        <v>225</v>
      </c>
      <c r="L19" s="68">
        <v>0.5</v>
      </c>
      <c r="M19" s="70" t="s">
        <v>176</v>
      </c>
      <c r="N19" s="62" t="s">
        <v>226</v>
      </c>
      <c r="O19" s="61">
        <v>4</v>
      </c>
      <c r="P19" s="61">
        <v>1</v>
      </c>
      <c r="Q19" s="61">
        <v>1</v>
      </c>
      <c r="R19" s="61"/>
      <c r="S19" s="61"/>
      <c r="T19" s="61">
        <v>1</v>
      </c>
      <c r="U19" s="171">
        <f t="shared" si="0"/>
        <v>0.43</v>
      </c>
      <c r="V19" s="61">
        <v>1</v>
      </c>
      <c r="W19" s="157">
        <v>1</v>
      </c>
      <c r="X19" s="173">
        <f>+U19+T19</f>
        <v>1.43</v>
      </c>
      <c r="Y19" s="61">
        <v>0.25</v>
      </c>
      <c r="Z19" s="61">
        <v>0.18</v>
      </c>
      <c r="AA19" s="61"/>
      <c r="AB19" s="61"/>
      <c r="AC19" s="105">
        <f>+IF((U19/Q19)&gt;100%,100%,(U19/Q19))*L19</f>
        <v>0.215</v>
      </c>
      <c r="AD19" s="105">
        <f>+IF(((X19)/O19)&gt;100%,100%,((X19)/O19))*L19</f>
        <v>0.17874999999999999</v>
      </c>
      <c r="AE19" s="105">
        <f>+IF(((U19)/Q19)&gt;100%,100%,((U19)/Q19))</f>
        <v>0.43</v>
      </c>
      <c r="AF19" s="105">
        <f>+IF(((X19)/O19)&gt;100%,100%,((X19))/O19)</f>
        <v>0.35749999999999998</v>
      </c>
    </row>
    <row r="20" spans="1:32" ht="32.25" customHeight="1">
      <c r="B20" s="193"/>
      <c r="C20" s="193"/>
      <c r="D20" s="193"/>
      <c r="E20" s="193"/>
      <c r="F20" s="273" t="s">
        <v>227</v>
      </c>
      <c r="G20" s="276"/>
      <c r="H20" s="276"/>
      <c r="I20" s="276"/>
      <c r="J20" s="276"/>
      <c r="K20" s="276"/>
      <c r="L20" s="276"/>
      <c r="M20" s="276"/>
      <c r="N20" s="276"/>
      <c r="O20" s="276"/>
      <c r="P20" s="276"/>
      <c r="Q20" s="276"/>
      <c r="R20" s="276"/>
      <c r="S20" s="276"/>
      <c r="T20" s="278"/>
      <c r="U20" s="276"/>
      <c r="V20" s="276"/>
      <c r="W20" s="276"/>
      <c r="X20" s="276"/>
      <c r="Y20" s="276"/>
      <c r="Z20" s="276"/>
      <c r="AA20" s="276"/>
      <c r="AB20" s="277"/>
      <c r="AC20" s="107">
        <f>SUM(AC18:AC19)</f>
        <v>0.71499999999999997</v>
      </c>
      <c r="AD20" s="107">
        <f>SUM(AD18:AD19)</f>
        <v>0.54541666666666666</v>
      </c>
      <c r="AE20" s="107">
        <f>+AVERAGE(AE18:AE19)</f>
        <v>0.71499999999999997</v>
      </c>
      <c r="AF20" s="107">
        <f>+AVERAGE(AF18:AF19)</f>
        <v>0.54541666666666666</v>
      </c>
    </row>
    <row r="21" spans="1:32" ht="102" customHeight="1">
      <c r="A21" s="67" t="s">
        <v>166</v>
      </c>
      <c r="B21" s="62" t="s">
        <v>228</v>
      </c>
      <c r="C21" s="62" t="s">
        <v>168</v>
      </c>
      <c r="D21" s="62" t="s">
        <v>229</v>
      </c>
      <c r="E21" s="62" t="s">
        <v>230</v>
      </c>
      <c r="F21" s="62" t="s">
        <v>231</v>
      </c>
      <c r="G21" s="61" t="s">
        <v>232</v>
      </c>
      <c r="H21" s="62" t="s">
        <v>233</v>
      </c>
      <c r="I21" s="61" t="s">
        <v>174</v>
      </c>
      <c r="J21" s="61" t="s">
        <v>234</v>
      </c>
      <c r="K21" s="62" t="s">
        <v>235</v>
      </c>
      <c r="L21" s="68">
        <v>0.4</v>
      </c>
      <c r="M21" s="61" t="s">
        <v>176</v>
      </c>
      <c r="N21" s="62" t="s">
        <v>236</v>
      </c>
      <c r="O21" s="69">
        <v>300000</v>
      </c>
      <c r="P21" s="69">
        <v>30000</v>
      </c>
      <c r="Q21" s="72">
        <v>115000</v>
      </c>
      <c r="R21" s="166"/>
      <c r="S21" s="166"/>
      <c r="T21" s="170">
        <v>4440</v>
      </c>
      <c r="U21" s="171">
        <f t="shared" si="0"/>
        <v>5177</v>
      </c>
      <c r="V21" s="72">
        <v>90000</v>
      </c>
      <c r="W21" s="200">
        <v>90000</v>
      </c>
      <c r="X21" s="171">
        <f>+U21+T21</f>
        <v>9617</v>
      </c>
      <c r="Y21" s="195">
        <v>3037</v>
      </c>
      <c r="Z21" s="69">
        <v>2140</v>
      </c>
      <c r="AA21" s="72"/>
      <c r="AB21" s="72"/>
      <c r="AC21" s="105">
        <f t="shared" ref="AC21:AC23" si="1">+IF((U21/Q21)&gt;100%,100%,(U21/Q21))*L21</f>
        <v>1.8006956521739132E-2</v>
      </c>
      <c r="AD21" s="105">
        <f t="shared" ref="AD21:AD23" si="2">+IF(((X21)/O21)&gt;100%,100%,((X21)/O21))*L21</f>
        <v>1.2822666666666666E-2</v>
      </c>
      <c r="AE21" s="105">
        <f t="shared" ref="AE21:AE23" si="3">+IF(((U21)/Q21)&gt;100%,100%,((U21)/Q21))</f>
        <v>4.5017391304347829E-2</v>
      </c>
      <c r="AF21" s="105">
        <f t="shared" ref="AF21:AF23" si="4">+IF(((X21)/O21)&gt;100%,100%,((X21))/O21)</f>
        <v>3.2056666666666664E-2</v>
      </c>
    </row>
    <row r="22" spans="1:32" ht="89.1" customHeight="1">
      <c r="A22" s="67" t="s">
        <v>166</v>
      </c>
      <c r="B22" s="62" t="s">
        <v>228</v>
      </c>
      <c r="C22" s="62" t="s">
        <v>168</v>
      </c>
      <c r="D22" s="62" t="s">
        <v>229</v>
      </c>
      <c r="E22" s="62" t="s">
        <v>230</v>
      </c>
      <c r="F22" s="62" t="s">
        <v>231</v>
      </c>
      <c r="G22" s="61" t="s">
        <v>232</v>
      </c>
      <c r="H22" s="62" t="s">
        <v>237</v>
      </c>
      <c r="I22" s="61" t="s">
        <v>174</v>
      </c>
      <c r="J22" s="61" t="s">
        <v>238</v>
      </c>
      <c r="K22" s="62" t="s">
        <v>239</v>
      </c>
      <c r="L22" s="68">
        <v>0.3</v>
      </c>
      <c r="M22" s="61" t="s">
        <v>240</v>
      </c>
      <c r="N22" s="62" t="s">
        <v>241</v>
      </c>
      <c r="O22" s="61">
        <v>1</v>
      </c>
      <c r="P22" s="61">
        <v>0.25</v>
      </c>
      <c r="Q22" s="103">
        <v>0.25</v>
      </c>
      <c r="R22" s="167"/>
      <c r="S22" s="167"/>
      <c r="T22" s="170">
        <v>1</v>
      </c>
      <c r="U22" s="171">
        <f t="shared" si="0"/>
        <v>0.33200000000000002</v>
      </c>
      <c r="V22" s="72">
        <v>1</v>
      </c>
      <c r="W22" s="200">
        <v>0</v>
      </c>
      <c r="X22" s="171">
        <f>+U22+T22</f>
        <v>1.3320000000000001</v>
      </c>
      <c r="Y22" s="196">
        <v>2E-3</v>
      </c>
      <c r="Z22" s="124">
        <v>0.33</v>
      </c>
      <c r="AA22" s="103"/>
      <c r="AB22" s="103"/>
      <c r="AC22" s="105">
        <f t="shared" si="1"/>
        <v>0.3</v>
      </c>
      <c r="AD22" s="105">
        <f t="shared" si="2"/>
        <v>0.3</v>
      </c>
      <c r="AE22" s="105">
        <f t="shared" si="3"/>
        <v>1</v>
      </c>
      <c r="AF22" s="105">
        <f t="shared" si="4"/>
        <v>1</v>
      </c>
    </row>
    <row r="23" spans="1:32" ht="96.95" customHeight="1">
      <c r="A23" s="67" t="s">
        <v>166</v>
      </c>
      <c r="B23" s="62" t="s">
        <v>228</v>
      </c>
      <c r="C23" s="62" t="s">
        <v>168</v>
      </c>
      <c r="D23" s="62" t="s">
        <v>229</v>
      </c>
      <c r="E23" s="62" t="s">
        <v>242</v>
      </c>
      <c r="F23" s="62" t="s">
        <v>231</v>
      </c>
      <c r="G23" s="61" t="s">
        <v>232</v>
      </c>
      <c r="H23" s="62" t="s">
        <v>243</v>
      </c>
      <c r="I23" s="61" t="s">
        <v>244</v>
      </c>
      <c r="J23" s="61" t="s">
        <v>245</v>
      </c>
      <c r="K23" s="62" t="s">
        <v>246</v>
      </c>
      <c r="L23" s="68">
        <v>0.3</v>
      </c>
      <c r="M23" s="61" t="s">
        <v>176</v>
      </c>
      <c r="N23" s="62" t="s">
        <v>247</v>
      </c>
      <c r="O23" s="61">
        <v>8</v>
      </c>
      <c r="P23" s="61">
        <v>1</v>
      </c>
      <c r="Q23" s="72">
        <v>3</v>
      </c>
      <c r="R23" s="166"/>
      <c r="S23" s="166"/>
      <c r="T23" s="169">
        <v>1</v>
      </c>
      <c r="U23" s="171">
        <f t="shared" si="0"/>
        <v>1.54</v>
      </c>
      <c r="V23" s="72">
        <v>3</v>
      </c>
      <c r="W23" s="200">
        <v>2</v>
      </c>
      <c r="X23" s="171">
        <f>+U23+T23</f>
        <v>2.54</v>
      </c>
      <c r="Y23" s="106">
        <v>0</v>
      </c>
      <c r="Z23" s="124">
        <v>1.54</v>
      </c>
      <c r="AA23" s="72"/>
      <c r="AB23" s="72"/>
      <c r="AC23" s="105">
        <f t="shared" si="1"/>
        <v>0.154</v>
      </c>
      <c r="AD23" s="105">
        <f t="shared" si="2"/>
        <v>9.5250000000000001E-2</v>
      </c>
      <c r="AE23" s="105">
        <f t="shared" si="3"/>
        <v>0.51333333333333331</v>
      </c>
      <c r="AF23" s="105">
        <f t="shared" si="4"/>
        <v>0.3175</v>
      </c>
    </row>
    <row r="24" spans="1:32" ht="39.75" customHeight="1" thickBot="1">
      <c r="B24" s="193"/>
      <c r="C24" s="193"/>
      <c r="D24" s="193"/>
      <c r="E24" s="193"/>
      <c r="F24" s="273" t="s">
        <v>248</v>
      </c>
      <c r="G24" s="276"/>
      <c r="H24" s="276"/>
      <c r="I24" s="276"/>
      <c r="J24" s="276"/>
      <c r="K24" s="276"/>
      <c r="L24" s="276"/>
      <c r="M24" s="276"/>
      <c r="N24" s="276"/>
      <c r="O24" s="276"/>
      <c r="P24" s="276"/>
      <c r="Q24" s="276"/>
      <c r="R24" s="276"/>
      <c r="S24" s="276"/>
      <c r="T24" s="276"/>
      <c r="U24" s="276"/>
      <c r="V24" s="276"/>
      <c r="W24" s="276"/>
      <c r="X24" s="276"/>
      <c r="Y24" s="276"/>
      <c r="Z24" s="276"/>
      <c r="AA24" s="276"/>
      <c r="AB24" s="277"/>
      <c r="AC24" s="107">
        <f>SUM(AC21:AC23)</f>
        <v>0.47200695652173907</v>
      </c>
      <c r="AD24" s="107">
        <f>SUM(AD21:AD23)</f>
        <v>0.40807266666666664</v>
      </c>
      <c r="AE24" s="107">
        <f>+AVERAGE(AE21:AE23)</f>
        <v>0.51945024154589381</v>
      </c>
      <c r="AF24" s="107">
        <f>+AVERAGE(AF21:AF23)</f>
        <v>0.44985222222222215</v>
      </c>
    </row>
    <row r="25" spans="1:32" ht="135">
      <c r="A25" s="184" t="s">
        <v>166</v>
      </c>
      <c r="B25" s="185" t="s">
        <v>249</v>
      </c>
      <c r="C25" s="185" t="s">
        <v>168</v>
      </c>
      <c r="D25" s="185" t="s">
        <v>169</v>
      </c>
      <c r="E25" s="185" t="s">
        <v>250</v>
      </c>
      <c r="F25" s="185" t="s">
        <v>251</v>
      </c>
      <c r="G25" s="163" t="s">
        <v>252</v>
      </c>
      <c r="H25" s="185" t="s">
        <v>253</v>
      </c>
      <c r="I25" s="163" t="s">
        <v>174</v>
      </c>
      <c r="J25" s="163">
        <v>0</v>
      </c>
      <c r="K25" s="185" t="s">
        <v>254</v>
      </c>
      <c r="L25" s="186">
        <v>0.6</v>
      </c>
      <c r="M25" s="163" t="s">
        <v>176</v>
      </c>
      <c r="N25" s="185" t="s">
        <v>255</v>
      </c>
      <c r="O25" s="163">
        <v>1</v>
      </c>
      <c r="P25" s="163">
        <v>0.1</v>
      </c>
      <c r="Q25" s="187">
        <v>0.2</v>
      </c>
      <c r="R25" s="188"/>
      <c r="S25" s="188"/>
      <c r="T25" s="189">
        <v>0.66</v>
      </c>
      <c r="U25" s="190">
        <f t="shared" si="0"/>
        <v>0.4</v>
      </c>
      <c r="V25" s="72">
        <v>0</v>
      </c>
      <c r="W25" s="200">
        <v>0</v>
      </c>
      <c r="X25" s="172">
        <f>+U25+T25</f>
        <v>1.06</v>
      </c>
      <c r="Y25" s="191">
        <v>7.0000000000000007E-2</v>
      </c>
      <c r="Z25" s="192">
        <v>0.33</v>
      </c>
      <c r="AA25" s="187"/>
      <c r="AB25" s="187"/>
      <c r="AC25" s="105">
        <f t="shared" ref="AC25:AC26" si="5">+IF((U25/Q25)&gt;100%,100%,(U25/Q25))*L25</f>
        <v>0.6</v>
      </c>
      <c r="AD25" s="105">
        <f t="shared" ref="AD25:AD26" si="6">+IF(((X25)/O25)&gt;100%,100%,((X25)/O25))*L25</f>
        <v>0.6</v>
      </c>
      <c r="AE25" s="105">
        <f t="shared" ref="AE25:AE26" si="7">+IF(((U25)/Q25)&gt;100%,100%,((U25)/Q25))</f>
        <v>1</v>
      </c>
      <c r="AF25" s="105">
        <f t="shared" ref="AF25:AF26" si="8">+IF(((X25)/O25)&gt;100%,100%,((X25))/O25)</f>
        <v>1</v>
      </c>
    </row>
    <row r="26" spans="1:32" ht="96.95" customHeight="1">
      <c r="A26" s="62" t="s">
        <v>166</v>
      </c>
      <c r="B26" s="62" t="s">
        <v>249</v>
      </c>
      <c r="C26" s="62" t="s">
        <v>168</v>
      </c>
      <c r="D26" s="62" t="s">
        <v>169</v>
      </c>
      <c r="E26" s="62" t="s">
        <v>250</v>
      </c>
      <c r="F26" s="62" t="s">
        <v>251</v>
      </c>
      <c r="G26" s="61" t="s">
        <v>252</v>
      </c>
      <c r="H26" s="62" t="s">
        <v>256</v>
      </c>
      <c r="I26" s="61" t="s">
        <v>174</v>
      </c>
      <c r="J26" s="61">
        <v>4</v>
      </c>
      <c r="K26" s="62" t="s">
        <v>257</v>
      </c>
      <c r="L26" s="68">
        <v>0.4</v>
      </c>
      <c r="M26" s="61" t="s">
        <v>258</v>
      </c>
      <c r="N26" s="62" t="s">
        <v>259</v>
      </c>
      <c r="O26" s="61">
        <v>2</v>
      </c>
      <c r="P26" s="61">
        <v>0.5</v>
      </c>
      <c r="Q26" s="90">
        <v>0.5</v>
      </c>
      <c r="R26" s="90"/>
      <c r="S26" s="90"/>
      <c r="T26" s="170">
        <v>0.9</v>
      </c>
      <c r="U26" s="171">
        <f t="shared" si="0"/>
        <v>0.1</v>
      </c>
      <c r="V26" s="61">
        <v>1</v>
      </c>
      <c r="W26" s="157">
        <v>0</v>
      </c>
      <c r="X26" s="171">
        <f>+U26+T26</f>
        <v>1</v>
      </c>
      <c r="Y26" s="106">
        <v>0.03</v>
      </c>
      <c r="Z26" s="124">
        <v>7.0000000000000007E-2</v>
      </c>
      <c r="AA26" s="90"/>
      <c r="AB26" s="90"/>
      <c r="AC26" s="105">
        <f t="shared" si="5"/>
        <v>8.0000000000000016E-2</v>
      </c>
      <c r="AD26" s="105">
        <f t="shared" si="6"/>
        <v>0.2</v>
      </c>
      <c r="AE26" s="105">
        <f t="shared" si="7"/>
        <v>0.2</v>
      </c>
      <c r="AF26" s="105">
        <f t="shared" si="8"/>
        <v>0.5</v>
      </c>
    </row>
    <row r="27" spans="1:32" ht="35.25" customHeight="1">
      <c r="B27" s="193"/>
      <c r="C27" s="193"/>
      <c r="D27" s="193"/>
      <c r="E27" s="193"/>
      <c r="F27" s="273" t="s">
        <v>260</v>
      </c>
      <c r="G27" s="276"/>
      <c r="H27" s="276"/>
      <c r="I27" s="276"/>
      <c r="J27" s="276"/>
      <c r="K27" s="276"/>
      <c r="L27" s="276"/>
      <c r="M27" s="276"/>
      <c r="N27" s="276"/>
      <c r="O27" s="276"/>
      <c r="P27" s="276"/>
      <c r="Q27" s="276"/>
      <c r="R27" s="276"/>
      <c r="S27" s="276"/>
      <c r="T27" s="276"/>
      <c r="U27" s="276"/>
      <c r="V27" s="276"/>
      <c r="W27" s="276"/>
      <c r="X27" s="276"/>
      <c r="Y27" s="276"/>
      <c r="Z27" s="276"/>
      <c r="AA27" s="276"/>
      <c r="AB27" s="277"/>
      <c r="AC27" s="107">
        <f>SUM(AC25:AC26)</f>
        <v>0.67999999999999994</v>
      </c>
      <c r="AD27" s="107">
        <f>SUM(AD25:AD26)</f>
        <v>0.8</v>
      </c>
      <c r="AE27" s="107">
        <f>+AVERAGE(AE25:AE26)</f>
        <v>0.6</v>
      </c>
      <c r="AF27" s="107">
        <f>+AVERAGE(AF25:AF26)</f>
        <v>0.75</v>
      </c>
    </row>
    <row r="28" spans="1:32" ht="90">
      <c r="A28" s="62" t="s">
        <v>166</v>
      </c>
      <c r="B28" s="62" t="s">
        <v>261</v>
      </c>
      <c r="C28" s="62" t="s">
        <v>168</v>
      </c>
      <c r="D28" s="62" t="s">
        <v>262</v>
      </c>
      <c r="E28" s="62" t="s">
        <v>263</v>
      </c>
      <c r="F28" s="62" t="s">
        <v>264</v>
      </c>
      <c r="G28" s="61" t="s">
        <v>265</v>
      </c>
      <c r="H28" s="62" t="s">
        <v>266</v>
      </c>
      <c r="I28" s="61">
        <v>6</v>
      </c>
      <c r="J28" s="61">
        <v>6</v>
      </c>
      <c r="K28" s="62" t="s">
        <v>267</v>
      </c>
      <c r="L28" s="68">
        <v>1</v>
      </c>
      <c r="M28" s="61" t="s">
        <v>176</v>
      </c>
      <c r="N28" s="62" t="s">
        <v>177</v>
      </c>
      <c r="O28" s="61">
        <v>6</v>
      </c>
      <c r="P28" s="61">
        <v>2</v>
      </c>
      <c r="Q28" s="61">
        <v>2</v>
      </c>
      <c r="R28" s="61"/>
      <c r="S28" s="61"/>
      <c r="T28" s="61">
        <v>1.8</v>
      </c>
      <c r="U28" s="171">
        <f t="shared" si="0"/>
        <v>1.05</v>
      </c>
      <c r="V28" s="61">
        <v>2</v>
      </c>
      <c r="W28" s="157">
        <v>2</v>
      </c>
      <c r="X28" s="171">
        <f>+U28+T28</f>
        <v>2.85</v>
      </c>
      <c r="Y28" s="61">
        <v>0.15</v>
      </c>
      <c r="Z28" s="124">
        <v>0.9</v>
      </c>
      <c r="AA28" s="61"/>
      <c r="AB28" s="61"/>
      <c r="AC28" s="105">
        <f>+IF((U28/Q28)&gt;100%,100%,(U28/Q28))*L28</f>
        <v>0.52500000000000002</v>
      </c>
      <c r="AD28" s="105">
        <f>+IF(((X28)/O28)&gt;100%,100%,((X28)/O28))*L28</f>
        <v>0.47500000000000003</v>
      </c>
      <c r="AE28" s="105">
        <f>+IF(((U28)/Q28)&gt;100%,100%,((U28)/Q28))</f>
        <v>0.52500000000000002</v>
      </c>
      <c r="AF28" s="105">
        <f>+IF(((X28)/O28)&gt;100%,100%,((X28))/O28)</f>
        <v>0.47500000000000003</v>
      </c>
    </row>
    <row r="29" spans="1:32" ht="35.25" customHeight="1">
      <c r="B29" s="193"/>
      <c r="C29" s="193"/>
      <c r="D29" s="193"/>
      <c r="E29" s="193"/>
      <c r="F29" s="273" t="s">
        <v>268</v>
      </c>
      <c r="G29" s="276"/>
      <c r="H29" s="276"/>
      <c r="I29" s="276"/>
      <c r="J29" s="276"/>
      <c r="K29" s="276"/>
      <c r="L29" s="276"/>
      <c r="M29" s="276"/>
      <c r="N29" s="276"/>
      <c r="O29" s="276"/>
      <c r="P29" s="276"/>
      <c r="Q29" s="276"/>
      <c r="R29" s="276"/>
      <c r="S29" s="276"/>
      <c r="T29" s="276"/>
      <c r="U29" s="276"/>
      <c r="V29" s="276"/>
      <c r="W29" s="276"/>
      <c r="X29" s="276"/>
      <c r="Y29" s="276"/>
      <c r="Z29" s="276"/>
      <c r="AA29" s="276"/>
      <c r="AB29" s="277"/>
      <c r="AC29" s="107">
        <f>+AC28</f>
        <v>0.52500000000000002</v>
      </c>
      <c r="AD29" s="107">
        <f>+AD28</f>
        <v>0.47500000000000003</v>
      </c>
      <c r="AE29" s="107">
        <f>+AE28</f>
        <v>0.52500000000000002</v>
      </c>
      <c r="AF29" s="107">
        <f>+AF28</f>
        <v>0.47500000000000003</v>
      </c>
    </row>
    <row r="30" spans="1:32" ht="75">
      <c r="A30" s="62" t="s">
        <v>166</v>
      </c>
      <c r="B30" s="62" t="s">
        <v>269</v>
      </c>
      <c r="C30" s="62" t="s">
        <v>168</v>
      </c>
      <c r="D30" s="62" t="s">
        <v>198</v>
      </c>
      <c r="E30" s="62" t="s">
        <v>206</v>
      </c>
      <c r="F30" s="62" t="s">
        <v>270</v>
      </c>
      <c r="G30" s="61" t="s">
        <v>271</v>
      </c>
      <c r="H30" s="62" t="s">
        <v>272</v>
      </c>
      <c r="I30" s="70">
        <v>1</v>
      </c>
      <c r="J30" s="70">
        <v>0</v>
      </c>
      <c r="K30" s="62" t="s">
        <v>273</v>
      </c>
      <c r="L30" s="68">
        <v>0.3</v>
      </c>
      <c r="M30" s="70" t="s">
        <v>176</v>
      </c>
      <c r="N30" s="62" t="s">
        <v>274</v>
      </c>
      <c r="O30" s="61">
        <v>1</v>
      </c>
      <c r="P30" s="61">
        <v>0.5</v>
      </c>
      <c r="Q30" s="61">
        <v>0.5</v>
      </c>
      <c r="R30" s="61"/>
      <c r="S30" s="61"/>
      <c r="T30" s="61">
        <v>1</v>
      </c>
      <c r="U30" s="171">
        <f t="shared" si="0"/>
        <v>0.8</v>
      </c>
      <c r="V30" s="61">
        <v>0</v>
      </c>
      <c r="W30" s="157">
        <v>0</v>
      </c>
      <c r="X30" s="171">
        <f>+U30+T30</f>
        <v>1.8</v>
      </c>
      <c r="Y30" s="106">
        <v>0</v>
      </c>
      <c r="Z30" s="124">
        <v>0.8</v>
      </c>
      <c r="AA30" s="61"/>
      <c r="AB30" s="61"/>
      <c r="AC30" s="105">
        <f t="shared" ref="AC30:AC31" si="9">+IF((U30/Q30)&gt;100%,100%,(U30/Q30))*L30</f>
        <v>0.3</v>
      </c>
      <c r="AD30" s="105">
        <f t="shared" ref="AD30:AD31" si="10">+IF(((X30)/O30)&gt;100%,100%,((X30)/O30))*L30</f>
        <v>0.3</v>
      </c>
      <c r="AE30" s="105">
        <f t="shared" ref="AE30:AE31" si="11">+IF(((U30)/Q30)&gt;100%,100%,((U30)/Q30))</f>
        <v>1</v>
      </c>
      <c r="AF30" s="105">
        <f t="shared" ref="AF30:AF31" si="12">+IF(((X30)/O30)&gt;100%,100%,((X30))/O30)</f>
        <v>1</v>
      </c>
    </row>
    <row r="31" spans="1:32" ht="75">
      <c r="A31" s="62" t="s">
        <v>166</v>
      </c>
      <c r="B31" s="62" t="s">
        <v>269</v>
      </c>
      <c r="C31" s="62" t="s">
        <v>168</v>
      </c>
      <c r="D31" s="62" t="s">
        <v>198</v>
      </c>
      <c r="E31" s="62" t="s">
        <v>275</v>
      </c>
      <c r="F31" s="62" t="s">
        <v>270</v>
      </c>
      <c r="G31" s="61" t="s">
        <v>271</v>
      </c>
      <c r="H31" s="62" t="s">
        <v>276</v>
      </c>
      <c r="I31" s="70">
        <v>1</v>
      </c>
      <c r="J31" s="70">
        <v>0</v>
      </c>
      <c r="K31" s="62" t="s">
        <v>277</v>
      </c>
      <c r="L31" s="68">
        <v>0.7</v>
      </c>
      <c r="M31" s="70" t="s">
        <v>176</v>
      </c>
      <c r="N31" s="62" t="s">
        <v>278</v>
      </c>
      <c r="O31" s="61">
        <v>1</v>
      </c>
      <c r="P31" s="61">
        <v>0.25</v>
      </c>
      <c r="Q31" s="61">
        <v>0.25</v>
      </c>
      <c r="R31" s="61"/>
      <c r="S31" s="61"/>
      <c r="T31" s="61">
        <v>0.9</v>
      </c>
      <c r="U31" s="171">
        <f t="shared" si="0"/>
        <v>0.41000000000000003</v>
      </c>
      <c r="V31" s="61">
        <v>1</v>
      </c>
      <c r="W31" s="157">
        <v>1</v>
      </c>
      <c r="X31" s="171">
        <f>+U31+T31</f>
        <v>1.31</v>
      </c>
      <c r="Y31" s="106">
        <v>0.15</v>
      </c>
      <c r="Z31" s="124">
        <v>0.26</v>
      </c>
      <c r="AA31" s="61"/>
      <c r="AB31" s="61"/>
      <c r="AC31" s="105">
        <f t="shared" si="9"/>
        <v>0.7</v>
      </c>
      <c r="AD31" s="105">
        <f t="shared" si="10"/>
        <v>0.7</v>
      </c>
      <c r="AE31" s="105">
        <f t="shared" si="11"/>
        <v>1</v>
      </c>
      <c r="AF31" s="105">
        <f t="shared" si="12"/>
        <v>1</v>
      </c>
    </row>
    <row r="32" spans="1:32" ht="37.5" customHeight="1">
      <c r="B32" s="193"/>
      <c r="C32" s="193"/>
      <c r="D32" s="193"/>
      <c r="E32" s="193"/>
      <c r="F32" s="273" t="s">
        <v>279</v>
      </c>
      <c r="G32" s="276"/>
      <c r="H32" s="276"/>
      <c r="I32" s="276"/>
      <c r="J32" s="276"/>
      <c r="K32" s="276"/>
      <c r="L32" s="276"/>
      <c r="M32" s="276"/>
      <c r="N32" s="276"/>
      <c r="O32" s="276"/>
      <c r="P32" s="276"/>
      <c r="Q32" s="278"/>
      <c r="R32" s="278"/>
      <c r="S32" s="278"/>
      <c r="T32" s="278"/>
      <c r="U32" s="278"/>
      <c r="V32" s="278"/>
      <c r="W32" s="278"/>
      <c r="X32" s="278"/>
      <c r="Y32" s="278"/>
      <c r="Z32" s="278"/>
      <c r="AA32" s="278"/>
      <c r="AB32" s="279"/>
      <c r="AC32" s="107">
        <f>SUM(AC30:AC31)</f>
        <v>1</v>
      </c>
      <c r="AD32" s="107">
        <f>SUM(AD30:AD31)</f>
        <v>1</v>
      </c>
      <c r="AE32" s="107">
        <f>+AE31</f>
        <v>1</v>
      </c>
      <c r="AF32" s="107">
        <f>+AF31</f>
        <v>1</v>
      </c>
    </row>
    <row r="33" spans="1:32" ht="105">
      <c r="A33" s="67" t="s">
        <v>166</v>
      </c>
      <c r="B33" s="62" t="s">
        <v>280</v>
      </c>
      <c r="C33" s="62" t="s">
        <v>168</v>
      </c>
      <c r="D33" s="62" t="s">
        <v>198</v>
      </c>
      <c r="E33" s="62" t="s">
        <v>206</v>
      </c>
      <c r="F33" s="62" t="s">
        <v>281</v>
      </c>
      <c r="G33" s="61" t="s">
        <v>282</v>
      </c>
      <c r="H33" s="62" t="s">
        <v>283</v>
      </c>
      <c r="I33" s="61" t="s">
        <v>174</v>
      </c>
      <c r="J33" s="61" t="s">
        <v>284</v>
      </c>
      <c r="K33" s="62" t="s">
        <v>285</v>
      </c>
      <c r="L33" s="68">
        <v>0.45</v>
      </c>
      <c r="M33" s="61" t="s">
        <v>176</v>
      </c>
      <c r="N33" s="62" t="s">
        <v>286</v>
      </c>
      <c r="O33" s="61">
        <v>10</v>
      </c>
      <c r="P33" s="61">
        <v>1</v>
      </c>
      <c r="Q33" s="61">
        <v>4</v>
      </c>
      <c r="R33" s="61"/>
      <c r="S33" s="61"/>
      <c r="T33" s="170">
        <v>1</v>
      </c>
      <c r="U33" s="171">
        <f t="shared" si="0"/>
        <v>5.03</v>
      </c>
      <c r="V33" s="61">
        <v>3</v>
      </c>
      <c r="W33" s="157">
        <v>2</v>
      </c>
      <c r="X33" s="171">
        <f>+U33+T33</f>
        <v>6.03</v>
      </c>
      <c r="Y33" s="106">
        <v>0.03</v>
      </c>
      <c r="Z33" s="124">
        <v>5</v>
      </c>
      <c r="AA33" s="61"/>
      <c r="AB33" s="61"/>
      <c r="AC33" s="105">
        <f>+IF((U33/Q33)&gt;100%,100%,(U33/Q33))*L33</f>
        <v>0.45</v>
      </c>
      <c r="AD33" s="105">
        <f t="shared" ref="AD33:AD35" si="13">+IF(((X33)/O33)&gt;100%,100%,((X33)/O33))*L33</f>
        <v>0.27134999999999998</v>
      </c>
      <c r="AE33" s="105">
        <f t="shared" ref="AE33:AE35" si="14">+IF(((U33)/Q33)&gt;100%,100%,((U33)/Q33))</f>
        <v>1</v>
      </c>
      <c r="AF33" s="105">
        <f t="shared" ref="AF33:AF35" si="15">+IF(((X33)/O33)&gt;100%,100%,((X33))/O33)</f>
        <v>0.60299999999999998</v>
      </c>
    </row>
    <row r="34" spans="1:32" ht="105">
      <c r="A34" s="67" t="s">
        <v>166</v>
      </c>
      <c r="B34" s="62" t="s">
        <v>280</v>
      </c>
      <c r="C34" s="62" t="s">
        <v>168</v>
      </c>
      <c r="D34" s="62" t="s">
        <v>198</v>
      </c>
      <c r="E34" s="62" t="s">
        <v>206</v>
      </c>
      <c r="F34" s="62" t="s">
        <v>281</v>
      </c>
      <c r="G34" s="61" t="s">
        <v>282</v>
      </c>
      <c r="H34" s="62" t="s">
        <v>287</v>
      </c>
      <c r="I34" s="61" t="s">
        <v>174</v>
      </c>
      <c r="J34" s="61" t="s">
        <v>288</v>
      </c>
      <c r="K34" s="62" t="s">
        <v>289</v>
      </c>
      <c r="L34" s="68">
        <v>0.2</v>
      </c>
      <c r="M34" s="61" t="s">
        <v>240</v>
      </c>
      <c r="N34" s="62" t="s">
        <v>290</v>
      </c>
      <c r="O34" s="61">
        <v>2</v>
      </c>
      <c r="P34" s="61">
        <v>0.5</v>
      </c>
      <c r="Q34" s="61">
        <v>0</v>
      </c>
      <c r="R34" s="61"/>
      <c r="S34" s="61"/>
      <c r="T34" s="170">
        <v>0.5</v>
      </c>
      <c r="U34" s="171">
        <f t="shared" si="0"/>
        <v>0</v>
      </c>
      <c r="V34" s="61">
        <v>0</v>
      </c>
      <c r="W34" s="157">
        <v>1</v>
      </c>
      <c r="X34" s="171">
        <f>+U34+T34</f>
        <v>0.5</v>
      </c>
      <c r="Y34" s="106">
        <v>0</v>
      </c>
      <c r="Z34" s="124">
        <v>0</v>
      </c>
      <c r="AA34" s="61"/>
      <c r="AB34" s="61"/>
      <c r="AC34" s="105">
        <v>0</v>
      </c>
      <c r="AD34" s="105">
        <f t="shared" si="13"/>
        <v>0.05</v>
      </c>
      <c r="AE34" s="105">
        <v>0</v>
      </c>
      <c r="AF34" s="105">
        <f>+IF(((X34)/O34)&gt;100%,100%,((X34))/O34)</f>
        <v>0.25</v>
      </c>
    </row>
    <row r="35" spans="1:32" ht="105.75" thickBot="1">
      <c r="A35" s="74" t="s">
        <v>166</v>
      </c>
      <c r="B35" s="75" t="s">
        <v>280</v>
      </c>
      <c r="C35" s="75" t="s">
        <v>168</v>
      </c>
      <c r="D35" s="75" t="s">
        <v>198</v>
      </c>
      <c r="E35" s="75" t="s">
        <v>206</v>
      </c>
      <c r="F35" s="75" t="s">
        <v>281</v>
      </c>
      <c r="G35" s="61" t="s">
        <v>282</v>
      </c>
      <c r="H35" s="62" t="s">
        <v>291</v>
      </c>
      <c r="I35" s="70" t="s">
        <v>174</v>
      </c>
      <c r="J35" s="70" t="s">
        <v>284</v>
      </c>
      <c r="K35" s="62" t="s">
        <v>292</v>
      </c>
      <c r="L35" s="68">
        <v>0.35</v>
      </c>
      <c r="M35" s="70" t="s">
        <v>176</v>
      </c>
      <c r="N35" s="197" t="s">
        <v>278</v>
      </c>
      <c r="O35" s="70">
        <v>20</v>
      </c>
      <c r="P35" s="70">
        <v>3</v>
      </c>
      <c r="Q35" s="61">
        <v>5</v>
      </c>
      <c r="R35" s="61"/>
      <c r="S35" s="61"/>
      <c r="T35" s="170">
        <v>3.5500000000000003</v>
      </c>
      <c r="U35" s="171">
        <f t="shared" si="0"/>
        <v>3</v>
      </c>
      <c r="V35" s="76">
        <v>10</v>
      </c>
      <c r="W35" s="201">
        <v>5</v>
      </c>
      <c r="X35" s="171">
        <f>+U35+T35</f>
        <v>6.5500000000000007</v>
      </c>
      <c r="Y35" s="106">
        <v>0</v>
      </c>
      <c r="Z35" s="124">
        <v>3</v>
      </c>
      <c r="AA35" s="61"/>
      <c r="AB35" s="61"/>
      <c r="AC35" s="105">
        <f>+IF((U35/Q35)&gt;100%,100%,(U35/Q35))*L35</f>
        <v>0.21</v>
      </c>
      <c r="AD35" s="105">
        <f t="shared" si="13"/>
        <v>0.11462499999999999</v>
      </c>
      <c r="AE35" s="105">
        <f t="shared" si="14"/>
        <v>0.6</v>
      </c>
      <c r="AF35" s="105">
        <f t="shared" si="15"/>
        <v>0.32750000000000001</v>
      </c>
    </row>
    <row r="36" spans="1:32" ht="53.25" customHeight="1">
      <c r="B36" s="193"/>
      <c r="C36" s="193"/>
      <c r="D36" s="193"/>
      <c r="E36" s="193"/>
      <c r="F36" s="273" t="s">
        <v>293</v>
      </c>
      <c r="G36" s="274"/>
      <c r="H36" s="274"/>
      <c r="I36" s="274"/>
      <c r="J36" s="274"/>
      <c r="K36" s="274"/>
      <c r="L36" s="274"/>
      <c r="M36" s="274"/>
      <c r="N36" s="274"/>
      <c r="O36" s="274"/>
      <c r="P36" s="274"/>
      <c r="Q36" s="274"/>
      <c r="R36" s="274"/>
      <c r="S36" s="274"/>
      <c r="T36" s="274"/>
      <c r="U36" s="274"/>
      <c r="V36" s="274"/>
      <c r="W36" s="274"/>
      <c r="X36" s="274"/>
      <c r="Y36" s="274"/>
      <c r="Z36" s="274"/>
      <c r="AA36" s="274"/>
      <c r="AB36" s="275"/>
      <c r="AC36" s="107">
        <f>SUM(AC33:AC35)</f>
        <v>0.66</v>
      </c>
      <c r="AD36" s="107">
        <f>SUM(AD33:AD35)</f>
        <v>0.43597499999999995</v>
      </c>
      <c r="AE36" s="107">
        <f>+AVERAGE(AE33:AE35)</f>
        <v>0.53333333333333333</v>
      </c>
      <c r="AF36" s="107">
        <f>+AVERAGE(AF33:AF35)</f>
        <v>0.39349999999999996</v>
      </c>
    </row>
    <row r="37" spans="1:32">
      <c r="O37" s="88"/>
      <c r="P37" s="88"/>
      <c r="Q37" s="88"/>
      <c r="R37" s="88"/>
      <c r="S37" s="88"/>
      <c r="T37" s="88"/>
      <c r="U37" s="88"/>
      <c r="V37" s="88"/>
      <c r="W37" s="88"/>
      <c r="X37" s="88"/>
      <c r="Y37" s="88"/>
      <c r="Z37" s="88"/>
      <c r="AA37" s="88"/>
      <c r="AB37" s="88"/>
      <c r="AC37" s="88"/>
      <c r="AD37" s="88"/>
      <c r="AE37" s="88"/>
      <c r="AF37" s="88"/>
    </row>
    <row r="38" spans="1:32" ht="42.75" customHeight="1">
      <c r="F38" s="273" t="s">
        <v>294</v>
      </c>
      <c r="G38" s="274"/>
      <c r="H38" s="274"/>
      <c r="I38" s="274"/>
      <c r="J38" s="274"/>
      <c r="K38" s="274"/>
      <c r="L38" s="274"/>
      <c r="M38" s="274"/>
      <c r="N38" s="274"/>
      <c r="O38" s="274"/>
      <c r="P38" s="274"/>
      <c r="Q38" s="274"/>
      <c r="R38" s="274"/>
      <c r="S38" s="274"/>
      <c r="T38" s="274"/>
      <c r="U38" s="274"/>
      <c r="V38" s="274"/>
      <c r="W38" s="274"/>
      <c r="X38" s="274"/>
      <c r="Y38" s="274"/>
      <c r="Z38" s="274"/>
      <c r="AA38" s="274"/>
      <c r="AB38" s="275"/>
      <c r="AC38" s="202">
        <f>+(AC12+AC14+AC17+AC20+AC24+AC27+AC29+AC32+AC36)/9</f>
        <v>0.60095188405797095</v>
      </c>
      <c r="AD38" s="202">
        <f>+(AD12+AD14+AD17+AD20+AD24+AD27+AD29+AD32+AD36)/9</f>
        <v>0.5548319365079365</v>
      </c>
      <c r="AE38" s="202">
        <f>+(AE12+AE14+AE17+AE20+AE24+AE27+AE29+AE32+AE36)/9</f>
        <v>0.57127780461621036</v>
      </c>
      <c r="AF38" s="202">
        <f>+(AF12+AF14+AF17+AF20+AF24+AF27+AF29+AF32+AF36)/9</f>
        <v>0.53738148368606709</v>
      </c>
    </row>
  </sheetData>
  <autoFilter ref="A8:AG35" xr:uid="{00000000-0009-0000-0000-000001000000}"/>
  <mergeCells count="24">
    <mergeCell ref="A5:B5"/>
    <mergeCell ref="A7:O7"/>
    <mergeCell ref="P7:S7"/>
    <mergeCell ref="T7:X7"/>
    <mergeCell ref="Y7:AB7"/>
    <mergeCell ref="C5:AE5"/>
    <mergeCell ref="A6:AC6"/>
    <mergeCell ref="A1:B4"/>
    <mergeCell ref="C1:AE1"/>
    <mergeCell ref="C2:AE2"/>
    <mergeCell ref="C3:AE3"/>
    <mergeCell ref="C4:AE4"/>
    <mergeCell ref="AD6:AF6"/>
    <mergeCell ref="F38:AB38"/>
    <mergeCell ref="F12:AB12"/>
    <mergeCell ref="F29:AB29"/>
    <mergeCell ref="F32:AB32"/>
    <mergeCell ref="AC7:AF7"/>
    <mergeCell ref="F36:AB36"/>
    <mergeCell ref="F20:AB20"/>
    <mergeCell ref="F17:AB17"/>
    <mergeCell ref="F14:AB14"/>
    <mergeCell ref="F27:AB27"/>
    <mergeCell ref="F24:AB24"/>
  </mergeCells>
  <dataValidations count="1">
    <dataValidation type="list" allowBlank="1" showInputMessage="1" showErrorMessage="1" sqref="N37:N233" xr:uid="{00000000-0002-0000-0100-000000000000}">
      <formula1>#REF!</formula1>
    </dataValidation>
  </dataValidations>
  <pageMargins left="0.7" right="0.7" top="0.75" bottom="0.75" header="0.3" footer="0.3"/>
  <pageSetup paperSize="9"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1000000}">
          <x14:formula1>
            <xm:f>ANEXO1!$F$9:$F$11</xm:f>
          </x14:formula1>
          <xm:sqref>M9:M11 M13 M33:M35 M18:M19 M21:M23 M25:M26 M28 M15:M16 M30:M31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48"/>
  <sheetViews>
    <sheetView showGridLines="0" zoomScale="111" zoomScaleNormal="100" workbookViewId="0">
      <selection activeCell="B8" sqref="B8"/>
    </sheetView>
  </sheetViews>
  <sheetFormatPr defaultColWidth="11.42578125" defaultRowHeight="14.25"/>
  <cols>
    <col min="1" max="1" width="89.85546875" bestFit="1" customWidth="1"/>
    <col min="2" max="2" width="35" style="25" bestFit="1" customWidth="1"/>
    <col min="3" max="3" width="33.5703125" style="25" customWidth="1"/>
    <col min="4" max="4" width="39" customWidth="1"/>
    <col min="5" max="6" width="28.5703125" customWidth="1"/>
    <col min="7" max="7" width="33.140625" style="6" bestFit="1" customWidth="1"/>
    <col min="8" max="8" width="46.42578125" customWidth="1"/>
    <col min="9" max="9" width="34" bestFit="1" customWidth="1"/>
    <col min="10" max="10" width="30.140625" customWidth="1"/>
    <col min="11" max="11" width="23.5703125" style="53" customWidth="1"/>
    <col min="12" max="12" width="27.140625" customWidth="1"/>
    <col min="13" max="13" width="44.140625" customWidth="1"/>
    <col min="14" max="14" width="54.5703125" bestFit="1" customWidth="1"/>
    <col min="17" max="17" width="0" hidden="1" customWidth="1"/>
  </cols>
  <sheetData>
    <row r="1" spans="1:17" s="1" customFormat="1" ht="22.5" customHeight="1">
      <c r="A1" s="293"/>
      <c r="B1" s="294"/>
      <c r="C1" s="299" t="s">
        <v>125</v>
      </c>
      <c r="D1" s="300"/>
      <c r="E1" s="300"/>
      <c r="F1" s="300"/>
      <c r="G1" s="300"/>
      <c r="H1" s="300"/>
      <c r="I1" s="300"/>
      <c r="J1" s="300"/>
      <c r="K1" s="300"/>
      <c r="L1" s="300"/>
      <c r="M1" s="301"/>
      <c r="N1" s="28" t="s">
        <v>126</v>
      </c>
    </row>
    <row r="2" spans="1:17" s="1" customFormat="1" ht="22.5" customHeight="1">
      <c r="A2" s="295"/>
      <c r="B2" s="296"/>
      <c r="C2" s="299" t="s">
        <v>127</v>
      </c>
      <c r="D2" s="300"/>
      <c r="E2" s="300"/>
      <c r="F2" s="300"/>
      <c r="G2" s="300"/>
      <c r="H2" s="300"/>
      <c r="I2" s="300"/>
      <c r="J2" s="300"/>
      <c r="K2" s="300"/>
      <c r="L2" s="300"/>
      <c r="M2" s="301"/>
      <c r="N2" s="28" t="s">
        <v>128</v>
      </c>
    </row>
    <row r="3" spans="1:17" s="1" customFormat="1" ht="22.5" customHeight="1">
      <c r="A3" s="295"/>
      <c r="B3" s="296"/>
      <c r="C3" s="299" t="s">
        <v>129</v>
      </c>
      <c r="D3" s="300"/>
      <c r="E3" s="300"/>
      <c r="F3" s="300"/>
      <c r="G3" s="300"/>
      <c r="H3" s="300"/>
      <c r="I3" s="300"/>
      <c r="J3" s="300"/>
      <c r="K3" s="300"/>
      <c r="L3" s="300"/>
      <c r="M3" s="301"/>
      <c r="N3" s="28" t="s">
        <v>130</v>
      </c>
    </row>
    <row r="4" spans="1:17" s="1" customFormat="1" ht="22.5" customHeight="1">
      <c r="A4" s="297"/>
      <c r="B4" s="298"/>
      <c r="C4" s="299" t="s">
        <v>295</v>
      </c>
      <c r="D4" s="300"/>
      <c r="E4" s="300"/>
      <c r="F4" s="300"/>
      <c r="G4" s="300"/>
      <c r="H4" s="300"/>
      <c r="I4" s="300"/>
      <c r="J4" s="300"/>
      <c r="K4" s="300"/>
      <c r="L4" s="300"/>
      <c r="M4" s="301"/>
      <c r="N4" s="28" t="s">
        <v>296</v>
      </c>
    </row>
    <row r="5" spans="1:17" s="1" customFormat="1" ht="26.25" customHeight="1">
      <c r="A5" s="291" t="s">
        <v>297</v>
      </c>
      <c r="B5" s="292"/>
      <c r="C5" s="291"/>
      <c r="D5" s="302"/>
      <c r="E5" s="302"/>
      <c r="F5" s="302"/>
      <c r="G5" s="302"/>
      <c r="H5" s="302"/>
      <c r="I5" s="302"/>
      <c r="J5" s="302"/>
      <c r="K5" s="302"/>
      <c r="L5" s="302"/>
      <c r="M5" s="302"/>
      <c r="N5" s="302"/>
    </row>
    <row r="6" spans="1:17" s="1" customFormat="1" ht="15" customHeight="1">
      <c r="A6" s="287" t="s">
        <v>298</v>
      </c>
      <c r="B6" s="287"/>
      <c r="C6" s="287"/>
      <c r="D6" s="287"/>
      <c r="E6" s="287"/>
      <c r="F6" s="287"/>
      <c r="G6" s="287"/>
      <c r="H6" s="287"/>
      <c r="I6" s="287"/>
      <c r="J6" s="287"/>
      <c r="K6" s="287"/>
      <c r="L6" s="288"/>
      <c r="M6" s="283" t="s">
        <v>299</v>
      </c>
      <c r="N6" s="284"/>
    </row>
    <row r="7" spans="1:17" s="1" customFormat="1">
      <c r="A7" s="289"/>
      <c r="B7" s="289"/>
      <c r="C7" s="289"/>
      <c r="D7" s="289"/>
      <c r="E7" s="289"/>
      <c r="F7" s="289"/>
      <c r="G7" s="289"/>
      <c r="H7" s="289"/>
      <c r="I7" s="289"/>
      <c r="J7" s="289"/>
      <c r="K7" s="289"/>
      <c r="L7" s="290"/>
      <c r="M7" s="285"/>
      <c r="N7" s="286"/>
    </row>
    <row r="8" spans="1:17" s="21" customFormat="1" ht="66.75" customHeight="1">
      <c r="A8" s="42" t="s">
        <v>10</v>
      </c>
      <c r="B8" s="42" t="s">
        <v>300</v>
      </c>
      <c r="C8" s="42" t="s">
        <v>301</v>
      </c>
      <c r="D8" s="42" t="s">
        <v>302</v>
      </c>
      <c r="E8" s="42" t="s">
        <v>42</v>
      </c>
      <c r="F8" s="42" t="s">
        <v>44</v>
      </c>
      <c r="G8" s="42" t="s">
        <v>46</v>
      </c>
      <c r="H8" s="42" t="s">
        <v>48</v>
      </c>
      <c r="I8" s="42" t="s">
        <v>50</v>
      </c>
      <c r="J8" s="42" t="s">
        <v>52</v>
      </c>
      <c r="K8" s="42" t="s">
        <v>303</v>
      </c>
      <c r="L8" s="42" t="s">
        <v>56</v>
      </c>
      <c r="M8" s="42" t="s">
        <v>60</v>
      </c>
      <c r="N8" s="42" t="s">
        <v>62</v>
      </c>
    </row>
    <row r="9" spans="1:17" ht="95.1" customHeight="1">
      <c r="A9" s="45" t="s">
        <v>304</v>
      </c>
      <c r="B9" s="46" t="s">
        <v>305</v>
      </c>
      <c r="C9" s="46" t="s">
        <v>306</v>
      </c>
      <c r="D9" s="47" t="s">
        <v>307</v>
      </c>
      <c r="E9" s="38" t="s">
        <v>308</v>
      </c>
      <c r="F9" s="38" t="s">
        <v>308</v>
      </c>
      <c r="G9" s="38" t="s">
        <v>309</v>
      </c>
      <c r="H9" s="44" t="s">
        <v>310</v>
      </c>
      <c r="I9" s="38" t="s">
        <v>311</v>
      </c>
      <c r="J9" s="38" t="s">
        <v>312</v>
      </c>
      <c r="K9" s="38" t="s">
        <v>313</v>
      </c>
      <c r="L9" s="38" t="s">
        <v>314</v>
      </c>
      <c r="M9" s="49" t="s">
        <v>315</v>
      </c>
      <c r="N9" s="49" t="s">
        <v>316</v>
      </c>
    </row>
    <row r="10" spans="1:17" ht="99.75">
      <c r="A10" s="45" t="s">
        <v>304</v>
      </c>
      <c r="B10" s="46" t="s">
        <v>317</v>
      </c>
      <c r="C10" s="46" t="s">
        <v>318</v>
      </c>
      <c r="D10" s="47" t="s">
        <v>307</v>
      </c>
      <c r="E10" s="38" t="s">
        <v>308</v>
      </c>
      <c r="F10" s="38" t="s">
        <v>308</v>
      </c>
      <c r="G10" s="38" t="s">
        <v>309</v>
      </c>
      <c r="H10" s="44" t="s">
        <v>310</v>
      </c>
      <c r="I10" s="38" t="s">
        <v>311</v>
      </c>
      <c r="J10" s="38" t="s">
        <v>312</v>
      </c>
      <c r="K10" s="38" t="s">
        <v>313</v>
      </c>
      <c r="L10" s="38" t="s">
        <v>314</v>
      </c>
      <c r="M10" s="49" t="s">
        <v>315</v>
      </c>
      <c r="N10" s="49" t="s">
        <v>316</v>
      </c>
    </row>
    <row r="11" spans="1:17" ht="99.75">
      <c r="A11" s="45" t="s">
        <v>319</v>
      </c>
      <c r="B11" s="46" t="s">
        <v>305</v>
      </c>
      <c r="C11" s="46" t="s">
        <v>306</v>
      </c>
      <c r="D11" s="47" t="s">
        <v>307</v>
      </c>
      <c r="E11" s="38" t="s">
        <v>308</v>
      </c>
      <c r="F11" s="38" t="s">
        <v>308</v>
      </c>
      <c r="G11" s="38" t="s">
        <v>309</v>
      </c>
      <c r="H11" s="44" t="s">
        <v>310</v>
      </c>
      <c r="I11" s="38" t="s">
        <v>311</v>
      </c>
      <c r="J11" s="38" t="s">
        <v>312</v>
      </c>
      <c r="K11" s="38" t="s">
        <v>313</v>
      </c>
      <c r="L11" s="38" t="s">
        <v>314</v>
      </c>
      <c r="M11" s="49" t="s">
        <v>315</v>
      </c>
      <c r="N11" s="49" t="s">
        <v>316</v>
      </c>
      <c r="Q11" t="s">
        <v>320</v>
      </c>
    </row>
    <row r="12" spans="1:17" ht="99.75">
      <c r="A12" s="45" t="s">
        <v>319</v>
      </c>
      <c r="B12" s="46" t="s">
        <v>317</v>
      </c>
      <c r="C12" s="46" t="s">
        <v>318</v>
      </c>
      <c r="D12" s="47" t="s">
        <v>307</v>
      </c>
      <c r="E12" s="38" t="s">
        <v>308</v>
      </c>
      <c r="F12" s="38" t="s">
        <v>308</v>
      </c>
      <c r="G12" s="38" t="s">
        <v>309</v>
      </c>
      <c r="H12" s="44" t="s">
        <v>310</v>
      </c>
      <c r="I12" s="38" t="s">
        <v>311</v>
      </c>
      <c r="J12" s="38" t="s">
        <v>312</v>
      </c>
      <c r="K12" s="38" t="s">
        <v>313</v>
      </c>
      <c r="L12" s="38" t="s">
        <v>314</v>
      </c>
      <c r="M12" s="49" t="s">
        <v>315</v>
      </c>
      <c r="N12" s="49" t="s">
        <v>316</v>
      </c>
    </row>
    <row r="13" spans="1:17" ht="99.75">
      <c r="A13" s="45" t="s">
        <v>321</v>
      </c>
      <c r="B13" s="46" t="s">
        <v>305</v>
      </c>
      <c r="C13" s="46" t="s">
        <v>306</v>
      </c>
      <c r="D13" s="47" t="s">
        <v>322</v>
      </c>
      <c r="E13" s="38" t="s">
        <v>308</v>
      </c>
      <c r="F13" s="38" t="s">
        <v>308</v>
      </c>
      <c r="G13" s="38" t="s">
        <v>309</v>
      </c>
      <c r="H13" s="44" t="s">
        <v>310</v>
      </c>
      <c r="I13" s="38" t="s">
        <v>311</v>
      </c>
      <c r="J13" s="38" t="s">
        <v>312</v>
      </c>
      <c r="K13" s="38" t="s">
        <v>313</v>
      </c>
      <c r="L13" s="38" t="s">
        <v>314</v>
      </c>
      <c r="M13" s="49" t="s">
        <v>315</v>
      </c>
      <c r="N13" s="49" t="s">
        <v>316</v>
      </c>
      <c r="Q13" t="s">
        <v>323</v>
      </c>
    </row>
    <row r="14" spans="1:17" ht="99.75">
      <c r="A14" s="45" t="s">
        <v>321</v>
      </c>
      <c r="B14" s="46" t="s">
        <v>317</v>
      </c>
      <c r="C14" s="46" t="s">
        <v>318</v>
      </c>
      <c r="D14" s="47" t="s">
        <v>322</v>
      </c>
      <c r="E14" s="38" t="s">
        <v>308</v>
      </c>
      <c r="F14" s="38" t="s">
        <v>308</v>
      </c>
      <c r="G14" s="38" t="s">
        <v>309</v>
      </c>
      <c r="H14" s="44" t="s">
        <v>310</v>
      </c>
      <c r="I14" s="38" t="s">
        <v>311</v>
      </c>
      <c r="J14" s="38" t="s">
        <v>312</v>
      </c>
      <c r="K14" s="38" t="s">
        <v>313</v>
      </c>
      <c r="L14" s="38" t="s">
        <v>314</v>
      </c>
      <c r="M14" s="49" t="s">
        <v>315</v>
      </c>
      <c r="N14" s="49" t="s">
        <v>316</v>
      </c>
    </row>
    <row r="15" spans="1:17" ht="99.75">
      <c r="A15" s="45" t="s">
        <v>324</v>
      </c>
      <c r="B15" s="46" t="s">
        <v>325</v>
      </c>
      <c r="C15" s="46" t="s">
        <v>326</v>
      </c>
      <c r="D15" s="47" t="s">
        <v>327</v>
      </c>
      <c r="E15" s="38" t="s">
        <v>308</v>
      </c>
      <c r="F15" s="38" t="s">
        <v>308</v>
      </c>
      <c r="G15" s="38" t="s">
        <v>309</v>
      </c>
      <c r="H15" s="44" t="s">
        <v>310</v>
      </c>
      <c r="I15" s="38" t="s">
        <v>311</v>
      </c>
      <c r="J15" s="38" t="s">
        <v>312</v>
      </c>
      <c r="K15" s="38" t="s">
        <v>313</v>
      </c>
      <c r="L15" s="38" t="s">
        <v>328</v>
      </c>
      <c r="M15" s="49" t="s">
        <v>315</v>
      </c>
      <c r="N15" s="49" t="s">
        <v>316</v>
      </c>
      <c r="Q15" t="s">
        <v>313</v>
      </c>
    </row>
    <row r="16" spans="1:17" ht="99.75">
      <c r="A16" s="45" t="s">
        <v>324</v>
      </c>
      <c r="B16" s="46" t="s">
        <v>325</v>
      </c>
      <c r="C16" s="46" t="s">
        <v>329</v>
      </c>
      <c r="D16" s="47" t="s">
        <v>327</v>
      </c>
      <c r="E16" s="38" t="s">
        <v>308</v>
      </c>
      <c r="F16" s="38" t="s">
        <v>308</v>
      </c>
      <c r="G16" s="38" t="s">
        <v>309</v>
      </c>
      <c r="H16" s="44" t="s">
        <v>310</v>
      </c>
      <c r="I16" s="38" t="s">
        <v>311</v>
      </c>
      <c r="J16" s="38" t="s">
        <v>312</v>
      </c>
      <c r="K16" s="38" t="s">
        <v>313</v>
      </c>
      <c r="L16" s="38" t="s">
        <v>328</v>
      </c>
      <c r="M16" s="49" t="s">
        <v>315</v>
      </c>
      <c r="N16" s="49" t="s">
        <v>316</v>
      </c>
    </row>
    <row r="17" spans="1:17" ht="99.75">
      <c r="A17" s="45" t="s">
        <v>324</v>
      </c>
      <c r="B17" s="46" t="s">
        <v>330</v>
      </c>
      <c r="C17" s="46" t="s">
        <v>331</v>
      </c>
      <c r="D17" s="47" t="s">
        <v>332</v>
      </c>
      <c r="E17" s="38" t="s">
        <v>308</v>
      </c>
      <c r="F17" s="38" t="s">
        <v>308</v>
      </c>
      <c r="G17" s="38" t="s">
        <v>309</v>
      </c>
      <c r="H17" s="44" t="s">
        <v>310</v>
      </c>
      <c r="I17" s="38" t="s">
        <v>311</v>
      </c>
      <c r="J17" s="38" t="s">
        <v>312</v>
      </c>
      <c r="K17" s="38" t="s">
        <v>313</v>
      </c>
      <c r="L17" s="38" t="s">
        <v>314</v>
      </c>
      <c r="M17" s="49" t="s">
        <v>315</v>
      </c>
      <c r="N17" s="49" t="s">
        <v>316</v>
      </c>
    </row>
    <row r="18" spans="1:17" ht="99.75">
      <c r="A18" s="45" t="s">
        <v>324</v>
      </c>
      <c r="B18" s="46" t="s">
        <v>330</v>
      </c>
      <c r="C18" s="46" t="s">
        <v>333</v>
      </c>
      <c r="D18" s="47" t="s">
        <v>334</v>
      </c>
      <c r="E18" s="38" t="s">
        <v>308</v>
      </c>
      <c r="F18" s="38" t="s">
        <v>308</v>
      </c>
      <c r="G18" s="38" t="s">
        <v>309</v>
      </c>
      <c r="H18" s="44" t="s">
        <v>310</v>
      </c>
      <c r="I18" s="38" t="s">
        <v>311</v>
      </c>
      <c r="J18" s="38" t="s">
        <v>312</v>
      </c>
      <c r="K18" s="38" t="s">
        <v>313</v>
      </c>
      <c r="L18" s="38" t="s">
        <v>314</v>
      </c>
      <c r="M18" s="49" t="s">
        <v>315</v>
      </c>
      <c r="N18" s="49" t="s">
        <v>316</v>
      </c>
    </row>
    <row r="19" spans="1:17" ht="99.75">
      <c r="A19" s="45" t="s">
        <v>324</v>
      </c>
      <c r="B19" s="46" t="s">
        <v>305</v>
      </c>
      <c r="C19" s="46" t="s">
        <v>335</v>
      </c>
      <c r="D19" s="47" t="s">
        <v>332</v>
      </c>
      <c r="E19" s="38" t="s">
        <v>308</v>
      </c>
      <c r="F19" s="38" t="s">
        <v>308</v>
      </c>
      <c r="G19" s="38" t="s">
        <v>309</v>
      </c>
      <c r="H19" s="44" t="s">
        <v>310</v>
      </c>
      <c r="I19" s="38" t="s">
        <v>311</v>
      </c>
      <c r="J19" s="38" t="s">
        <v>312</v>
      </c>
      <c r="K19" s="38" t="s">
        <v>313</v>
      </c>
      <c r="L19" s="38" t="s">
        <v>328</v>
      </c>
      <c r="M19" s="49" t="s">
        <v>315</v>
      </c>
      <c r="N19" s="49" t="s">
        <v>316</v>
      </c>
    </row>
    <row r="20" spans="1:17" ht="99.75">
      <c r="A20" s="45" t="s">
        <v>324</v>
      </c>
      <c r="B20" s="46" t="s">
        <v>305</v>
      </c>
      <c r="C20" s="46" t="s">
        <v>336</v>
      </c>
      <c r="D20" s="47" t="s">
        <v>337</v>
      </c>
      <c r="E20" s="38" t="s">
        <v>308</v>
      </c>
      <c r="F20" s="38" t="s">
        <v>308</v>
      </c>
      <c r="G20" s="38" t="s">
        <v>309</v>
      </c>
      <c r="H20" s="44" t="s">
        <v>310</v>
      </c>
      <c r="I20" s="38" t="s">
        <v>311</v>
      </c>
      <c r="J20" s="38" t="s">
        <v>312</v>
      </c>
      <c r="K20" s="38" t="s">
        <v>313</v>
      </c>
      <c r="L20" s="38" t="s">
        <v>338</v>
      </c>
      <c r="M20" s="49" t="s">
        <v>315</v>
      </c>
      <c r="N20" s="49" t="s">
        <v>316</v>
      </c>
    </row>
    <row r="21" spans="1:17" ht="99.75">
      <c r="A21" s="45" t="s">
        <v>324</v>
      </c>
      <c r="B21" s="46" t="s">
        <v>305</v>
      </c>
      <c r="C21" s="46" t="s">
        <v>339</v>
      </c>
      <c r="D21" s="47" t="s">
        <v>337</v>
      </c>
      <c r="E21" s="38" t="s">
        <v>308</v>
      </c>
      <c r="F21" s="38" t="s">
        <v>308</v>
      </c>
      <c r="G21" s="38" t="s">
        <v>309</v>
      </c>
      <c r="H21" s="44" t="s">
        <v>310</v>
      </c>
      <c r="I21" s="38" t="s">
        <v>311</v>
      </c>
      <c r="J21" s="38" t="s">
        <v>312</v>
      </c>
      <c r="K21" s="38" t="s">
        <v>313</v>
      </c>
      <c r="L21" s="38" t="s">
        <v>340</v>
      </c>
      <c r="M21" s="49" t="s">
        <v>315</v>
      </c>
      <c r="N21" s="49" t="s">
        <v>316</v>
      </c>
    </row>
    <row r="22" spans="1:17" ht="99.75">
      <c r="A22" s="45" t="s">
        <v>324</v>
      </c>
      <c r="B22" s="46" t="s">
        <v>305</v>
      </c>
      <c r="C22" s="46" t="s">
        <v>341</v>
      </c>
      <c r="D22" s="47" t="s">
        <v>342</v>
      </c>
      <c r="E22" s="38" t="s">
        <v>308</v>
      </c>
      <c r="F22" s="38" t="s">
        <v>308</v>
      </c>
      <c r="G22" s="38" t="s">
        <v>309</v>
      </c>
      <c r="H22" s="44" t="s">
        <v>310</v>
      </c>
      <c r="I22" s="38" t="s">
        <v>311</v>
      </c>
      <c r="J22" s="38" t="s">
        <v>312</v>
      </c>
      <c r="K22" s="38" t="s">
        <v>313</v>
      </c>
      <c r="L22" s="38" t="s">
        <v>314</v>
      </c>
      <c r="M22" s="49" t="s">
        <v>315</v>
      </c>
      <c r="N22" s="49" t="s">
        <v>316</v>
      </c>
    </row>
    <row r="23" spans="1:17" ht="99.75">
      <c r="A23" s="45" t="s">
        <v>324</v>
      </c>
      <c r="B23" s="46" t="s">
        <v>305</v>
      </c>
      <c r="C23" s="46" t="s">
        <v>343</v>
      </c>
      <c r="D23" s="47" t="s">
        <v>344</v>
      </c>
      <c r="E23" s="38" t="s">
        <v>308</v>
      </c>
      <c r="F23" s="38" t="s">
        <v>308</v>
      </c>
      <c r="G23" s="38" t="s">
        <v>309</v>
      </c>
      <c r="H23" s="44" t="s">
        <v>310</v>
      </c>
      <c r="I23" s="38" t="s">
        <v>311</v>
      </c>
      <c r="J23" s="38" t="s">
        <v>312</v>
      </c>
      <c r="K23" s="38" t="s">
        <v>313</v>
      </c>
      <c r="L23" s="38" t="s">
        <v>345</v>
      </c>
      <c r="M23" s="49" t="s">
        <v>315</v>
      </c>
      <c r="N23" s="49" t="s">
        <v>316</v>
      </c>
    </row>
    <row r="24" spans="1:17" ht="99.75">
      <c r="A24" s="45" t="s">
        <v>324</v>
      </c>
      <c r="B24" s="46" t="s">
        <v>305</v>
      </c>
      <c r="C24" s="46" t="s">
        <v>346</v>
      </c>
      <c r="D24" s="47" t="s">
        <v>344</v>
      </c>
      <c r="E24" s="38" t="s">
        <v>308</v>
      </c>
      <c r="F24" s="38" t="s">
        <v>308</v>
      </c>
      <c r="G24" s="38" t="s">
        <v>309</v>
      </c>
      <c r="H24" s="44" t="s">
        <v>310</v>
      </c>
      <c r="I24" s="38" t="s">
        <v>311</v>
      </c>
      <c r="J24" s="38" t="s">
        <v>312</v>
      </c>
      <c r="K24" s="38" t="s">
        <v>313</v>
      </c>
      <c r="L24" s="38" t="s">
        <v>345</v>
      </c>
      <c r="M24" s="49" t="s">
        <v>315</v>
      </c>
      <c r="N24" s="49" t="s">
        <v>316</v>
      </c>
    </row>
    <row r="25" spans="1:17" ht="99.75">
      <c r="A25" s="45" t="s">
        <v>324</v>
      </c>
      <c r="B25" s="46" t="s">
        <v>305</v>
      </c>
      <c r="C25" s="46" t="s">
        <v>347</v>
      </c>
      <c r="D25" s="47" t="s">
        <v>348</v>
      </c>
      <c r="E25" s="38" t="s">
        <v>308</v>
      </c>
      <c r="F25" s="38" t="s">
        <v>308</v>
      </c>
      <c r="G25" s="38" t="s">
        <v>309</v>
      </c>
      <c r="H25" s="44" t="s">
        <v>310</v>
      </c>
      <c r="I25" s="38" t="s">
        <v>311</v>
      </c>
      <c r="J25" s="38" t="s">
        <v>312</v>
      </c>
      <c r="K25" s="38" t="s">
        <v>313</v>
      </c>
      <c r="L25" s="38" t="s">
        <v>345</v>
      </c>
      <c r="M25" s="49" t="s">
        <v>315</v>
      </c>
      <c r="N25" s="49" t="s">
        <v>316</v>
      </c>
    </row>
    <row r="26" spans="1:17" ht="99.75">
      <c r="A26" s="45" t="s">
        <v>324</v>
      </c>
      <c r="B26" s="46" t="s">
        <v>349</v>
      </c>
      <c r="C26" s="46" t="s">
        <v>350</v>
      </c>
      <c r="D26" s="47" t="s">
        <v>351</v>
      </c>
      <c r="E26" s="38" t="s">
        <v>308</v>
      </c>
      <c r="F26" s="38" t="s">
        <v>308</v>
      </c>
      <c r="G26" s="38" t="s">
        <v>309</v>
      </c>
      <c r="H26" s="44" t="s">
        <v>310</v>
      </c>
      <c r="I26" s="38" t="s">
        <v>311</v>
      </c>
      <c r="J26" s="38" t="s">
        <v>312</v>
      </c>
      <c r="K26" s="38" t="s">
        <v>313</v>
      </c>
      <c r="L26" s="38" t="s">
        <v>314</v>
      </c>
      <c r="M26" s="49" t="s">
        <v>315</v>
      </c>
      <c r="N26" s="49" t="s">
        <v>316</v>
      </c>
    </row>
    <row r="27" spans="1:17" ht="99.75">
      <c r="A27" s="45" t="s">
        <v>324</v>
      </c>
      <c r="B27" s="46" t="s">
        <v>352</v>
      </c>
      <c r="C27" s="46" t="s">
        <v>353</v>
      </c>
      <c r="D27" s="47" t="s">
        <v>344</v>
      </c>
      <c r="E27" s="38" t="s">
        <v>308</v>
      </c>
      <c r="F27" s="38" t="s">
        <v>308</v>
      </c>
      <c r="G27" s="38" t="s">
        <v>309</v>
      </c>
      <c r="H27" s="44" t="s">
        <v>310</v>
      </c>
      <c r="I27" s="38" t="s">
        <v>311</v>
      </c>
      <c r="J27" s="38" t="s">
        <v>312</v>
      </c>
      <c r="K27" s="38" t="s">
        <v>313</v>
      </c>
      <c r="L27" s="38" t="s">
        <v>345</v>
      </c>
      <c r="M27" s="49" t="s">
        <v>315</v>
      </c>
      <c r="N27" s="49" t="s">
        <v>316</v>
      </c>
    </row>
    <row r="28" spans="1:17" ht="99.75">
      <c r="A28" s="45" t="s">
        <v>324</v>
      </c>
      <c r="B28" s="46" t="s">
        <v>352</v>
      </c>
      <c r="C28" s="46" t="s">
        <v>354</v>
      </c>
      <c r="D28" s="47" t="s">
        <v>355</v>
      </c>
      <c r="E28" s="38" t="s">
        <v>308</v>
      </c>
      <c r="F28" s="38" t="s">
        <v>308</v>
      </c>
      <c r="G28" s="38" t="s">
        <v>309</v>
      </c>
      <c r="H28" s="44" t="s">
        <v>310</v>
      </c>
      <c r="I28" s="38" t="s">
        <v>311</v>
      </c>
      <c r="J28" s="38" t="s">
        <v>312</v>
      </c>
      <c r="K28" s="38" t="s">
        <v>313</v>
      </c>
      <c r="L28" s="38" t="s">
        <v>356</v>
      </c>
      <c r="M28" s="49" t="s">
        <v>315</v>
      </c>
      <c r="N28" s="49" t="s">
        <v>316</v>
      </c>
    </row>
    <row r="29" spans="1:17" ht="99.75">
      <c r="A29" s="45" t="s">
        <v>324</v>
      </c>
      <c r="B29" s="46" t="s">
        <v>357</v>
      </c>
      <c r="C29" s="46" t="s">
        <v>358</v>
      </c>
      <c r="D29" s="47" t="s">
        <v>332</v>
      </c>
      <c r="E29" s="38" t="s">
        <v>308</v>
      </c>
      <c r="F29" s="38" t="s">
        <v>308</v>
      </c>
      <c r="G29" s="38" t="s">
        <v>309</v>
      </c>
      <c r="H29" s="44" t="s">
        <v>310</v>
      </c>
      <c r="I29" s="38" t="s">
        <v>311</v>
      </c>
      <c r="J29" s="38" t="s">
        <v>312</v>
      </c>
      <c r="K29" s="38" t="s">
        <v>313</v>
      </c>
      <c r="L29" s="38" t="s">
        <v>328</v>
      </c>
      <c r="M29" s="49" t="s">
        <v>315</v>
      </c>
      <c r="N29" s="49" t="s">
        <v>316</v>
      </c>
    </row>
    <row r="30" spans="1:17" ht="99.75">
      <c r="A30" s="45" t="s">
        <v>324</v>
      </c>
      <c r="B30" s="46" t="s">
        <v>359</v>
      </c>
      <c r="C30" s="46" t="s">
        <v>360</v>
      </c>
      <c r="D30" s="47" t="s">
        <v>361</v>
      </c>
      <c r="E30" s="38" t="s">
        <v>308</v>
      </c>
      <c r="F30" s="38" t="s">
        <v>308</v>
      </c>
      <c r="G30" s="38" t="s">
        <v>309</v>
      </c>
      <c r="H30" s="44" t="s">
        <v>310</v>
      </c>
      <c r="I30" s="38" t="s">
        <v>311</v>
      </c>
      <c r="J30" s="38" t="s">
        <v>312</v>
      </c>
      <c r="K30" s="38" t="s">
        <v>313</v>
      </c>
      <c r="L30" s="38" t="s">
        <v>345</v>
      </c>
      <c r="M30" s="49" t="s">
        <v>315</v>
      </c>
      <c r="N30" s="49" t="s">
        <v>316</v>
      </c>
    </row>
    <row r="31" spans="1:17" ht="99.75">
      <c r="A31" s="45" t="s">
        <v>362</v>
      </c>
      <c r="B31" s="46" t="s">
        <v>305</v>
      </c>
      <c r="C31" s="46" t="s">
        <v>350</v>
      </c>
      <c r="D31" s="47" t="s">
        <v>363</v>
      </c>
      <c r="E31" s="38" t="s">
        <v>308</v>
      </c>
      <c r="F31" s="38" t="s">
        <v>308</v>
      </c>
      <c r="G31" s="38" t="s">
        <v>309</v>
      </c>
      <c r="H31" s="44" t="s">
        <v>310</v>
      </c>
      <c r="I31" s="38" t="s">
        <v>311</v>
      </c>
      <c r="J31" s="38" t="s">
        <v>312</v>
      </c>
      <c r="K31" s="38" t="s">
        <v>313</v>
      </c>
      <c r="L31" s="38" t="s">
        <v>314</v>
      </c>
      <c r="M31" s="49" t="s">
        <v>315</v>
      </c>
      <c r="N31" s="49" t="s">
        <v>316</v>
      </c>
      <c r="Q31" t="s">
        <v>364</v>
      </c>
    </row>
    <row r="32" spans="1:17" ht="99.75">
      <c r="A32" s="45" t="s">
        <v>362</v>
      </c>
      <c r="B32" s="46" t="s">
        <v>317</v>
      </c>
      <c r="C32" s="46" t="s">
        <v>318</v>
      </c>
      <c r="D32" s="47" t="s">
        <v>363</v>
      </c>
      <c r="E32" s="38" t="s">
        <v>308</v>
      </c>
      <c r="F32" s="38" t="s">
        <v>308</v>
      </c>
      <c r="G32" s="38" t="s">
        <v>309</v>
      </c>
      <c r="H32" s="44" t="s">
        <v>310</v>
      </c>
      <c r="I32" s="38" t="s">
        <v>311</v>
      </c>
      <c r="J32" s="38" t="s">
        <v>312</v>
      </c>
      <c r="K32" s="38" t="s">
        <v>313</v>
      </c>
      <c r="L32" s="38" t="s">
        <v>314</v>
      </c>
      <c r="M32" s="49" t="s">
        <v>315</v>
      </c>
      <c r="N32" s="49" t="s">
        <v>316</v>
      </c>
    </row>
    <row r="33" spans="1:14" ht="99.75">
      <c r="A33" s="45" t="s">
        <v>365</v>
      </c>
      <c r="B33" s="46" t="s">
        <v>305</v>
      </c>
      <c r="C33" s="46"/>
      <c r="D33" s="47" t="s">
        <v>363</v>
      </c>
      <c r="E33" s="38" t="s">
        <v>308</v>
      </c>
      <c r="F33" s="38" t="s">
        <v>308</v>
      </c>
      <c r="G33" s="38" t="s">
        <v>309</v>
      </c>
      <c r="H33" s="44" t="s">
        <v>310</v>
      </c>
      <c r="I33" s="38" t="s">
        <v>311</v>
      </c>
      <c r="J33" s="38" t="s">
        <v>312</v>
      </c>
      <c r="K33" s="38" t="s">
        <v>313</v>
      </c>
      <c r="L33" s="38" t="s">
        <v>314</v>
      </c>
      <c r="M33" s="49" t="s">
        <v>315</v>
      </c>
      <c r="N33" s="49" t="s">
        <v>316</v>
      </c>
    </row>
    <row r="34" spans="1:14" ht="99.75">
      <c r="A34" s="45" t="s">
        <v>365</v>
      </c>
      <c r="B34" s="46" t="s">
        <v>317</v>
      </c>
      <c r="C34" s="46" t="s">
        <v>318</v>
      </c>
      <c r="D34" s="47" t="s">
        <v>363</v>
      </c>
      <c r="E34" s="38" t="s">
        <v>308</v>
      </c>
      <c r="F34" s="38" t="s">
        <v>308</v>
      </c>
      <c r="G34" s="38" t="s">
        <v>309</v>
      </c>
      <c r="H34" s="44" t="s">
        <v>310</v>
      </c>
      <c r="I34" s="38" t="s">
        <v>311</v>
      </c>
      <c r="J34" s="38" t="s">
        <v>312</v>
      </c>
      <c r="K34" s="38" t="s">
        <v>313</v>
      </c>
      <c r="L34" s="38" t="s">
        <v>314</v>
      </c>
      <c r="M34" s="49" t="s">
        <v>315</v>
      </c>
      <c r="N34" s="49" t="s">
        <v>316</v>
      </c>
    </row>
    <row r="35" spans="1:14" ht="99.75">
      <c r="A35" s="45" t="s">
        <v>366</v>
      </c>
      <c r="B35" s="46" t="s">
        <v>305</v>
      </c>
      <c r="C35" s="46"/>
      <c r="D35" s="47" t="s">
        <v>363</v>
      </c>
      <c r="E35" s="38" t="s">
        <v>308</v>
      </c>
      <c r="F35" s="38" t="s">
        <v>308</v>
      </c>
      <c r="G35" s="38" t="s">
        <v>309</v>
      </c>
      <c r="H35" s="44" t="s">
        <v>310</v>
      </c>
      <c r="I35" s="38" t="s">
        <v>311</v>
      </c>
      <c r="J35" s="38" t="s">
        <v>312</v>
      </c>
      <c r="K35" s="38" t="s">
        <v>313</v>
      </c>
      <c r="L35" s="38" t="s">
        <v>314</v>
      </c>
      <c r="M35" s="49" t="s">
        <v>315</v>
      </c>
      <c r="N35" s="49" t="s">
        <v>316</v>
      </c>
    </row>
    <row r="36" spans="1:14" ht="99.75">
      <c r="A36" s="45" t="s">
        <v>366</v>
      </c>
      <c r="B36" s="46" t="s">
        <v>317</v>
      </c>
      <c r="C36" s="46" t="s">
        <v>318</v>
      </c>
      <c r="D36" s="47" t="s">
        <v>363</v>
      </c>
      <c r="E36" s="38" t="s">
        <v>308</v>
      </c>
      <c r="F36" s="38" t="s">
        <v>308</v>
      </c>
      <c r="G36" s="38" t="s">
        <v>309</v>
      </c>
      <c r="H36" s="44" t="s">
        <v>310</v>
      </c>
      <c r="I36" s="38" t="s">
        <v>311</v>
      </c>
      <c r="J36" s="38" t="s">
        <v>312</v>
      </c>
      <c r="K36" s="38" t="s">
        <v>313</v>
      </c>
      <c r="L36" s="38" t="s">
        <v>314</v>
      </c>
      <c r="M36" s="49" t="s">
        <v>315</v>
      </c>
      <c r="N36" s="49" t="s">
        <v>316</v>
      </c>
    </row>
    <row r="37" spans="1:14" ht="99.75">
      <c r="A37" s="44" t="s">
        <v>367</v>
      </c>
      <c r="B37" s="46" t="s">
        <v>305</v>
      </c>
      <c r="C37" s="46"/>
      <c r="D37" s="47" t="s">
        <v>363</v>
      </c>
      <c r="E37" s="38" t="s">
        <v>308</v>
      </c>
      <c r="F37" s="38" t="s">
        <v>308</v>
      </c>
      <c r="G37" s="38" t="s">
        <v>309</v>
      </c>
      <c r="H37" s="44" t="s">
        <v>310</v>
      </c>
      <c r="I37" s="38" t="s">
        <v>311</v>
      </c>
      <c r="J37" s="38" t="s">
        <v>312</v>
      </c>
      <c r="K37" s="38" t="s">
        <v>313</v>
      </c>
      <c r="L37" s="38" t="s">
        <v>314</v>
      </c>
      <c r="M37" s="49" t="s">
        <v>315</v>
      </c>
      <c r="N37" s="49" t="s">
        <v>316</v>
      </c>
    </row>
    <row r="38" spans="1:14" ht="99.75">
      <c r="A38" s="44" t="s">
        <v>367</v>
      </c>
      <c r="B38" s="46" t="s">
        <v>317</v>
      </c>
      <c r="C38" s="46" t="s">
        <v>318</v>
      </c>
      <c r="D38" s="47" t="s">
        <v>363</v>
      </c>
      <c r="E38" s="38" t="s">
        <v>308</v>
      </c>
      <c r="F38" s="38" t="s">
        <v>308</v>
      </c>
      <c r="G38" s="38" t="s">
        <v>309</v>
      </c>
      <c r="H38" s="44" t="s">
        <v>310</v>
      </c>
      <c r="I38" s="38" t="s">
        <v>311</v>
      </c>
      <c r="J38" s="38" t="s">
        <v>312</v>
      </c>
      <c r="K38" s="38" t="s">
        <v>313</v>
      </c>
      <c r="L38" s="38" t="s">
        <v>314</v>
      </c>
      <c r="M38" s="49" t="s">
        <v>315</v>
      </c>
      <c r="N38" s="49" t="s">
        <v>316</v>
      </c>
    </row>
    <row r="39" spans="1:14" ht="99.75">
      <c r="A39" s="44" t="s">
        <v>368</v>
      </c>
      <c r="B39" s="46" t="s">
        <v>305</v>
      </c>
      <c r="C39" s="46"/>
      <c r="D39" s="47" t="s">
        <v>363</v>
      </c>
      <c r="E39" s="38" t="s">
        <v>308</v>
      </c>
      <c r="F39" s="38" t="s">
        <v>308</v>
      </c>
      <c r="G39" s="38" t="s">
        <v>309</v>
      </c>
      <c r="H39" s="44" t="s">
        <v>310</v>
      </c>
      <c r="I39" s="38" t="s">
        <v>311</v>
      </c>
      <c r="J39" s="38" t="s">
        <v>312</v>
      </c>
      <c r="K39" s="38" t="s">
        <v>313</v>
      </c>
      <c r="L39" s="38" t="s">
        <v>314</v>
      </c>
      <c r="M39" s="49" t="s">
        <v>315</v>
      </c>
      <c r="N39" s="49" t="s">
        <v>316</v>
      </c>
    </row>
    <row r="40" spans="1:14" ht="99.75">
      <c r="A40" s="44" t="s">
        <v>368</v>
      </c>
      <c r="B40" s="46" t="s">
        <v>317</v>
      </c>
      <c r="C40" s="46" t="s">
        <v>318</v>
      </c>
      <c r="D40" s="47" t="s">
        <v>363</v>
      </c>
      <c r="E40" s="38" t="s">
        <v>308</v>
      </c>
      <c r="F40" s="38" t="s">
        <v>308</v>
      </c>
      <c r="G40" s="38" t="s">
        <v>309</v>
      </c>
      <c r="H40" s="44" t="s">
        <v>310</v>
      </c>
      <c r="I40" s="38" t="s">
        <v>311</v>
      </c>
      <c r="J40" s="38" t="s">
        <v>312</v>
      </c>
      <c r="K40" s="38" t="s">
        <v>313</v>
      </c>
      <c r="L40" s="38" t="s">
        <v>314</v>
      </c>
      <c r="M40" s="49" t="s">
        <v>315</v>
      </c>
      <c r="N40" s="49" t="s">
        <v>316</v>
      </c>
    </row>
    <row r="41" spans="1:14" ht="15" customHeight="1">
      <c r="A41" s="43"/>
      <c r="C41" s="39"/>
      <c r="D41" s="41"/>
    </row>
    <row r="42" spans="1:14" ht="15" customHeight="1">
      <c r="A42" s="43"/>
      <c r="C42" s="39"/>
      <c r="D42" s="41"/>
    </row>
    <row r="43" spans="1:14" ht="15" customHeight="1">
      <c r="C43" s="39"/>
      <c r="D43" s="41"/>
    </row>
    <row r="44" spans="1:14" ht="15" customHeight="1">
      <c r="C44" s="39"/>
      <c r="D44" s="41"/>
    </row>
    <row r="45" spans="1:14" ht="15" customHeight="1">
      <c r="C45" s="39"/>
      <c r="D45" s="41"/>
    </row>
    <row r="46" spans="1:14" ht="18.75">
      <c r="C46" s="39"/>
    </row>
    <row r="47" spans="1:14" ht="15" customHeight="1">
      <c r="C47" s="39"/>
      <c r="D47" s="40"/>
    </row>
    <row r="48" spans="1:14" ht="15" customHeight="1">
      <c r="C48" s="39"/>
      <c r="D48" s="40"/>
    </row>
  </sheetData>
  <autoFilter ref="A8:Q40" xr:uid="{00000000-0009-0000-0000-000002000000}"/>
  <mergeCells count="9">
    <mergeCell ref="M6:N7"/>
    <mergeCell ref="A6:L7"/>
    <mergeCell ref="A5:B5"/>
    <mergeCell ref="A1:B4"/>
    <mergeCell ref="C1:M1"/>
    <mergeCell ref="C2:M2"/>
    <mergeCell ref="C3:M3"/>
    <mergeCell ref="C4:M4"/>
    <mergeCell ref="C5:N5"/>
  </mergeCells>
  <dataValidations count="1">
    <dataValidation type="list" allowBlank="1" showInputMessage="1" showErrorMessage="1" sqref="K9:K135" xr:uid="{00000000-0002-0000-0200-000000000000}">
      <formula1>$Q$11:$Q$31</formula1>
    </dataValidation>
  </dataValidation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F90"/>
  <sheetViews>
    <sheetView showGridLines="0" tabSelected="1" topLeftCell="M8" zoomScale="50" zoomScaleNormal="50" workbookViewId="0">
      <pane ySplit="1" topLeftCell="A84" activePane="bottomLeft" state="frozen"/>
      <selection pane="bottomLeft" activeCell="A86" sqref="A86:T86"/>
      <selection activeCell="A8" sqref="A8"/>
    </sheetView>
  </sheetViews>
  <sheetFormatPr defaultColWidth="11.42578125" defaultRowHeight="18"/>
  <cols>
    <col min="1" max="1" width="35.42578125" bestFit="1" customWidth="1"/>
    <col min="2" max="2" width="46.140625" customWidth="1"/>
    <col min="3" max="3" width="18.85546875" style="89" bestFit="1" customWidth="1"/>
    <col min="4" max="4" width="35.140625" bestFit="1" customWidth="1"/>
    <col min="5" max="5" width="41" style="54" bestFit="1" customWidth="1"/>
    <col min="6" max="6" width="34.42578125" style="25" customWidth="1"/>
    <col min="7" max="7" width="73.42578125" style="55" customWidth="1"/>
    <col min="8" max="8" width="55.85546875" customWidth="1"/>
    <col min="9" max="9" width="34.42578125" customWidth="1"/>
    <col min="10" max="10" width="22.28515625" style="6" customWidth="1"/>
    <col min="11" max="11" width="49" customWidth="1"/>
    <col min="12" max="12" width="21.5703125" customWidth="1"/>
    <col min="13" max="13" width="41.140625" style="104" customWidth="1"/>
    <col min="14" max="20" width="28.42578125" style="53" customWidth="1"/>
    <col min="21" max="21" width="22.42578125" style="53" customWidth="1"/>
    <col min="22" max="22" width="25.7109375" customWidth="1"/>
    <col min="23" max="23" width="29.140625" customWidth="1"/>
    <col min="24" max="24" width="26.7109375" style="53" customWidth="1"/>
    <col min="25" max="25" width="29.28515625" style="6" customWidth="1"/>
    <col min="26" max="26" width="43.28515625" customWidth="1"/>
    <col min="27" max="27" width="59.42578125" style="53" customWidth="1"/>
    <col min="28" max="28" width="60.85546875" customWidth="1"/>
    <col min="29" max="29" width="26" style="85" customWidth="1"/>
    <col min="30" max="30" width="33.42578125" customWidth="1"/>
    <col min="31" max="31" width="28.42578125" style="53" customWidth="1"/>
    <col min="32" max="32" width="26.5703125" customWidth="1"/>
    <col min="33" max="33" width="35.42578125" style="86" customWidth="1"/>
    <col min="34" max="34" width="17.42578125" style="86" customWidth="1"/>
    <col min="35" max="35" width="46.42578125" style="86" customWidth="1"/>
    <col min="36" max="39" width="35.42578125" customWidth="1"/>
    <col min="40" max="40" width="31.42578125" customWidth="1"/>
    <col min="41" max="41" width="29.140625" style="85" customWidth="1"/>
    <col min="42" max="42" width="35.42578125" style="85" customWidth="1"/>
    <col min="43" max="45" width="29.140625" style="85" customWidth="1"/>
    <col min="46" max="46" width="39" customWidth="1"/>
    <col min="47" max="47" width="31.5703125" customWidth="1"/>
    <col min="48" max="48" width="35.5703125" customWidth="1"/>
    <col min="49" max="49" width="23.140625" customWidth="1"/>
    <col min="50" max="50" width="37.5703125" customWidth="1"/>
    <col min="51" max="51" width="44" customWidth="1"/>
    <col min="52" max="52" width="48.5703125" customWidth="1"/>
    <col min="53" max="53" width="44.28515625" customWidth="1"/>
    <col min="54" max="54" width="38.140625" customWidth="1"/>
    <col min="55" max="55" width="44.5703125" customWidth="1"/>
    <col min="56" max="56" width="35.140625" customWidth="1"/>
    <col min="57" max="57" width="31.7109375" customWidth="1"/>
    <col min="58" max="58" width="31" customWidth="1"/>
  </cols>
  <sheetData>
    <row r="1" spans="1:58" s="1" customFormat="1">
      <c r="A1" s="420" t="s">
        <v>369</v>
      </c>
      <c r="B1" s="421"/>
      <c r="C1" s="299" t="s">
        <v>125</v>
      </c>
      <c r="D1" s="300"/>
      <c r="E1" s="300"/>
      <c r="F1" s="300"/>
      <c r="G1" s="300"/>
      <c r="H1" s="300"/>
      <c r="I1" s="300"/>
      <c r="J1" s="300"/>
      <c r="K1" s="300"/>
      <c r="L1" s="300"/>
      <c r="M1" s="300"/>
      <c r="N1" s="300"/>
      <c r="O1" s="300"/>
      <c r="P1" s="300"/>
      <c r="Q1" s="300"/>
      <c r="R1" s="300"/>
      <c r="S1" s="300"/>
      <c r="T1" s="300"/>
      <c r="U1" s="300"/>
      <c r="V1" s="300"/>
      <c r="W1" s="300"/>
      <c r="X1" s="300"/>
      <c r="Y1" s="300"/>
      <c r="Z1" s="300"/>
      <c r="AA1" s="300"/>
      <c r="AB1" s="300"/>
      <c r="AC1" s="300"/>
      <c r="AD1" s="300"/>
      <c r="AE1" s="300"/>
      <c r="AF1" s="300"/>
      <c r="AG1" s="415"/>
      <c r="AH1" s="415"/>
      <c r="AI1" s="415"/>
      <c r="AJ1" s="440"/>
      <c r="AK1" s="440"/>
      <c r="AL1" s="440"/>
      <c r="AM1" s="440"/>
      <c r="AN1" s="440"/>
      <c r="AO1" s="441"/>
      <c r="AP1" s="208"/>
      <c r="AQ1" s="208"/>
      <c r="AR1" s="208"/>
      <c r="AS1" s="208"/>
    </row>
    <row r="2" spans="1:58" s="1" customFormat="1">
      <c r="A2" s="422"/>
      <c r="B2" s="423"/>
      <c r="C2" s="299" t="s">
        <v>127</v>
      </c>
      <c r="D2" s="300"/>
      <c r="E2" s="300"/>
      <c r="F2" s="300"/>
      <c r="G2" s="300"/>
      <c r="H2" s="300"/>
      <c r="I2" s="300"/>
      <c r="J2" s="300"/>
      <c r="K2" s="300"/>
      <c r="L2" s="300"/>
      <c r="M2" s="300"/>
      <c r="N2" s="300"/>
      <c r="O2" s="300"/>
      <c r="P2" s="300"/>
      <c r="Q2" s="300"/>
      <c r="R2" s="300"/>
      <c r="S2" s="300"/>
      <c r="T2" s="300"/>
      <c r="U2" s="300"/>
      <c r="V2" s="300"/>
      <c r="W2" s="300"/>
      <c r="X2" s="300"/>
      <c r="Y2" s="300"/>
      <c r="Z2" s="300"/>
      <c r="AA2" s="300"/>
      <c r="AB2" s="300"/>
      <c r="AC2" s="300"/>
      <c r="AD2" s="300"/>
      <c r="AE2" s="300"/>
      <c r="AF2" s="300"/>
      <c r="AG2" s="415"/>
      <c r="AH2" s="415"/>
      <c r="AI2" s="415"/>
      <c r="AJ2" s="440"/>
      <c r="AK2" s="440"/>
      <c r="AL2" s="440"/>
      <c r="AM2" s="440"/>
      <c r="AN2" s="440"/>
      <c r="AO2" s="441"/>
      <c r="AP2" s="208"/>
      <c r="AQ2" s="208"/>
      <c r="AR2" s="208"/>
      <c r="AS2" s="208"/>
    </row>
    <row r="3" spans="1:58" s="1" customFormat="1">
      <c r="A3" s="422"/>
      <c r="B3" s="423"/>
      <c r="C3" s="299" t="s">
        <v>129</v>
      </c>
      <c r="D3" s="300"/>
      <c r="E3" s="300"/>
      <c r="F3" s="300"/>
      <c r="G3" s="300"/>
      <c r="H3" s="300"/>
      <c r="I3" s="300"/>
      <c r="J3" s="300"/>
      <c r="K3" s="300"/>
      <c r="L3" s="300"/>
      <c r="M3" s="300"/>
      <c r="N3" s="300"/>
      <c r="O3" s="300"/>
      <c r="P3" s="300"/>
      <c r="Q3" s="300"/>
      <c r="R3" s="300"/>
      <c r="S3" s="300"/>
      <c r="T3" s="300"/>
      <c r="U3" s="300"/>
      <c r="V3" s="300"/>
      <c r="W3" s="300"/>
      <c r="X3" s="300"/>
      <c r="Y3" s="300"/>
      <c r="Z3" s="300"/>
      <c r="AA3" s="300"/>
      <c r="AB3" s="300"/>
      <c r="AC3" s="300"/>
      <c r="AD3" s="300"/>
      <c r="AE3" s="300"/>
      <c r="AF3" s="300"/>
      <c r="AG3" s="415"/>
      <c r="AH3" s="415"/>
      <c r="AI3" s="415"/>
      <c r="AJ3" s="440"/>
      <c r="AK3" s="440"/>
      <c r="AL3" s="440"/>
      <c r="AM3" s="440"/>
      <c r="AN3" s="440"/>
      <c r="AO3" s="441"/>
      <c r="AP3" s="208"/>
      <c r="AQ3" s="208"/>
      <c r="AR3" s="208"/>
      <c r="AS3" s="208"/>
    </row>
    <row r="4" spans="1:58" s="1" customFormat="1">
      <c r="A4" s="424"/>
      <c r="B4" s="425"/>
      <c r="C4" s="299" t="s">
        <v>370</v>
      </c>
      <c r="D4" s="300"/>
      <c r="E4" s="300"/>
      <c r="F4" s="300"/>
      <c r="G4" s="300"/>
      <c r="H4" s="300"/>
      <c r="I4" s="300"/>
      <c r="J4" s="300"/>
      <c r="K4" s="300"/>
      <c r="L4" s="300"/>
      <c r="M4" s="300"/>
      <c r="N4" s="300"/>
      <c r="O4" s="300"/>
      <c r="P4" s="300"/>
      <c r="Q4" s="300"/>
      <c r="R4" s="300"/>
      <c r="S4" s="300"/>
      <c r="T4" s="300"/>
      <c r="U4" s="300"/>
      <c r="V4" s="300"/>
      <c r="W4" s="300"/>
      <c r="X4" s="300"/>
      <c r="Y4" s="300"/>
      <c r="Z4" s="300"/>
      <c r="AA4" s="300"/>
      <c r="AB4" s="300"/>
      <c r="AC4" s="300"/>
      <c r="AD4" s="300"/>
      <c r="AE4" s="300"/>
      <c r="AF4" s="300"/>
      <c r="AG4" s="415"/>
      <c r="AH4" s="415"/>
      <c r="AI4" s="415"/>
      <c r="AJ4" s="440"/>
      <c r="AK4" s="440"/>
      <c r="AL4" s="440"/>
      <c r="AM4" s="440"/>
      <c r="AN4" s="440"/>
      <c r="AO4" s="441"/>
      <c r="AP4" s="208"/>
      <c r="AQ4" s="208"/>
      <c r="AR4" s="208"/>
      <c r="AS4" s="208"/>
    </row>
    <row r="5" spans="1:58" s="1" customFormat="1" ht="26.25">
      <c r="A5" s="291" t="s">
        <v>297</v>
      </c>
      <c r="B5" s="292"/>
      <c r="C5" s="291" t="s">
        <v>134</v>
      </c>
      <c r="D5" s="302"/>
      <c r="E5" s="302"/>
      <c r="F5" s="302"/>
      <c r="G5" s="302"/>
      <c r="H5" s="302"/>
      <c r="I5" s="302"/>
      <c r="J5" s="302"/>
      <c r="K5" s="302"/>
      <c r="L5" s="302"/>
      <c r="M5" s="302"/>
      <c r="N5" s="302"/>
      <c r="O5" s="302"/>
      <c r="P5" s="302"/>
      <c r="Q5" s="302"/>
      <c r="R5" s="302"/>
      <c r="S5" s="302"/>
      <c r="T5" s="302"/>
      <c r="U5" s="302"/>
      <c r="V5" s="302"/>
      <c r="W5" s="302"/>
      <c r="X5" s="302"/>
      <c r="Y5" s="302"/>
      <c r="Z5" s="302"/>
      <c r="AA5" s="302"/>
      <c r="AB5" s="302"/>
      <c r="AC5" s="302"/>
      <c r="AD5" s="302"/>
      <c r="AE5" s="302"/>
      <c r="AF5" s="302"/>
      <c r="AG5" s="415"/>
      <c r="AH5" s="415"/>
      <c r="AI5" s="415"/>
      <c r="AJ5" s="302"/>
      <c r="AK5" s="302"/>
      <c r="AL5" s="302"/>
      <c r="AM5" s="302"/>
      <c r="AN5" s="302"/>
      <c r="AO5" s="428"/>
      <c r="AP5" s="209"/>
      <c r="AQ5" s="209"/>
      <c r="AR5" s="209"/>
      <c r="AS5" s="209"/>
    </row>
    <row r="6" spans="1:58" ht="15">
      <c r="A6" s="416" t="s">
        <v>371</v>
      </c>
      <c r="B6" s="416"/>
      <c r="C6" s="416"/>
      <c r="D6" s="416"/>
      <c r="E6" s="416"/>
      <c r="F6" s="416"/>
      <c r="G6" s="416"/>
      <c r="H6" s="416"/>
      <c r="I6" s="416"/>
      <c r="J6" s="416"/>
      <c r="K6" s="416"/>
      <c r="L6" s="416"/>
      <c r="M6" s="416"/>
      <c r="N6" s="416"/>
      <c r="O6" s="416"/>
      <c r="P6" s="416"/>
      <c r="Q6" s="416"/>
      <c r="R6" s="416"/>
      <c r="S6" s="416"/>
      <c r="T6" s="416"/>
      <c r="U6" s="416"/>
      <c r="V6" s="416"/>
      <c r="W6" s="416"/>
      <c r="X6" s="416"/>
      <c r="Y6" s="416"/>
      <c r="Z6" s="417"/>
      <c r="AA6" s="426" t="s">
        <v>372</v>
      </c>
      <c r="AB6" s="287"/>
      <c r="AC6" s="287"/>
      <c r="AD6" s="287"/>
      <c r="AE6" s="287"/>
      <c r="AF6" s="288"/>
      <c r="AG6" s="429" t="s">
        <v>373</v>
      </c>
      <c r="AH6" s="430"/>
      <c r="AI6" s="430"/>
      <c r="AJ6" s="431"/>
      <c r="AK6" s="431"/>
      <c r="AL6" s="431"/>
      <c r="AM6" s="431"/>
      <c r="AN6" s="431"/>
      <c r="AO6" s="432"/>
      <c r="AP6" s="210"/>
      <c r="AQ6" s="210"/>
      <c r="AR6" s="210"/>
      <c r="AS6" s="210"/>
    </row>
    <row r="7" spans="1:58" ht="15.75" thickBot="1">
      <c r="A7" s="418"/>
      <c r="B7" s="418"/>
      <c r="C7" s="418"/>
      <c r="D7" s="418"/>
      <c r="E7" s="418"/>
      <c r="F7" s="418"/>
      <c r="G7" s="418"/>
      <c r="H7" s="418"/>
      <c r="I7" s="418"/>
      <c r="J7" s="418"/>
      <c r="K7" s="418"/>
      <c r="L7" s="418"/>
      <c r="M7" s="418"/>
      <c r="N7" s="418"/>
      <c r="O7" s="418"/>
      <c r="P7" s="418"/>
      <c r="Q7" s="418"/>
      <c r="R7" s="418"/>
      <c r="S7" s="418"/>
      <c r="T7" s="418"/>
      <c r="U7" s="418"/>
      <c r="V7" s="418"/>
      <c r="W7" s="418"/>
      <c r="X7" s="418"/>
      <c r="Y7" s="418"/>
      <c r="Z7" s="419"/>
      <c r="AA7" s="427"/>
      <c r="AB7" s="289"/>
      <c r="AC7" s="289"/>
      <c r="AD7" s="289"/>
      <c r="AE7" s="289"/>
      <c r="AF7" s="290"/>
      <c r="AG7" s="433"/>
      <c r="AH7" s="434"/>
      <c r="AI7" s="434"/>
      <c r="AJ7" s="435"/>
      <c r="AK7" s="435"/>
      <c r="AL7" s="435"/>
      <c r="AM7" s="435"/>
      <c r="AN7" s="435"/>
      <c r="AO7" s="436"/>
      <c r="AP7" s="210"/>
      <c r="AQ7" s="210"/>
      <c r="AR7" s="210"/>
      <c r="AS7" s="210"/>
    </row>
    <row r="8" spans="1:58" s="25" customFormat="1" ht="60.75" thickBot="1">
      <c r="A8" s="203" t="s">
        <v>10</v>
      </c>
      <c r="B8" s="203" t="s">
        <v>144</v>
      </c>
      <c r="C8" s="203" t="s">
        <v>14</v>
      </c>
      <c r="D8" s="168" t="s">
        <v>374</v>
      </c>
      <c r="E8" s="168" t="s">
        <v>65</v>
      </c>
      <c r="F8" s="203" t="s">
        <v>67</v>
      </c>
      <c r="G8" s="168" t="s">
        <v>69</v>
      </c>
      <c r="H8" s="168" t="s">
        <v>375</v>
      </c>
      <c r="I8" s="168" t="s">
        <v>73</v>
      </c>
      <c r="J8" s="168" t="s">
        <v>376</v>
      </c>
      <c r="K8" s="204" t="s">
        <v>377</v>
      </c>
      <c r="L8" s="204" t="s">
        <v>79</v>
      </c>
      <c r="M8" s="20" t="s">
        <v>81</v>
      </c>
      <c r="N8" s="19" t="s">
        <v>378</v>
      </c>
      <c r="O8" s="205" t="s">
        <v>379</v>
      </c>
      <c r="P8" s="205" t="s">
        <v>380</v>
      </c>
      <c r="Q8" s="205" t="s">
        <v>381</v>
      </c>
      <c r="R8" s="205" t="s">
        <v>382</v>
      </c>
      <c r="S8" s="205" t="s">
        <v>383</v>
      </c>
      <c r="T8" s="206" t="s">
        <v>384</v>
      </c>
      <c r="U8" s="204" t="s">
        <v>385</v>
      </c>
      <c r="V8" s="204" t="s">
        <v>386</v>
      </c>
      <c r="W8" s="203" t="s">
        <v>89</v>
      </c>
      <c r="X8" s="19" t="s">
        <v>91</v>
      </c>
      <c r="Y8" s="203" t="s">
        <v>93</v>
      </c>
      <c r="Z8" s="203" t="s">
        <v>95</v>
      </c>
      <c r="AA8" s="203" t="s">
        <v>97</v>
      </c>
      <c r="AB8" s="203" t="s">
        <v>99</v>
      </c>
      <c r="AC8" s="168" t="s">
        <v>102</v>
      </c>
      <c r="AD8" s="168" t="s">
        <v>387</v>
      </c>
      <c r="AE8" s="207" t="s">
        <v>106</v>
      </c>
      <c r="AF8" s="168" t="s">
        <v>108</v>
      </c>
      <c r="AG8" s="168" t="s">
        <v>110</v>
      </c>
      <c r="AH8" s="168" t="s">
        <v>112</v>
      </c>
      <c r="AI8" s="203" t="s">
        <v>115</v>
      </c>
      <c r="AJ8" s="203" t="s">
        <v>388</v>
      </c>
      <c r="AK8" s="203" t="s">
        <v>389</v>
      </c>
      <c r="AL8" s="203" t="s">
        <v>390</v>
      </c>
      <c r="AM8" s="203" t="s">
        <v>391</v>
      </c>
      <c r="AN8" s="203" t="s">
        <v>119</v>
      </c>
      <c r="AO8" s="203" t="s">
        <v>121</v>
      </c>
      <c r="AP8" s="203" t="s">
        <v>392</v>
      </c>
      <c r="AQ8" s="203" t="s">
        <v>393</v>
      </c>
      <c r="AR8" s="203" t="s">
        <v>394</v>
      </c>
      <c r="AS8" s="203" t="s">
        <v>395</v>
      </c>
      <c r="AT8" s="203" t="s">
        <v>396</v>
      </c>
      <c r="AU8" s="203" t="s">
        <v>397</v>
      </c>
      <c r="AV8" s="203" t="s">
        <v>398</v>
      </c>
      <c r="AW8" s="203" t="s">
        <v>399</v>
      </c>
      <c r="AX8" s="203" t="s">
        <v>400</v>
      </c>
      <c r="AY8" s="203" t="s">
        <v>401</v>
      </c>
      <c r="AZ8" s="203" t="s">
        <v>402</v>
      </c>
      <c r="BA8" s="203" t="s">
        <v>403</v>
      </c>
      <c r="BB8" s="203" t="s">
        <v>404</v>
      </c>
      <c r="BC8" s="203" t="s">
        <v>405</v>
      </c>
      <c r="BD8" s="203" t="s">
        <v>406</v>
      </c>
      <c r="BE8" s="203" t="s">
        <v>407</v>
      </c>
      <c r="BF8" s="203" t="s">
        <v>408</v>
      </c>
    </row>
    <row r="9" spans="1:58" s="25" customFormat="1" ht="128.25">
      <c r="A9" s="485" t="s">
        <v>170</v>
      </c>
      <c r="B9" s="485" t="s">
        <v>171</v>
      </c>
      <c r="C9" s="408" t="s">
        <v>172</v>
      </c>
      <c r="D9" s="356" t="s">
        <v>409</v>
      </c>
      <c r="E9" s="346" t="s">
        <v>410</v>
      </c>
      <c r="F9" s="397">
        <v>2024130010040</v>
      </c>
      <c r="G9" s="397" t="s">
        <v>411</v>
      </c>
      <c r="H9" s="407" t="s">
        <v>412</v>
      </c>
      <c r="I9" s="407" t="s">
        <v>413</v>
      </c>
      <c r="J9" s="471">
        <v>0.5</v>
      </c>
      <c r="K9" s="49" t="s">
        <v>414</v>
      </c>
      <c r="L9" s="346" t="s">
        <v>308</v>
      </c>
      <c r="M9" s="77" t="s">
        <v>415</v>
      </c>
      <c r="N9" s="20">
        <v>4</v>
      </c>
      <c r="O9" s="109">
        <v>1</v>
      </c>
      <c r="P9" s="109">
        <v>1</v>
      </c>
      <c r="Q9" s="109"/>
      <c r="R9" s="109"/>
      <c r="S9" s="109">
        <f>+O9+P9</f>
        <v>2</v>
      </c>
      <c r="T9" s="120">
        <f>+S9/N9</f>
        <v>0.5</v>
      </c>
      <c r="U9" s="111">
        <v>45689</v>
      </c>
      <c r="V9" s="111">
        <v>46022</v>
      </c>
      <c r="W9" s="112">
        <f>+V9-U9</f>
        <v>333</v>
      </c>
      <c r="X9" s="38">
        <v>978560</v>
      </c>
      <c r="Y9" s="38" t="s">
        <v>416</v>
      </c>
      <c r="Z9" s="100" t="s">
        <v>417</v>
      </c>
      <c r="AA9" s="49" t="s">
        <v>418</v>
      </c>
      <c r="AB9" s="49" t="s">
        <v>419</v>
      </c>
      <c r="AC9" s="113" t="s">
        <v>420</v>
      </c>
      <c r="AD9" s="108" t="s">
        <v>421</v>
      </c>
      <c r="AE9" s="2"/>
      <c r="AF9" s="38" t="s">
        <v>422</v>
      </c>
      <c r="AG9" s="2"/>
      <c r="AH9" s="114">
        <v>45292</v>
      </c>
      <c r="AI9" s="410">
        <v>1200000000</v>
      </c>
      <c r="AJ9" s="410">
        <v>1200000000</v>
      </c>
      <c r="AK9" s="410">
        <v>1200000000</v>
      </c>
      <c r="AL9" s="150"/>
      <c r="AM9" s="150"/>
      <c r="AN9" s="410" t="s">
        <v>423</v>
      </c>
      <c r="AO9" s="346" t="s">
        <v>424</v>
      </c>
      <c r="AP9" s="410">
        <v>1200000000</v>
      </c>
      <c r="AQ9" s="447">
        <f>+AP9/AJ9</f>
        <v>1</v>
      </c>
      <c r="AR9" s="410">
        <v>0</v>
      </c>
      <c r="AS9" s="447">
        <f>+AR9/AJ9</f>
        <v>0</v>
      </c>
      <c r="AT9" s="437">
        <v>1200000000</v>
      </c>
      <c r="AU9" s="333">
        <f>+AT9/AJ9</f>
        <v>1</v>
      </c>
      <c r="AV9" s="339">
        <v>1000000000</v>
      </c>
      <c r="AW9" s="339">
        <f>+AV9/AJ9</f>
        <v>0.83333333333333337</v>
      </c>
      <c r="AX9" s="218"/>
      <c r="AY9" s="218"/>
      <c r="AZ9" s="218"/>
      <c r="BA9" s="218"/>
      <c r="BB9" s="218"/>
      <c r="BC9" s="218"/>
      <c r="BD9" s="218"/>
      <c r="BE9" s="218"/>
      <c r="BF9" s="218"/>
    </row>
    <row r="10" spans="1:58" s="25" customFormat="1" ht="128.25">
      <c r="A10" s="486"/>
      <c r="B10" s="486"/>
      <c r="C10" s="409"/>
      <c r="D10" s="356"/>
      <c r="E10" s="346"/>
      <c r="F10" s="397"/>
      <c r="G10" s="397"/>
      <c r="H10" s="407"/>
      <c r="I10" s="407"/>
      <c r="J10" s="471"/>
      <c r="K10" s="49" t="s">
        <v>425</v>
      </c>
      <c r="L10" s="346"/>
      <c r="M10" s="77" t="s">
        <v>426</v>
      </c>
      <c r="N10" s="20">
        <v>4</v>
      </c>
      <c r="O10" s="20">
        <v>1</v>
      </c>
      <c r="P10" s="20">
        <v>1</v>
      </c>
      <c r="Q10" s="20"/>
      <c r="R10" s="20"/>
      <c r="S10" s="109">
        <f>+O10+P10</f>
        <v>2</v>
      </c>
      <c r="T10" s="120">
        <f t="shared" ref="T10:T17" si="0">+S10/N10</f>
        <v>0.5</v>
      </c>
      <c r="U10" s="111">
        <v>45689</v>
      </c>
      <c r="V10" s="111">
        <v>46022</v>
      </c>
      <c r="W10" s="100">
        <f t="shared" ref="W10:W19" si="1">+V10-U10</f>
        <v>333</v>
      </c>
      <c r="X10" s="38">
        <v>978560</v>
      </c>
      <c r="Y10" s="38" t="s">
        <v>416</v>
      </c>
      <c r="Z10" s="100" t="s">
        <v>417</v>
      </c>
      <c r="AA10" s="49" t="s">
        <v>418</v>
      </c>
      <c r="AB10" s="49" t="s">
        <v>419</v>
      </c>
      <c r="AC10" s="113" t="s">
        <v>420</v>
      </c>
      <c r="AD10" s="108" t="s">
        <v>421</v>
      </c>
      <c r="AE10" s="2"/>
      <c r="AF10" s="38" t="s">
        <v>422</v>
      </c>
      <c r="AG10" s="2"/>
      <c r="AH10" s="2"/>
      <c r="AI10" s="411"/>
      <c r="AJ10" s="411"/>
      <c r="AK10" s="411"/>
      <c r="AL10" s="151"/>
      <c r="AM10" s="151"/>
      <c r="AN10" s="411"/>
      <c r="AO10" s="346"/>
      <c r="AP10" s="411"/>
      <c r="AQ10" s="448"/>
      <c r="AR10" s="411"/>
      <c r="AS10" s="448"/>
      <c r="AT10" s="438"/>
      <c r="AU10" s="334"/>
      <c r="AV10" s="339"/>
      <c r="AW10" s="339"/>
      <c r="AX10" s="218"/>
      <c r="AY10" s="218"/>
      <c r="AZ10" s="218"/>
      <c r="BA10" s="218"/>
      <c r="BB10" s="218"/>
      <c r="BC10" s="218"/>
      <c r="BD10" s="218"/>
      <c r="BE10" s="218"/>
      <c r="BF10" s="218"/>
    </row>
    <row r="11" spans="1:58" s="25" customFormat="1" ht="128.25">
      <c r="A11" s="486"/>
      <c r="B11" s="486"/>
      <c r="C11" s="409"/>
      <c r="D11" s="356"/>
      <c r="E11" s="346"/>
      <c r="F11" s="397"/>
      <c r="G11" s="397"/>
      <c r="H11" s="407"/>
      <c r="I11" s="407"/>
      <c r="J11" s="471"/>
      <c r="K11" s="49" t="s">
        <v>427</v>
      </c>
      <c r="L11" s="346"/>
      <c r="M11" s="77" t="s">
        <v>428</v>
      </c>
      <c r="N11" s="20">
        <v>4</v>
      </c>
      <c r="O11" s="20">
        <v>1</v>
      </c>
      <c r="P11" s="20">
        <v>1</v>
      </c>
      <c r="Q11" s="20"/>
      <c r="R11" s="20"/>
      <c r="S11" s="109">
        <f>+O11+P11</f>
        <v>2</v>
      </c>
      <c r="T11" s="120">
        <f t="shared" si="0"/>
        <v>0.5</v>
      </c>
      <c r="U11" s="111">
        <v>45689</v>
      </c>
      <c r="V11" s="111">
        <v>46022</v>
      </c>
      <c r="W11" s="100">
        <f t="shared" si="1"/>
        <v>333</v>
      </c>
      <c r="X11" s="38">
        <v>978560</v>
      </c>
      <c r="Y11" s="38" t="s">
        <v>416</v>
      </c>
      <c r="Z11" s="100" t="s">
        <v>417</v>
      </c>
      <c r="AA11" s="49" t="s">
        <v>418</v>
      </c>
      <c r="AB11" s="49" t="s">
        <v>419</v>
      </c>
      <c r="AC11" s="113" t="s">
        <v>420</v>
      </c>
      <c r="AD11" s="108" t="s">
        <v>421</v>
      </c>
      <c r="AE11" s="2"/>
      <c r="AF11" s="38" t="s">
        <v>422</v>
      </c>
      <c r="AG11" s="2"/>
      <c r="AH11" s="2"/>
      <c r="AI11" s="411"/>
      <c r="AJ11" s="411"/>
      <c r="AK11" s="411"/>
      <c r="AL11" s="151"/>
      <c r="AM11" s="151"/>
      <c r="AN11" s="411"/>
      <c r="AO11" s="346"/>
      <c r="AP11" s="411"/>
      <c r="AQ11" s="448"/>
      <c r="AR11" s="411"/>
      <c r="AS11" s="448"/>
      <c r="AT11" s="438"/>
      <c r="AU11" s="334"/>
      <c r="AV11" s="339"/>
      <c r="AW11" s="339"/>
      <c r="AX11" s="218"/>
      <c r="AY11" s="218"/>
      <c r="AZ11" s="218"/>
      <c r="BA11" s="218"/>
      <c r="BB11" s="218"/>
      <c r="BC11" s="218"/>
      <c r="BD11" s="218"/>
      <c r="BE11" s="218"/>
      <c r="BF11" s="218"/>
    </row>
    <row r="12" spans="1:58" s="25" customFormat="1" ht="128.25">
      <c r="A12" s="486"/>
      <c r="B12" s="486"/>
      <c r="C12" s="409"/>
      <c r="D12" s="356"/>
      <c r="E12" s="346"/>
      <c r="F12" s="397"/>
      <c r="G12" s="397"/>
      <c r="H12" s="407"/>
      <c r="I12" s="407"/>
      <c r="J12" s="471"/>
      <c r="K12" s="49" t="s">
        <v>429</v>
      </c>
      <c r="L12" s="346"/>
      <c r="M12" s="77" t="s">
        <v>430</v>
      </c>
      <c r="N12" s="20">
        <v>4</v>
      </c>
      <c r="O12" s="20">
        <v>1</v>
      </c>
      <c r="P12" s="20">
        <v>1</v>
      </c>
      <c r="Q12" s="20"/>
      <c r="R12" s="20"/>
      <c r="S12" s="109">
        <f>+O12+P12</f>
        <v>2</v>
      </c>
      <c r="T12" s="120">
        <f>+S12/N12</f>
        <v>0.5</v>
      </c>
      <c r="U12" s="111">
        <v>45689</v>
      </c>
      <c r="V12" s="111">
        <v>46022</v>
      </c>
      <c r="W12" s="100">
        <f t="shared" si="1"/>
        <v>333</v>
      </c>
      <c r="X12" s="38">
        <v>978560</v>
      </c>
      <c r="Y12" s="38" t="s">
        <v>416</v>
      </c>
      <c r="Z12" s="100" t="s">
        <v>417</v>
      </c>
      <c r="AA12" s="49" t="s">
        <v>418</v>
      </c>
      <c r="AB12" s="49" t="s">
        <v>419</v>
      </c>
      <c r="AC12" s="113" t="s">
        <v>420</v>
      </c>
      <c r="AD12" s="108" t="s">
        <v>421</v>
      </c>
      <c r="AE12" s="2"/>
      <c r="AF12" s="38" t="s">
        <v>422</v>
      </c>
      <c r="AG12" s="2"/>
      <c r="AH12" s="2"/>
      <c r="AI12" s="411"/>
      <c r="AJ12" s="411"/>
      <c r="AK12" s="411"/>
      <c r="AL12" s="151"/>
      <c r="AM12" s="151"/>
      <c r="AN12" s="411"/>
      <c r="AO12" s="346"/>
      <c r="AP12" s="411"/>
      <c r="AQ12" s="448"/>
      <c r="AR12" s="411"/>
      <c r="AS12" s="448"/>
      <c r="AT12" s="438"/>
      <c r="AU12" s="334"/>
      <c r="AV12" s="339"/>
      <c r="AW12" s="339"/>
      <c r="AX12" s="218"/>
      <c r="AY12" s="218"/>
      <c r="AZ12" s="218"/>
      <c r="BA12" s="218"/>
      <c r="BB12" s="218"/>
      <c r="BC12" s="218"/>
      <c r="BD12" s="218"/>
      <c r="BE12" s="218"/>
      <c r="BF12" s="218"/>
    </row>
    <row r="13" spans="1:58" s="25" customFormat="1" ht="128.25">
      <c r="A13" s="486"/>
      <c r="B13" s="486"/>
      <c r="C13" s="409"/>
      <c r="D13" s="356"/>
      <c r="E13" s="346"/>
      <c r="F13" s="397"/>
      <c r="G13" s="397"/>
      <c r="H13" s="407"/>
      <c r="I13" s="407"/>
      <c r="J13" s="471"/>
      <c r="K13" s="49" t="s">
        <v>431</v>
      </c>
      <c r="L13" s="346"/>
      <c r="M13" s="77" t="s">
        <v>432</v>
      </c>
      <c r="N13" s="20">
        <v>4</v>
      </c>
      <c r="O13" s="20">
        <v>1</v>
      </c>
      <c r="P13" s="20">
        <v>1</v>
      </c>
      <c r="Q13" s="20"/>
      <c r="R13" s="20"/>
      <c r="S13" s="109">
        <f>+O13+P13</f>
        <v>2</v>
      </c>
      <c r="T13" s="120">
        <f t="shared" si="0"/>
        <v>0.5</v>
      </c>
      <c r="U13" s="111">
        <v>45689</v>
      </c>
      <c r="V13" s="111">
        <v>46022</v>
      </c>
      <c r="W13" s="100">
        <f t="shared" si="1"/>
        <v>333</v>
      </c>
      <c r="X13" s="38">
        <v>978560</v>
      </c>
      <c r="Y13" s="38" t="s">
        <v>416</v>
      </c>
      <c r="Z13" s="100" t="s">
        <v>417</v>
      </c>
      <c r="AA13" s="49" t="s">
        <v>418</v>
      </c>
      <c r="AB13" s="49" t="s">
        <v>419</v>
      </c>
      <c r="AC13" s="113" t="s">
        <v>420</v>
      </c>
      <c r="AD13" s="108" t="s">
        <v>421</v>
      </c>
      <c r="AE13" s="2"/>
      <c r="AF13" s="38" t="s">
        <v>422</v>
      </c>
      <c r="AG13" s="2"/>
      <c r="AH13" s="2"/>
      <c r="AI13" s="411"/>
      <c r="AJ13" s="411"/>
      <c r="AK13" s="411"/>
      <c r="AL13" s="151"/>
      <c r="AM13" s="151"/>
      <c r="AN13" s="411"/>
      <c r="AO13" s="346"/>
      <c r="AP13" s="411"/>
      <c r="AQ13" s="448"/>
      <c r="AR13" s="411"/>
      <c r="AS13" s="448"/>
      <c r="AT13" s="438"/>
      <c r="AU13" s="334"/>
      <c r="AV13" s="339"/>
      <c r="AW13" s="339"/>
      <c r="AX13" s="218"/>
      <c r="AY13" s="218"/>
      <c r="AZ13" s="218"/>
      <c r="BA13" s="218"/>
      <c r="BB13" s="218"/>
      <c r="BC13" s="218"/>
      <c r="BD13" s="218"/>
      <c r="BE13" s="218"/>
      <c r="BF13" s="218"/>
    </row>
    <row r="14" spans="1:58" s="25" customFormat="1" ht="84.75" customHeight="1">
      <c r="A14" s="486"/>
      <c r="B14" s="486"/>
      <c r="C14" s="409"/>
      <c r="D14" s="356"/>
      <c r="E14" s="346"/>
      <c r="F14" s="397"/>
      <c r="G14" s="397"/>
      <c r="H14" s="407"/>
      <c r="I14" s="407"/>
      <c r="J14" s="471"/>
      <c r="K14" s="49" t="s">
        <v>433</v>
      </c>
      <c r="L14" s="346"/>
      <c r="M14" s="77" t="s">
        <v>434</v>
      </c>
      <c r="N14" s="20">
        <v>4</v>
      </c>
      <c r="O14" s="20">
        <v>1</v>
      </c>
      <c r="P14" s="20">
        <v>1</v>
      </c>
      <c r="Q14" s="20"/>
      <c r="R14" s="20"/>
      <c r="S14" s="109">
        <f t="shared" ref="S14:S43" si="2">+O14+P14</f>
        <v>2</v>
      </c>
      <c r="T14" s="120">
        <f t="shared" si="0"/>
        <v>0.5</v>
      </c>
      <c r="U14" s="111">
        <v>45689</v>
      </c>
      <c r="V14" s="111">
        <v>46022</v>
      </c>
      <c r="W14" s="100">
        <f t="shared" si="1"/>
        <v>333</v>
      </c>
      <c r="X14" s="38">
        <v>978560</v>
      </c>
      <c r="Y14" s="38" t="s">
        <v>416</v>
      </c>
      <c r="Z14" s="100" t="s">
        <v>417</v>
      </c>
      <c r="AA14" s="49" t="s">
        <v>418</v>
      </c>
      <c r="AB14" s="49" t="s">
        <v>419</v>
      </c>
      <c r="AC14" s="113" t="s">
        <v>420</v>
      </c>
      <c r="AD14" s="108" t="s">
        <v>421</v>
      </c>
      <c r="AE14" s="2"/>
      <c r="AF14" s="38" t="s">
        <v>422</v>
      </c>
      <c r="AG14" s="2"/>
      <c r="AH14" s="2"/>
      <c r="AI14" s="411"/>
      <c r="AJ14" s="411"/>
      <c r="AK14" s="411"/>
      <c r="AL14" s="151"/>
      <c r="AM14" s="151"/>
      <c r="AN14" s="411"/>
      <c r="AO14" s="346"/>
      <c r="AP14" s="411"/>
      <c r="AQ14" s="448"/>
      <c r="AR14" s="411"/>
      <c r="AS14" s="448"/>
      <c r="AT14" s="438"/>
      <c r="AU14" s="334"/>
      <c r="AV14" s="339"/>
      <c r="AW14" s="339"/>
      <c r="AX14" s="218"/>
      <c r="AY14" s="218"/>
      <c r="AZ14" s="218"/>
      <c r="BA14" s="218"/>
      <c r="BB14" s="218"/>
      <c r="BC14" s="218"/>
      <c r="BD14" s="218"/>
      <c r="BE14" s="218"/>
      <c r="BF14" s="218"/>
    </row>
    <row r="15" spans="1:58" s="25" customFormat="1" ht="72" customHeight="1">
      <c r="A15" s="486"/>
      <c r="B15" s="486"/>
      <c r="C15" s="409"/>
      <c r="D15" s="356"/>
      <c r="E15" s="346"/>
      <c r="F15" s="397"/>
      <c r="G15" s="397"/>
      <c r="H15" s="407"/>
      <c r="I15" s="407"/>
      <c r="J15" s="471"/>
      <c r="K15" s="49" t="s">
        <v>435</v>
      </c>
      <c r="L15" s="346"/>
      <c r="M15" s="77" t="s">
        <v>434</v>
      </c>
      <c r="N15" s="20">
        <v>4</v>
      </c>
      <c r="O15" s="20">
        <v>1</v>
      </c>
      <c r="P15" s="20">
        <v>1</v>
      </c>
      <c r="Q15" s="20"/>
      <c r="R15" s="20"/>
      <c r="S15" s="109">
        <f t="shared" si="2"/>
        <v>2</v>
      </c>
      <c r="T15" s="120">
        <f>+S15/N15</f>
        <v>0.5</v>
      </c>
      <c r="U15" s="111">
        <v>45689</v>
      </c>
      <c r="V15" s="111">
        <v>46022</v>
      </c>
      <c r="W15" s="100">
        <f t="shared" si="1"/>
        <v>333</v>
      </c>
      <c r="X15" s="38">
        <v>978560</v>
      </c>
      <c r="Y15" s="38" t="s">
        <v>416</v>
      </c>
      <c r="Z15" s="100" t="s">
        <v>417</v>
      </c>
      <c r="AA15" s="49" t="s">
        <v>418</v>
      </c>
      <c r="AB15" s="49" t="s">
        <v>419</v>
      </c>
      <c r="AC15" s="113" t="s">
        <v>420</v>
      </c>
      <c r="AD15" s="108" t="s">
        <v>421</v>
      </c>
      <c r="AE15" s="2"/>
      <c r="AF15" s="38" t="s">
        <v>422</v>
      </c>
      <c r="AG15" s="2"/>
      <c r="AH15" s="2"/>
      <c r="AI15" s="411"/>
      <c r="AJ15" s="411"/>
      <c r="AK15" s="411"/>
      <c r="AL15" s="151"/>
      <c r="AM15" s="151"/>
      <c r="AN15" s="411"/>
      <c r="AO15" s="346"/>
      <c r="AP15" s="411"/>
      <c r="AQ15" s="448"/>
      <c r="AR15" s="411"/>
      <c r="AS15" s="448"/>
      <c r="AT15" s="438"/>
      <c r="AU15" s="334"/>
      <c r="AV15" s="339"/>
      <c r="AW15" s="339"/>
      <c r="AX15" s="218"/>
      <c r="AY15" s="218"/>
      <c r="AZ15" s="218"/>
      <c r="BA15" s="218"/>
      <c r="BB15" s="218"/>
      <c r="BC15" s="218"/>
      <c r="BD15" s="218"/>
      <c r="BE15" s="218"/>
      <c r="BF15" s="218"/>
    </row>
    <row r="16" spans="1:58" s="25" customFormat="1" ht="70.5" customHeight="1">
      <c r="A16" s="486"/>
      <c r="B16" s="486"/>
      <c r="C16" s="409"/>
      <c r="D16" s="356" t="s">
        <v>179</v>
      </c>
      <c r="E16" s="346"/>
      <c r="F16" s="397"/>
      <c r="G16" s="397"/>
      <c r="H16" s="407" t="s">
        <v>436</v>
      </c>
      <c r="I16" s="346" t="s">
        <v>437</v>
      </c>
      <c r="J16" s="471">
        <v>0.2</v>
      </c>
      <c r="K16" s="49" t="s">
        <v>438</v>
      </c>
      <c r="L16" s="346"/>
      <c r="M16" s="77" t="s">
        <v>434</v>
      </c>
      <c r="N16" s="20">
        <v>4</v>
      </c>
      <c r="O16" s="20">
        <v>1</v>
      </c>
      <c r="P16" s="20">
        <v>1</v>
      </c>
      <c r="Q16" s="20"/>
      <c r="R16" s="20"/>
      <c r="S16" s="109">
        <f t="shared" si="2"/>
        <v>2</v>
      </c>
      <c r="T16" s="120">
        <f t="shared" si="0"/>
        <v>0.5</v>
      </c>
      <c r="U16" s="111">
        <v>45689</v>
      </c>
      <c r="V16" s="111">
        <v>46022</v>
      </c>
      <c r="W16" s="100">
        <f t="shared" si="1"/>
        <v>333</v>
      </c>
      <c r="X16" s="38">
        <v>978560</v>
      </c>
      <c r="Y16" s="38" t="s">
        <v>416</v>
      </c>
      <c r="Z16" s="100" t="s">
        <v>417</v>
      </c>
      <c r="AA16" s="49" t="s">
        <v>418</v>
      </c>
      <c r="AB16" s="49" t="s">
        <v>419</v>
      </c>
      <c r="AC16" s="113" t="s">
        <v>420</v>
      </c>
      <c r="AD16" s="108" t="s">
        <v>439</v>
      </c>
      <c r="AE16" s="2"/>
      <c r="AF16" s="38" t="s">
        <v>422</v>
      </c>
      <c r="AG16" s="2"/>
      <c r="AH16" s="2"/>
      <c r="AI16" s="411"/>
      <c r="AJ16" s="411"/>
      <c r="AK16" s="411"/>
      <c r="AL16" s="151"/>
      <c r="AM16" s="151"/>
      <c r="AN16" s="411"/>
      <c r="AO16" s="346"/>
      <c r="AP16" s="411"/>
      <c r="AQ16" s="448"/>
      <c r="AR16" s="411"/>
      <c r="AS16" s="448"/>
      <c r="AT16" s="438"/>
      <c r="AU16" s="334"/>
      <c r="AV16" s="339"/>
      <c r="AW16" s="339"/>
      <c r="AX16" s="218"/>
      <c r="AY16" s="218"/>
      <c r="AZ16" s="218"/>
      <c r="BA16" s="218"/>
      <c r="BB16" s="218"/>
      <c r="BC16" s="218"/>
      <c r="BD16" s="218"/>
      <c r="BE16" s="218"/>
      <c r="BF16" s="218"/>
    </row>
    <row r="17" spans="1:58" s="25" customFormat="1" ht="66" customHeight="1">
      <c r="A17" s="486"/>
      <c r="B17" s="486"/>
      <c r="C17" s="409"/>
      <c r="D17" s="356"/>
      <c r="E17" s="346"/>
      <c r="F17" s="397"/>
      <c r="G17" s="397"/>
      <c r="H17" s="407"/>
      <c r="I17" s="346"/>
      <c r="J17" s="471"/>
      <c r="K17" s="49" t="s">
        <v>440</v>
      </c>
      <c r="L17" s="346"/>
      <c r="M17" s="77" t="s">
        <v>434</v>
      </c>
      <c r="N17" s="20">
        <v>4</v>
      </c>
      <c r="O17" s="20">
        <v>1</v>
      </c>
      <c r="P17" s="20">
        <v>1</v>
      </c>
      <c r="Q17" s="20"/>
      <c r="R17" s="20"/>
      <c r="S17" s="109">
        <f>+O17+P17</f>
        <v>2</v>
      </c>
      <c r="T17" s="120">
        <f t="shared" si="0"/>
        <v>0.5</v>
      </c>
      <c r="U17" s="111">
        <v>45689</v>
      </c>
      <c r="V17" s="111">
        <v>46022</v>
      </c>
      <c r="W17" s="100">
        <f t="shared" si="1"/>
        <v>333</v>
      </c>
      <c r="X17" s="38">
        <v>978560</v>
      </c>
      <c r="Y17" s="38" t="s">
        <v>416</v>
      </c>
      <c r="Z17" s="100" t="s">
        <v>417</v>
      </c>
      <c r="AA17" s="49" t="s">
        <v>418</v>
      </c>
      <c r="AB17" s="49" t="s">
        <v>419</v>
      </c>
      <c r="AC17" s="113" t="s">
        <v>420</v>
      </c>
      <c r="AD17" s="108" t="s">
        <v>439</v>
      </c>
      <c r="AE17" s="2"/>
      <c r="AF17" s="38" t="s">
        <v>422</v>
      </c>
      <c r="AG17" s="2"/>
      <c r="AH17" s="2"/>
      <c r="AI17" s="412"/>
      <c r="AJ17" s="412"/>
      <c r="AK17" s="412"/>
      <c r="AL17" s="152"/>
      <c r="AM17" s="152"/>
      <c r="AN17" s="412"/>
      <c r="AO17" s="346"/>
      <c r="AP17" s="412"/>
      <c r="AQ17" s="449"/>
      <c r="AR17" s="412"/>
      <c r="AS17" s="449"/>
      <c r="AT17" s="439"/>
      <c r="AU17" s="335"/>
      <c r="AV17" s="339"/>
      <c r="AW17" s="339"/>
      <c r="AX17" s="218"/>
      <c r="AY17" s="218"/>
      <c r="AZ17" s="218"/>
      <c r="BA17" s="218"/>
      <c r="BB17" s="218"/>
      <c r="BC17" s="218"/>
      <c r="BD17" s="218"/>
      <c r="BE17" s="218"/>
      <c r="BF17" s="218"/>
    </row>
    <row r="18" spans="1:58" s="25" customFormat="1" ht="64.5" customHeight="1">
      <c r="A18" s="486"/>
      <c r="B18" s="486"/>
      <c r="C18" s="409"/>
      <c r="D18" s="356"/>
      <c r="E18" s="346"/>
      <c r="F18" s="397"/>
      <c r="G18" s="397"/>
      <c r="H18" s="407"/>
      <c r="I18" s="346"/>
      <c r="J18" s="471"/>
      <c r="K18" s="49" t="s">
        <v>441</v>
      </c>
      <c r="L18" s="346"/>
      <c r="M18" s="77" t="s">
        <v>434</v>
      </c>
      <c r="N18" s="20">
        <v>4</v>
      </c>
      <c r="O18" s="20">
        <v>1</v>
      </c>
      <c r="P18" s="20">
        <v>1</v>
      </c>
      <c r="Q18" s="20"/>
      <c r="R18" s="20"/>
      <c r="S18" s="109">
        <f t="shared" si="2"/>
        <v>2</v>
      </c>
      <c r="T18" s="120">
        <f>+S18/N18</f>
        <v>0.5</v>
      </c>
      <c r="U18" s="111">
        <v>45689</v>
      </c>
      <c r="V18" s="111">
        <v>46022</v>
      </c>
      <c r="W18" s="100">
        <f t="shared" si="1"/>
        <v>333</v>
      </c>
      <c r="X18" s="38">
        <v>978560</v>
      </c>
      <c r="Y18" s="38" t="s">
        <v>416</v>
      </c>
      <c r="Z18" s="100" t="s">
        <v>417</v>
      </c>
      <c r="AA18" s="49" t="s">
        <v>418</v>
      </c>
      <c r="AB18" s="49" t="s">
        <v>419</v>
      </c>
      <c r="AC18" s="113" t="s">
        <v>420</v>
      </c>
      <c r="AD18" s="108" t="s">
        <v>439</v>
      </c>
      <c r="AE18" s="2"/>
      <c r="AF18" s="38" t="s">
        <v>422</v>
      </c>
      <c r="AG18" s="2"/>
      <c r="AH18" s="2"/>
      <c r="AI18" s="410">
        <v>0</v>
      </c>
      <c r="AJ18" s="410"/>
      <c r="AK18" s="410">
        <v>300000000</v>
      </c>
      <c r="AL18" s="150"/>
      <c r="AM18" s="150"/>
      <c r="AN18" s="453" t="s">
        <v>442</v>
      </c>
      <c r="AO18" s="346"/>
      <c r="AP18" s="155"/>
      <c r="AQ18" s="155"/>
      <c r="AR18" s="155"/>
      <c r="AS18" s="155"/>
      <c r="AT18" s="437">
        <v>0</v>
      </c>
      <c r="AU18" s="333" t="e">
        <f>+AT18/AJ18</f>
        <v>#DIV/0!</v>
      </c>
      <c r="AV18" s="339">
        <v>0</v>
      </c>
      <c r="AW18" s="339" t="e">
        <f>+AV18/AJ18</f>
        <v>#DIV/0!</v>
      </c>
      <c r="AX18" s="218"/>
      <c r="AY18" s="218"/>
      <c r="AZ18" s="218"/>
      <c r="BA18" s="218"/>
      <c r="BB18" s="218"/>
      <c r="BC18" s="218"/>
      <c r="BD18" s="218"/>
      <c r="BE18" s="218"/>
      <c r="BF18" s="218"/>
    </row>
    <row r="19" spans="1:58" s="25" customFormat="1" ht="84.75" customHeight="1">
      <c r="A19" s="486"/>
      <c r="B19" s="486"/>
      <c r="C19" s="409"/>
      <c r="D19" s="158" t="s">
        <v>182</v>
      </c>
      <c r="E19" s="346"/>
      <c r="F19" s="397"/>
      <c r="G19" s="397"/>
      <c r="H19" s="113" t="s">
        <v>443</v>
      </c>
      <c r="I19" s="108" t="s">
        <v>444</v>
      </c>
      <c r="J19" s="115">
        <v>0.3</v>
      </c>
      <c r="K19" s="49" t="s">
        <v>445</v>
      </c>
      <c r="L19" s="346"/>
      <c r="M19" s="77" t="s">
        <v>434</v>
      </c>
      <c r="N19" s="20">
        <v>4</v>
      </c>
      <c r="O19" s="20">
        <v>1</v>
      </c>
      <c r="P19" s="20">
        <v>1</v>
      </c>
      <c r="Q19" s="20"/>
      <c r="R19" s="20"/>
      <c r="S19" s="109">
        <f t="shared" si="2"/>
        <v>2</v>
      </c>
      <c r="T19" s="120">
        <f>+S19/N19</f>
        <v>0.5</v>
      </c>
      <c r="U19" s="111">
        <v>45689</v>
      </c>
      <c r="V19" s="111">
        <v>46022</v>
      </c>
      <c r="W19" s="100">
        <f t="shared" si="1"/>
        <v>333</v>
      </c>
      <c r="X19" s="38">
        <v>978560</v>
      </c>
      <c r="Y19" s="38" t="s">
        <v>416</v>
      </c>
      <c r="Z19" s="100" t="s">
        <v>417</v>
      </c>
      <c r="AA19" s="49" t="s">
        <v>418</v>
      </c>
      <c r="AB19" s="49" t="s">
        <v>419</v>
      </c>
      <c r="AC19" s="113" t="s">
        <v>420</v>
      </c>
      <c r="AD19" s="108" t="s">
        <v>446</v>
      </c>
      <c r="AE19" s="2"/>
      <c r="AF19" s="38" t="s">
        <v>422</v>
      </c>
      <c r="AG19" s="2"/>
      <c r="AH19" s="2"/>
      <c r="AI19" s="412"/>
      <c r="AJ19" s="412"/>
      <c r="AK19" s="412"/>
      <c r="AL19" s="152"/>
      <c r="AM19" s="152"/>
      <c r="AN19" s="454"/>
      <c r="AO19" s="346"/>
      <c r="AP19" s="156"/>
      <c r="AQ19" s="156"/>
      <c r="AR19" s="156"/>
      <c r="AS19" s="156"/>
      <c r="AT19" s="439"/>
      <c r="AU19" s="335"/>
      <c r="AV19" s="339"/>
      <c r="AW19" s="339"/>
      <c r="AX19" s="218"/>
      <c r="AY19" s="218"/>
      <c r="AZ19" s="218"/>
      <c r="BA19" s="218"/>
      <c r="BB19" s="218"/>
      <c r="BC19" s="218"/>
      <c r="BD19" s="218"/>
      <c r="BE19" s="218"/>
      <c r="BF19" s="218"/>
    </row>
    <row r="20" spans="1:58" s="25" customFormat="1" ht="37.5" customHeight="1">
      <c r="A20" s="380" t="s">
        <v>447</v>
      </c>
      <c r="B20" s="381"/>
      <c r="C20" s="381"/>
      <c r="D20" s="381"/>
      <c r="E20" s="381"/>
      <c r="F20" s="381"/>
      <c r="G20" s="381"/>
      <c r="H20" s="381"/>
      <c r="I20" s="381"/>
      <c r="J20" s="381"/>
      <c r="K20" s="381"/>
      <c r="L20" s="381"/>
      <c r="M20" s="381"/>
      <c r="N20" s="381"/>
      <c r="O20" s="381"/>
      <c r="P20" s="381"/>
      <c r="Q20" s="381"/>
      <c r="R20" s="381"/>
      <c r="S20" s="382"/>
      <c r="T20" s="222">
        <f>+AVERAGE(T9:T19)</f>
        <v>0.5</v>
      </c>
      <c r="U20" s="223"/>
      <c r="V20" s="223"/>
      <c r="W20" s="228"/>
      <c r="X20" s="38"/>
      <c r="Y20" s="38"/>
      <c r="Z20" s="228"/>
      <c r="AA20" s="49"/>
      <c r="AB20" s="49"/>
      <c r="AC20" s="46"/>
      <c r="AD20" s="108"/>
      <c r="AE20" s="168"/>
      <c r="AF20" s="38"/>
      <c r="AG20" s="168"/>
      <c r="AH20" s="168"/>
      <c r="AI20" s="224">
        <f>+AI9+AI18</f>
        <v>1200000000</v>
      </c>
      <c r="AJ20" s="224">
        <f>+AJ9+AJ18</f>
        <v>1200000000</v>
      </c>
      <c r="AK20" s="224">
        <f>+AK9+AK18</f>
        <v>1500000000</v>
      </c>
      <c r="AL20" s="224"/>
      <c r="AM20" s="224"/>
      <c r="AN20" s="224"/>
      <c r="AO20" s="224"/>
      <c r="AP20" s="224">
        <f>+AP9+AP18</f>
        <v>1200000000</v>
      </c>
      <c r="AQ20" s="227">
        <f>+AP20/AJ20</f>
        <v>1</v>
      </c>
      <c r="AR20" s="224">
        <f>+AR9+AR18</f>
        <v>0</v>
      </c>
      <c r="AS20" s="227">
        <f>+AR20/AJ20</f>
        <v>0</v>
      </c>
      <c r="AT20" s="224">
        <f>+AT9+AT18</f>
        <v>1200000000</v>
      </c>
      <c r="AU20" s="226">
        <f>+AT20/AK20</f>
        <v>0.8</v>
      </c>
      <c r="AV20" s="224">
        <f t="shared" ref="AV20" si="3">+AV9</f>
        <v>1000000000</v>
      </c>
      <c r="AW20" s="227">
        <f>+AV20/AK20</f>
        <v>0.66666666666666663</v>
      </c>
      <c r="AX20" s="218"/>
      <c r="AY20" s="218"/>
      <c r="AZ20" s="218"/>
      <c r="BA20" s="218"/>
      <c r="BB20" s="218"/>
      <c r="BC20" s="218"/>
      <c r="BD20" s="218"/>
      <c r="BE20" s="218"/>
      <c r="BF20" s="218"/>
    </row>
    <row r="21" spans="1:58" ht="54.75" customHeight="1">
      <c r="A21" s="401" t="s">
        <v>188</v>
      </c>
      <c r="B21" s="485" t="s">
        <v>189</v>
      </c>
      <c r="C21" s="404" t="s">
        <v>190</v>
      </c>
      <c r="D21" s="394" t="s">
        <v>193</v>
      </c>
      <c r="E21" s="346" t="s">
        <v>448</v>
      </c>
      <c r="F21" s="387">
        <v>2024130010063</v>
      </c>
      <c r="G21" s="386" t="s">
        <v>449</v>
      </c>
      <c r="H21" s="407" t="s">
        <v>450</v>
      </c>
      <c r="I21" s="378" t="s">
        <v>451</v>
      </c>
      <c r="J21" s="395">
        <v>1</v>
      </c>
      <c r="K21" s="44" t="s">
        <v>452</v>
      </c>
      <c r="L21" s="346" t="s">
        <v>308</v>
      </c>
      <c r="M21" s="77" t="s">
        <v>453</v>
      </c>
      <c r="N21" s="38">
        <v>4</v>
      </c>
      <c r="O21" s="38">
        <v>1</v>
      </c>
      <c r="P21" s="38">
        <v>1</v>
      </c>
      <c r="Q21" s="38"/>
      <c r="R21" s="38"/>
      <c r="S21" s="109">
        <f t="shared" si="2"/>
        <v>2</v>
      </c>
      <c r="T21" s="120">
        <f t="shared" ref="T21:T41" si="4">+S21/N21</f>
        <v>0.5</v>
      </c>
      <c r="U21" s="111">
        <v>45689</v>
      </c>
      <c r="V21" s="111">
        <v>46022</v>
      </c>
      <c r="W21" s="79">
        <f>+V21-U21</f>
        <v>333</v>
      </c>
      <c r="X21" s="38">
        <v>978560</v>
      </c>
      <c r="Y21" s="38" t="s">
        <v>416</v>
      </c>
      <c r="Z21" s="38" t="s">
        <v>454</v>
      </c>
      <c r="AA21" s="49" t="s">
        <v>418</v>
      </c>
      <c r="AB21" s="49" t="s">
        <v>419</v>
      </c>
      <c r="AC21" s="38" t="s">
        <v>455</v>
      </c>
      <c r="AD21" s="47" t="s">
        <v>456</v>
      </c>
      <c r="AE21" s="83">
        <v>32000000</v>
      </c>
      <c r="AF21" s="38" t="s">
        <v>422</v>
      </c>
      <c r="AG21" s="38" t="s">
        <v>457</v>
      </c>
      <c r="AH21" s="38" t="s">
        <v>458</v>
      </c>
      <c r="AI21" s="443"/>
      <c r="AJ21" s="443">
        <v>266248672.44</v>
      </c>
      <c r="AK21" s="443">
        <v>266248672.44</v>
      </c>
      <c r="AL21" s="443"/>
      <c r="AM21" s="443"/>
      <c r="AN21" s="316" t="s">
        <v>459</v>
      </c>
      <c r="AO21" s="319" t="s">
        <v>460</v>
      </c>
      <c r="AP21" s="443">
        <v>0</v>
      </c>
      <c r="AQ21" s="450">
        <f>+AP21/AJ21</f>
        <v>0</v>
      </c>
      <c r="AR21" s="443">
        <v>0</v>
      </c>
      <c r="AS21" s="443">
        <f>+AR21/AJ21</f>
        <v>0</v>
      </c>
      <c r="AT21" s="347">
        <v>0</v>
      </c>
      <c r="AU21" s="348">
        <f>+AT21/AJ21</f>
        <v>0</v>
      </c>
      <c r="AV21" s="347">
        <v>0</v>
      </c>
      <c r="AW21" s="349">
        <f>+AV21/AJ21</f>
        <v>0</v>
      </c>
      <c r="AX21" s="48"/>
      <c r="AY21" s="48"/>
      <c r="AZ21" s="48"/>
      <c r="BA21" s="48"/>
      <c r="BB21" s="48"/>
      <c r="BC21" s="48"/>
      <c r="BD21" s="48"/>
      <c r="BE21" s="48"/>
      <c r="BF21" s="48"/>
    </row>
    <row r="22" spans="1:58" ht="79.5" customHeight="1">
      <c r="A22" s="402"/>
      <c r="B22" s="486"/>
      <c r="C22" s="405"/>
      <c r="D22" s="394"/>
      <c r="E22" s="346"/>
      <c r="F22" s="387"/>
      <c r="G22" s="386"/>
      <c r="H22" s="407"/>
      <c r="I22" s="378"/>
      <c r="J22" s="395"/>
      <c r="K22" s="44" t="s">
        <v>461</v>
      </c>
      <c r="L22" s="346"/>
      <c r="M22" s="77" t="s">
        <v>453</v>
      </c>
      <c r="N22" s="38">
        <v>4</v>
      </c>
      <c r="O22" s="38">
        <v>1</v>
      </c>
      <c r="P22" s="38">
        <v>1</v>
      </c>
      <c r="Q22" s="38"/>
      <c r="R22" s="38"/>
      <c r="S22" s="109">
        <f t="shared" si="2"/>
        <v>2</v>
      </c>
      <c r="T22" s="120">
        <f t="shared" si="4"/>
        <v>0.5</v>
      </c>
      <c r="U22" s="111">
        <v>45689</v>
      </c>
      <c r="V22" s="111">
        <v>46022</v>
      </c>
      <c r="W22" s="79">
        <f t="shared" ref="W22:W59" si="5">+V22-U22</f>
        <v>333</v>
      </c>
      <c r="X22" s="38">
        <v>978560</v>
      </c>
      <c r="Y22" s="38" t="s">
        <v>416</v>
      </c>
      <c r="Z22" s="38" t="s">
        <v>454</v>
      </c>
      <c r="AA22" s="49" t="s">
        <v>418</v>
      </c>
      <c r="AB22" s="49" t="s">
        <v>419</v>
      </c>
      <c r="AC22" s="38" t="s">
        <v>455</v>
      </c>
      <c r="AD22" s="47" t="s">
        <v>462</v>
      </c>
      <c r="AE22" s="83">
        <v>48000000</v>
      </c>
      <c r="AF22" s="38" t="s">
        <v>422</v>
      </c>
      <c r="AG22" s="38" t="s">
        <v>457</v>
      </c>
      <c r="AH22" s="38" t="s">
        <v>458</v>
      </c>
      <c r="AI22" s="444"/>
      <c r="AJ22" s="444"/>
      <c r="AK22" s="444"/>
      <c r="AL22" s="444"/>
      <c r="AM22" s="444"/>
      <c r="AN22" s="317"/>
      <c r="AO22" s="320"/>
      <c r="AP22" s="444"/>
      <c r="AQ22" s="451"/>
      <c r="AR22" s="444"/>
      <c r="AS22" s="444"/>
      <c r="AT22" s="347"/>
      <c r="AU22" s="348"/>
      <c r="AV22" s="347"/>
      <c r="AW22" s="349"/>
      <c r="AX22" s="48"/>
      <c r="AY22" s="48"/>
      <c r="AZ22" s="48"/>
      <c r="BA22" s="48"/>
      <c r="BB22" s="48"/>
      <c r="BC22" s="48"/>
      <c r="BD22" s="48"/>
      <c r="BE22" s="48"/>
      <c r="BF22" s="48"/>
    </row>
    <row r="23" spans="1:58" ht="89.25" customHeight="1">
      <c r="A23" s="402"/>
      <c r="B23" s="486"/>
      <c r="C23" s="405"/>
      <c r="D23" s="394"/>
      <c r="E23" s="346"/>
      <c r="F23" s="387"/>
      <c r="G23" s="386"/>
      <c r="H23" s="407"/>
      <c r="I23" s="378"/>
      <c r="J23" s="395"/>
      <c r="K23" s="44" t="s">
        <v>463</v>
      </c>
      <c r="L23" s="346"/>
      <c r="M23" s="77" t="s">
        <v>464</v>
      </c>
      <c r="N23" s="38">
        <v>4</v>
      </c>
      <c r="O23" s="38">
        <v>1</v>
      </c>
      <c r="P23" s="38">
        <v>1</v>
      </c>
      <c r="Q23" s="38"/>
      <c r="R23" s="38"/>
      <c r="S23" s="109">
        <f t="shared" si="2"/>
        <v>2</v>
      </c>
      <c r="T23" s="120">
        <f t="shared" si="4"/>
        <v>0.5</v>
      </c>
      <c r="U23" s="111">
        <v>45689</v>
      </c>
      <c r="V23" s="111">
        <v>46022</v>
      </c>
      <c r="W23" s="79">
        <f t="shared" si="5"/>
        <v>333</v>
      </c>
      <c r="X23" s="38">
        <v>978560</v>
      </c>
      <c r="Y23" s="38" t="s">
        <v>416</v>
      </c>
      <c r="Z23" s="38" t="s">
        <v>454</v>
      </c>
      <c r="AA23" s="49" t="s">
        <v>418</v>
      </c>
      <c r="AB23" s="49" t="s">
        <v>419</v>
      </c>
      <c r="AC23" s="38" t="s">
        <v>455</v>
      </c>
      <c r="AD23" s="108" t="s">
        <v>465</v>
      </c>
      <c r="AE23" s="87"/>
      <c r="AF23" s="38" t="s">
        <v>422</v>
      </c>
      <c r="AG23" s="38" t="s">
        <v>457</v>
      </c>
      <c r="AH23" s="38" t="s">
        <v>458</v>
      </c>
      <c r="AI23" s="445"/>
      <c r="AJ23" s="445"/>
      <c r="AK23" s="445"/>
      <c r="AL23" s="445"/>
      <c r="AM23" s="445"/>
      <c r="AN23" s="318"/>
      <c r="AO23" s="320"/>
      <c r="AP23" s="445"/>
      <c r="AQ23" s="452"/>
      <c r="AR23" s="445"/>
      <c r="AS23" s="445"/>
      <c r="AT23" s="347"/>
      <c r="AU23" s="348"/>
      <c r="AV23" s="347"/>
      <c r="AW23" s="349"/>
      <c r="AX23" s="48"/>
      <c r="AY23" s="48"/>
      <c r="AZ23" s="48"/>
      <c r="BA23" s="48"/>
      <c r="BB23" s="48"/>
      <c r="BC23" s="48"/>
      <c r="BD23" s="48"/>
      <c r="BE23" s="48"/>
      <c r="BF23" s="48"/>
    </row>
    <row r="24" spans="1:58" ht="88.5" customHeight="1">
      <c r="A24" s="403"/>
      <c r="B24" s="487"/>
      <c r="C24" s="406"/>
      <c r="D24" s="394"/>
      <c r="E24" s="346"/>
      <c r="F24" s="387"/>
      <c r="G24" s="386"/>
      <c r="H24" s="407"/>
      <c r="I24" s="378"/>
      <c r="J24" s="395"/>
      <c r="K24" s="44" t="s">
        <v>466</v>
      </c>
      <c r="L24" s="346"/>
      <c r="M24" s="77" t="s">
        <v>453</v>
      </c>
      <c r="N24" s="38">
        <v>4</v>
      </c>
      <c r="O24" s="38">
        <v>1</v>
      </c>
      <c r="P24" s="38">
        <v>1</v>
      </c>
      <c r="Q24" s="38"/>
      <c r="R24" s="38"/>
      <c r="S24" s="109">
        <f t="shared" si="2"/>
        <v>2</v>
      </c>
      <c r="T24" s="120">
        <f t="shared" si="4"/>
        <v>0.5</v>
      </c>
      <c r="U24" s="111">
        <v>45689</v>
      </c>
      <c r="V24" s="111">
        <v>46022</v>
      </c>
      <c r="W24" s="79">
        <f t="shared" si="5"/>
        <v>333</v>
      </c>
      <c r="X24" s="38">
        <v>978560</v>
      </c>
      <c r="Y24" s="38" t="s">
        <v>416</v>
      </c>
      <c r="Z24" s="38" t="s">
        <v>454</v>
      </c>
      <c r="AA24" s="49" t="s">
        <v>418</v>
      </c>
      <c r="AB24" s="49" t="s">
        <v>419</v>
      </c>
      <c r="AC24" s="38" t="s">
        <v>455</v>
      </c>
      <c r="AD24" s="47" t="s">
        <v>467</v>
      </c>
      <c r="AE24" s="83">
        <v>20000000.870000001</v>
      </c>
      <c r="AF24" s="38" t="s">
        <v>422</v>
      </c>
      <c r="AG24" s="38" t="s">
        <v>457</v>
      </c>
      <c r="AH24" s="38" t="s">
        <v>458</v>
      </c>
      <c r="AI24" s="139">
        <v>0</v>
      </c>
      <c r="AJ24" s="139"/>
      <c r="AK24" s="139">
        <v>130448727.42</v>
      </c>
      <c r="AL24" s="139"/>
      <c r="AM24" s="139"/>
      <c r="AN24" s="127" t="s">
        <v>442</v>
      </c>
      <c r="AO24" s="321"/>
      <c r="AP24" s="156"/>
      <c r="AQ24" s="156"/>
      <c r="AR24" s="156"/>
      <c r="AS24" s="156"/>
      <c r="AT24" s="212">
        <v>0</v>
      </c>
      <c r="AU24" s="213">
        <f>+AT24/AK24</f>
        <v>0</v>
      </c>
      <c r="AV24" s="159">
        <v>0</v>
      </c>
      <c r="AW24" s="160">
        <v>0</v>
      </c>
      <c r="AX24" s="48"/>
      <c r="AY24" s="48"/>
      <c r="AZ24" s="48"/>
      <c r="BA24" s="48"/>
      <c r="BB24" s="48"/>
      <c r="BC24" s="48"/>
      <c r="BD24" s="48"/>
      <c r="BE24" s="48"/>
      <c r="BF24" s="48"/>
    </row>
    <row r="25" spans="1:58" ht="27.75" customHeight="1">
      <c r="A25" s="380" t="s">
        <v>468</v>
      </c>
      <c r="B25" s="381"/>
      <c r="C25" s="381"/>
      <c r="D25" s="381"/>
      <c r="E25" s="381"/>
      <c r="F25" s="381"/>
      <c r="G25" s="381"/>
      <c r="H25" s="381"/>
      <c r="I25" s="381"/>
      <c r="J25" s="381"/>
      <c r="K25" s="381"/>
      <c r="L25" s="381"/>
      <c r="M25" s="381"/>
      <c r="N25" s="381"/>
      <c r="O25" s="381"/>
      <c r="P25" s="381"/>
      <c r="Q25" s="381"/>
      <c r="R25" s="381"/>
      <c r="S25" s="382"/>
      <c r="T25" s="222">
        <f>+AVERAGE(T21:T24)</f>
        <v>0.5</v>
      </c>
      <c r="U25" s="223"/>
      <c r="V25" s="223"/>
      <c r="W25" s="79"/>
      <c r="X25" s="38"/>
      <c r="Y25" s="38"/>
      <c r="Z25" s="38"/>
      <c r="AA25" s="49"/>
      <c r="AB25" s="49"/>
      <c r="AC25" s="38"/>
      <c r="AD25" s="47"/>
      <c r="AE25" s="229"/>
      <c r="AF25" s="38"/>
      <c r="AG25" s="38"/>
      <c r="AH25" s="38"/>
      <c r="AI25" s="224">
        <f>+AI21+AI24</f>
        <v>0</v>
      </c>
      <c r="AJ25" s="224">
        <f t="shared" ref="AJ25:AK25" si="6">+AJ21+AJ24</f>
        <v>266248672.44</v>
      </c>
      <c r="AK25" s="224">
        <f t="shared" si="6"/>
        <v>396697399.86000001</v>
      </c>
      <c r="AL25" s="224"/>
      <c r="AM25" s="224"/>
      <c r="AN25" s="61"/>
      <c r="AO25" s="108"/>
      <c r="AP25" s="224">
        <f t="shared" ref="AP25" si="7">+AP21+AP24</f>
        <v>0</v>
      </c>
      <c r="AQ25" s="227">
        <f>+AP25/AJ25</f>
        <v>0</v>
      </c>
      <c r="AR25" s="224">
        <f t="shared" ref="AR25" si="8">+AR21+AR24</f>
        <v>0</v>
      </c>
      <c r="AS25" s="227">
        <f>+AR25/AJ25</f>
        <v>0</v>
      </c>
      <c r="AT25" s="224">
        <f>+AT21+AT24</f>
        <v>0</v>
      </c>
      <c r="AU25" s="226">
        <f>+AU21</f>
        <v>0</v>
      </c>
      <c r="AV25" s="224">
        <f>+AV21</f>
        <v>0</v>
      </c>
      <c r="AW25" s="227">
        <f>+AW21</f>
        <v>0</v>
      </c>
      <c r="AX25" s="48"/>
      <c r="AY25" s="48"/>
      <c r="AZ25" s="48"/>
      <c r="BA25" s="48"/>
      <c r="BB25" s="48"/>
      <c r="BC25" s="48"/>
      <c r="BD25" s="48"/>
      <c r="BE25" s="48"/>
      <c r="BF25" s="48"/>
    </row>
    <row r="26" spans="1:58" ht="58.5" customHeight="1">
      <c r="A26" s="485" t="s">
        <v>199</v>
      </c>
      <c r="B26" s="319" t="s">
        <v>200</v>
      </c>
      <c r="C26" s="398" t="s">
        <v>469</v>
      </c>
      <c r="D26" s="346" t="s">
        <v>203</v>
      </c>
      <c r="E26" s="346" t="s">
        <v>470</v>
      </c>
      <c r="F26" s="390">
        <v>2024130010066</v>
      </c>
      <c r="G26" s="391" t="s">
        <v>471</v>
      </c>
      <c r="H26" s="397" t="s">
        <v>472</v>
      </c>
      <c r="I26" s="386" t="s">
        <v>473</v>
      </c>
      <c r="J26" s="354">
        <v>1</v>
      </c>
      <c r="K26" s="78" t="s">
        <v>474</v>
      </c>
      <c r="L26" s="346" t="s">
        <v>308</v>
      </c>
      <c r="M26" s="77" t="s">
        <v>475</v>
      </c>
      <c r="N26" s="38">
        <v>1</v>
      </c>
      <c r="O26" s="38">
        <v>0</v>
      </c>
      <c r="P26" s="38">
        <v>0.6</v>
      </c>
      <c r="Q26" s="38"/>
      <c r="R26" s="38"/>
      <c r="S26" s="109">
        <f t="shared" si="2"/>
        <v>0.6</v>
      </c>
      <c r="T26" s="120">
        <f t="shared" si="4"/>
        <v>0.6</v>
      </c>
      <c r="U26" s="111">
        <v>45689</v>
      </c>
      <c r="V26" s="111">
        <v>46022</v>
      </c>
      <c r="W26" s="79">
        <f t="shared" si="5"/>
        <v>333</v>
      </c>
      <c r="X26" s="38">
        <v>978560</v>
      </c>
      <c r="Y26" s="38" t="s">
        <v>416</v>
      </c>
      <c r="Z26" s="38" t="s">
        <v>476</v>
      </c>
      <c r="AA26" s="49" t="s">
        <v>418</v>
      </c>
      <c r="AB26" s="49" t="s">
        <v>419</v>
      </c>
      <c r="AC26" s="38" t="s">
        <v>455</v>
      </c>
      <c r="AD26" s="108" t="s">
        <v>477</v>
      </c>
      <c r="AE26" s="82">
        <v>162000000</v>
      </c>
      <c r="AF26" s="38" t="s">
        <v>422</v>
      </c>
      <c r="AG26" s="38" t="s">
        <v>457</v>
      </c>
      <c r="AH26" s="38" t="s">
        <v>458</v>
      </c>
      <c r="AI26" s="413">
        <v>591440847</v>
      </c>
      <c r="AJ26" s="413">
        <v>591440847</v>
      </c>
      <c r="AK26" s="413">
        <v>591440847</v>
      </c>
      <c r="AL26" s="413"/>
      <c r="AM26" s="413"/>
      <c r="AN26" s="414" t="s">
        <v>478</v>
      </c>
      <c r="AO26" s="346" t="s">
        <v>479</v>
      </c>
      <c r="AP26" s="413">
        <v>0</v>
      </c>
      <c r="AQ26" s="413"/>
      <c r="AR26" s="413">
        <v>0</v>
      </c>
      <c r="AS26" s="413"/>
      <c r="AT26" s="350">
        <v>0</v>
      </c>
      <c r="AU26" s="446">
        <f>+AT26/AI26</f>
        <v>0</v>
      </c>
      <c r="AV26" s="350">
        <v>0</v>
      </c>
      <c r="AW26" s="328">
        <f>+AV26/AI26</f>
        <v>0</v>
      </c>
      <c r="AX26" s="219"/>
      <c r="AY26" s="48"/>
      <c r="AZ26" s="48"/>
      <c r="BA26" s="48"/>
      <c r="BB26" s="48"/>
      <c r="BC26" s="48"/>
      <c r="BD26" s="48"/>
      <c r="BE26" s="48"/>
      <c r="BF26" s="48"/>
    </row>
    <row r="27" spans="1:58" ht="53.25" customHeight="1">
      <c r="A27" s="486"/>
      <c r="B27" s="320"/>
      <c r="C27" s="399"/>
      <c r="D27" s="346"/>
      <c r="E27" s="346"/>
      <c r="F27" s="390"/>
      <c r="G27" s="391"/>
      <c r="H27" s="397"/>
      <c r="I27" s="386"/>
      <c r="J27" s="354"/>
      <c r="K27" s="78" t="s">
        <v>480</v>
      </c>
      <c r="L27" s="346"/>
      <c r="M27" s="77" t="s">
        <v>481</v>
      </c>
      <c r="N27" s="38">
        <v>4</v>
      </c>
      <c r="O27" s="38">
        <v>0</v>
      </c>
      <c r="P27" s="38">
        <v>2.2000000000000002</v>
      </c>
      <c r="Q27" s="38"/>
      <c r="R27" s="38"/>
      <c r="S27" s="109">
        <f t="shared" si="2"/>
        <v>2.2000000000000002</v>
      </c>
      <c r="T27" s="120">
        <f t="shared" si="4"/>
        <v>0.55000000000000004</v>
      </c>
      <c r="U27" s="111">
        <v>45689</v>
      </c>
      <c r="V27" s="111">
        <v>46022</v>
      </c>
      <c r="W27" s="79">
        <f t="shared" si="5"/>
        <v>333</v>
      </c>
      <c r="X27" s="38">
        <v>978560</v>
      </c>
      <c r="Y27" s="38" t="s">
        <v>416</v>
      </c>
      <c r="Z27" s="38" t="s">
        <v>476</v>
      </c>
      <c r="AA27" s="49" t="s">
        <v>418</v>
      </c>
      <c r="AB27" s="49" t="s">
        <v>419</v>
      </c>
      <c r="AC27" s="38" t="s">
        <v>455</v>
      </c>
      <c r="AD27" s="108" t="s">
        <v>482</v>
      </c>
      <c r="AE27" s="82">
        <v>658000000</v>
      </c>
      <c r="AF27" s="38" t="s">
        <v>422</v>
      </c>
      <c r="AG27" s="38" t="s">
        <v>457</v>
      </c>
      <c r="AH27" s="38" t="s">
        <v>458</v>
      </c>
      <c r="AI27" s="413"/>
      <c r="AJ27" s="413"/>
      <c r="AK27" s="413"/>
      <c r="AL27" s="413"/>
      <c r="AM27" s="413"/>
      <c r="AN27" s="414"/>
      <c r="AO27" s="346"/>
      <c r="AP27" s="413"/>
      <c r="AQ27" s="413"/>
      <c r="AR27" s="413"/>
      <c r="AS27" s="413"/>
      <c r="AT27" s="350"/>
      <c r="AU27" s="446"/>
      <c r="AV27" s="350"/>
      <c r="AW27" s="328"/>
      <c r="AX27" s="219"/>
      <c r="AY27" s="48"/>
      <c r="AZ27" s="48"/>
      <c r="BA27" s="48"/>
      <c r="BB27" s="48"/>
      <c r="BC27" s="48"/>
      <c r="BD27" s="48"/>
      <c r="BE27" s="48"/>
      <c r="BF27" s="48"/>
    </row>
    <row r="28" spans="1:58" ht="77.25" customHeight="1">
      <c r="A28" s="486"/>
      <c r="B28" s="320"/>
      <c r="C28" s="399"/>
      <c r="D28" s="346"/>
      <c r="E28" s="346"/>
      <c r="F28" s="390"/>
      <c r="G28" s="391"/>
      <c r="H28" s="397"/>
      <c r="I28" s="386"/>
      <c r="J28" s="354"/>
      <c r="K28" s="78" t="s">
        <v>483</v>
      </c>
      <c r="L28" s="346"/>
      <c r="M28" s="77" t="s">
        <v>484</v>
      </c>
      <c r="N28" s="38">
        <v>4</v>
      </c>
      <c r="O28" s="38">
        <v>1</v>
      </c>
      <c r="P28" s="38">
        <v>1</v>
      </c>
      <c r="Q28" s="38"/>
      <c r="R28" s="38"/>
      <c r="S28" s="109">
        <f t="shared" si="2"/>
        <v>2</v>
      </c>
      <c r="T28" s="120">
        <f t="shared" si="4"/>
        <v>0.5</v>
      </c>
      <c r="U28" s="111">
        <v>45689</v>
      </c>
      <c r="V28" s="111">
        <v>46022</v>
      </c>
      <c r="W28" s="79">
        <v>0</v>
      </c>
      <c r="X28" s="38">
        <v>978560</v>
      </c>
      <c r="Y28" s="38" t="s">
        <v>416</v>
      </c>
      <c r="Z28" s="38" t="s">
        <v>476</v>
      </c>
      <c r="AA28" s="49" t="s">
        <v>418</v>
      </c>
      <c r="AB28" s="49" t="s">
        <v>419</v>
      </c>
      <c r="AC28" s="38" t="s">
        <v>455</v>
      </c>
      <c r="AD28" s="108" t="s">
        <v>485</v>
      </c>
      <c r="AE28" s="82">
        <v>200000000</v>
      </c>
      <c r="AF28" s="38" t="s">
        <v>422</v>
      </c>
      <c r="AG28" s="38" t="s">
        <v>457</v>
      </c>
      <c r="AH28" s="38" t="s">
        <v>458</v>
      </c>
      <c r="AI28" s="413"/>
      <c r="AJ28" s="413"/>
      <c r="AK28" s="413"/>
      <c r="AL28" s="413"/>
      <c r="AM28" s="413"/>
      <c r="AN28" s="414"/>
      <c r="AO28" s="346"/>
      <c r="AP28" s="413"/>
      <c r="AQ28" s="413"/>
      <c r="AR28" s="413"/>
      <c r="AS28" s="413"/>
      <c r="AT28" s="350"/>
      <c r="AU28" s="446"/>
      <c r="AV28" s="350"/>
      <c r="AW28" s="328"/>
      <c r="AX28" s="219"/>
      <c r="AY28" s="48"/>
      <c r="AZ28" s="48"/>
      <c r="BA28" s="48"/>
      <c r="BB28" s="48"/>
      <c r="BC28" s="48"/>
      <c r="BD28" s="48"/>
      <c r="BE28" s="48"/>
      <c r="BF28" s="48"/>
    </row>
    <row r="29" spans="1:58" ht="128.25">
      <c r="A29" s="486"/>
      <c r="B29" s="320"/>
      <c r="C29" s="399"/>
      <c r="D29" s="346"/>
      <c r="E29" s="346"/>
      <c r="F29" s="390"/>
      <c r="G29" s="391"/>
      <c r="H29" s="397"/>
      <c r="I29" s="386"/>
      <c r="J29" s="354"/>
      <c r="K29" s="78" t="s">
        <v>486</v>
      </c>
      <c r="L29" s="346"/>
      <c r="M29" s="77" t="s">
        <v>487</v>
      </c>
      <c r="N29" s="38">
        <v>4</v>
      </c>
      <c r="O29" s="38">
        <v>0</v>
      </c>
      <c r="P29" s="38">
        <v>1</v>
      </c>
      <c r="Q29" s="38"/>
      <c r="R29" s="38"/>
      <c r="S29" s="109">
        <f t="shared" si="2"/>
        <v>1</v>
      </c>
      <c r="T29" s="120">
        <f t="shared" si="4"/>
        <v>0.25</v>
      </c>
      <c r="U29" s="111">
        <v>45689</v>
      </c>
      <c r="V29" s="111">
        <v>46022</v>
      </c>
      <c r="W29" s="79">
        <f t="shared" si="5"/>
        <v>333</v>
      </c>
      <c r="X29" s="38">
        <v>978560</v>
      </c>
      <c r="Y29" s="38" t="s">
        <v>416</v>
      </c>
      <c r="Z29" s="38" t="s">
        <v>476</v>
      </c>
      <c r="AA29" s="49" t="s">
        <v>418</v>
      </c>
      <c r="AB29" s="49" t="s">
        <v>419</v>
      </c>
      <c r="AC29" s="38" t="s">
        <v>455</v>
      </c>
      <c r="AD29" s="108" t="s">
        <v>488</v>
      </c>
      <c r="AE29" s="82">
        <v>40000000</v>
      </c>
      <c r="AF29" s="38" t="s">
        <v>422</v>
      </c>
      <c r="AG29" s="38" t="s">
        <v>457</v>
      </c>
      <c r="AH29" s="38" t="s">
        <v>458</v>
      </c>
      <c r="AI29" s="442">
        <v>200000000</v>
      </c>
      <c r="AJ29" s="442">
        <v>200000000</v>
      </c>
      <c r="AK29" s="442">
        <v>200000000</v>
      </c>
      <c r="AL29" s="442"/>
      <c r="AM29" s="442"/>
      <c r="AN29" s="345" t="s">
        <v>459</v>
      </c>
      <c r="AO29" s="346"/>
      <c r="AP29" s="442">
        <v>0</v>
      </c>
      <c r="AQ29" s="442"/>
      <c r="AR29" s="442">
        <v>0</v>
      </c>
      <c r="AS29" s="442"/>
      <c r="AT29" s="327">
        <v>0</v>
      </c>
      <c r="AU29" s="446">
        <f>+AT29/AI29</f>
        <v>0</v>
      </c>
      <c r="AV29" s="327">
        <v>0</v>
      </c>
      <c r="AW29" s="328">
        <f>+AV29/AI29</f>
        <v>0</v>
      </c>
      <c r="AX29" s="219"/>
      <c r="AY29" s="48"/>
      <c r="AZ29" s="48"/>
      <c r="BA29" s="48"/>
      <c r="BB29" s="48"/>
      <c r="BC29" s="48"/>
      <c r="BD29" s="48"/>
      <c r="BE29" s="48"/>
      <c r="BF29" s="48"/>
    </row>
    <row r="30" spans="1:58" ht="128.25">
      <c r="A30" s="487"/>
      <c r="B30" s="321"/>
      <c r="C30" s="400"/>
      <c r="D30" s="346"/>
      <c r="E30" s="346"/>
      <c r="F30" s="390"/>
      <c r="G30" s="391"/>
      <c r="H30" s="397"/>
      <c r="I30" s="386"/>
      <c r="J30" s="354"/>
      <c r="K30" s="78" t="s">
        <v>489</v>
      </c>
      <c r="L30" s="346"/>
      <c r="M30" s="77" t="s">
        <v>490</v>
      </c>
      <c r="N30" s="38">
        <v>4</v>
      </c>
      <c r="O30" s="38">
        <v>0</v>
      </c>
      <c r="P30" s="38">
        <v>1</v>
      </c>
      <c r="Q30" s="38"/>
      <c r="R30" s="38"/>
      <c r="S30" s="109">
        <f t="shared" si="2"/>
        <v>1</v>
      </c>
      <c r="T30" s="120">
        <f t="shared" si="4"/>
        <v>0.25</v>
      </c>
      <c r="U30" s="111">
        <v>45689</v>
      </c>
      <c r="V30" s="111">
        <v>46022</v>
      </c>
      <c r="W30" s="79">
        <f t="shared" si="5"/>
        <v>333</v>
      </c>
      <c r="X30" s="38">
        <v>978560</v>
      </c>
      <c r="Y30" s="38" t="s">
        <v>416</v>
      </c>
      <c r="Z30" s="38" t="s">
        <v>476</v>
      </c>
      <c r="AA30" s="49" t="s">
        <v>418</v>
      </c>
      <c r="AB30" s="49" t="s">
        <v>419</v>
      </c>
      <c r="AC30" s="38" t="s">
        <v>455</v>
      </c>
      <c r="AD30" s="108" t="s">
        <v>491</v>
      </c>
      <c r="AE30" s="82">
        <v>40000000</v>
      </c>
      <c r="AF30" s="38" t="s">
        <v>422</v>
      </c>
      <c r="AG30" s="38" t="s">
        <v>457</v>
      </c>
      <c r="AH30" s="38" t="s">
        <v>458</v>
      </c>
      <c r="AI30" s="442"/>
      <c r="AJ30" s="442"/>
      <c r="AK30" s="442"/>
      <c r="AL30" s="442"/>
      <c r="AM30" s="442"/>
      <c r="AN30" s="345"/>
      <c r="AO30" s="346"/>
      <c r="AP30" s="442"/>
      <c r="AQ30" s="442"/>
      <c r="AR30" s="442"/>
      <c r="AS30" s="442"/>
      <c r="AT30" s="327"/>
      <c r="AU30" s="446"/>
      <c r="AV30" s="327"/>
      <c r="AW30" s="328"/>
      <c r="AX30" s="219"/>
      <c r="AY30" s="48"/>
      <c r="AZ30" s="48"/>
      <c r="BA30" s="48"/>
      <c r="BB30" s="48"/>
      <c r="BC30" s="48"/>
      <c r="BD30" s="48"/>
      <c r="BE30" s="48"/>
      <c r="BF30" s="48"/>
    </row>
    <row r="31" spans="1:58" ht="34.5" customHeight="1">
      <c r="A31" s="380" t="s">
        <v>492</v>
      </c>
      <c r="B31" s="381"/>
      <c r="C31" s="381"/>
      <c r="D31" s="381"/>
      <c r="E31" s="381"/>
      <c r="F31" s="381"/>
      <c r="G31" s="381"/>
      <c r="H31" s="381"/>
      <c r="I31" s="381"/>
      <c r="J31" s="381"/>
      <c r="K31" s="381"/>
      <c r="L31" s="381"/>
      <c r="M31" s="381"/>
      <c r="N31" s="381"/>
      <c r="O31" s="381"/>
      <c r="P31" s="381"/>
      <c r="Q31" s="381"/>
      <c r="R31" s="381"/>
      <c r="S31" s="382"/>
      <c r="T31" s="222">
        <f>+AVERAGE(T26:T30)</f>
        <v>0.43</v>
      </c>
      <c r="U31" s="223"/>
      <c r="V31" s="223"/>
      <c r="W31" s="79"/>
      <c r="X31" s="38"/>
      <c r="Y31" s="38"/>
      <c r="Z31" s="38"/>
      <c r="AA31" s="49"/>
      <c r="AB31" s="49"/>
      <c r="AC31" s="38"/>
      <c r="AD31" s="108"/>
      <c r="AE31" s="230"/>
      <c r="AF31" s="38"/>
      <c r="AG31" s="38"/>
      <c r="AH31" s="38"/>
      <c r="AI31" s="224">
        <f>SUM(AI26:AI30)</f>
        <v>791440847</v>
      </c>
      <c r="AJ31" s="224">
        <f>SUM(AJ26:AJ30)</f>
        <v>791440847</v>
      </c>
      <c r="AK31" s="224">
        <f>SUM(AK26:AK30)</f>
        <v>791440847</v>
      </c>
      <c r="AL31" s="224"/>
      <c r="AM31" s="224"/>
      <c r="AN31" s="61"/>
      <c r="AO31" s="108"/>
      <c r="AP31" s="224">
        <f>SUM(AP26:AP30)</f>
        <v>0</v>
      </c>
      <c r="AQ31" s="231">
        <f>+AP31/AJ31</f>
        <v>0</v>
      </c>
      <c r="AR31" s="224">
        <f>SUM(AR26:AR30)</f>
        <v>0</v>
      </c>
      <c r="AS31" s="231">
        <f>+AR31/AJ31</f>
        <v>0</v>
      </c>
      <c r="AT31" s="224">
        <f>SUM(AT26:AT30)</f>
        <v>0</v>
      </c>
      <c r="AU31" s="226">
        <f>+AT31/AI31</f>
        <v>0</v>
      </c>
      <c r="AV31" s="224">
        <f>SUM(AV26:AV30)</f>
        <v>0</v>
      </c>
      <c r="AW31" s="227">
        <f>+AV31/AI31</f>
        <v>0</v>
      </c>
      <c r="AX31" s="48"/>
      <c r="AY31" s="48"/>
      <c r="AZ31" s="48"/>
      <c r="BA31" s="48"/>
      <c r="BB31" s="48"/>
      <c r="BC31" s="48"/>
      <c r="BD31" s="48"/>
      <c r="BE31" s="48"/>
      <c r="BF31" s="48"/>
    </row>
    <row r="32" spans="1:58" ht="128.25">
      <c r="A32" s="396" t="s">
        <v>493</v>
      </c>
      <c r="B32" s="356" t="s">
        <v>218</v>
      </c>
      <c r="C32" s="385" t="s">
        <v>219</v>
      </c>
      <c r="D32" s="394" t="s">
        <v>221</v>
      </c>
      <c r="E32" s="346" t="s">
        <v>494</v>
      </c>
      <c r="F32" s="387">
        <v>2024130010068</v>
      </c>
      <c r="G32" s="386" t="s">
        <v>495</v>
      </c>
      <c r="H32" s="355" t="s">
        <v>496</v>
      </c>
      <c r="I32" s="355" t="s">
        <v>497</v>
      </c>
      <c r="J32" s="354">
        <v>0.3</v>
      </c>
      <c r="K32" s="44" t="s">
        <v>498</v>
      </c>
      <c r="L32" s="346" t="s">
        <v>308</v>
      </c>
      <c r="M32" s="108" t="s">
        <v>499</v>
      </c>
      <c r="N32" s="38">
        <v>4</v>
      </c>
      <c r="O32" s="38">
        <v>1</v>
      </c>
      <c r="P32" s="38">
        <v>0</v>
      </c>
      <c r="Q32" s="38"/>
      <c r="R32" s="38"/>
      <c r="S32" s="109">
        <f t="shared" si="2"/>
        <v>1</v>
      </c>
      <c r="T32" s="120">
        <f t="shared" si="4"/>
        <v>0.25</v>
      </c>
      <c r="U32" s="111">
        <v>45689</v>
      </c>
      <c r="V32" s="111">
        <v>46022</v>
      </c>
      <c r="W32" s="79">
        <f t="shared" si="5"/>
        <v>333</v>
      </c>
      <c r="X32" s="38">
        <v>978560</v>
      </c>
      <c r="Y32" s="38" t="s">
        <v>416</v>
      </c>
      <c r="Z32" s="38" t="s">
        <v>500</v>
      </c>
      <c r="AA32" s="49" t="s">
        <v>418</v>
      </c>
      <c r="AB32" s="49" t="s">
        <v>419</v>
      </c>
      <c r="AC32" s="38" t="s">
        <v>455</v>
      </c>
      <c r="AD32" s="108" t="s">
        <v>501</v>
      </c>
      <c r="AE32" s="82">
        <v>60000000</v>
      </c>
      <c r="AF32" s="38" t="s">
        <v>422</v>
      </c>
      <c r="AG32" s="38" t="s">
        <v>457</v>
      </c>
      <c r="AH32" s="38" t="s">
        <v>458</v>
      </c>
      <c r="AI32" s="329">
        <v>1000000000</v>
      </c>
      <c r="AJ32" s="329">
        <v>1000000000</v>
      </c>
      <c r="AK32" s="329">
        <v>1000000000</v>
      </c>
      <c r="AL32" s="147"/>
      <c r="AM32" s="147"/>
      <c r="AN32" s="329" t="s">
        <v>423</v>
      </c>
      <c r="AO32" s="346" t="s">
        <v>502</v>
      </c>
      <c r="AP32" s="329">
        <v>1000000000</v>
      </c>
      <c r="AQ32" s="459">
        <f>+AP32/AJ32</f>
        <v>1</v>
      </c>
      <c r="AR32" s="329">
        <v>491000000</v>
      </c>
      <c r="AS32" s="459">
        <f>+AR32/AJ32</f>
        <v>0.49099999999999999</v>
      </c>
      <c r="AT32" s="329">
        <v>1000000000</v>
      </c>
      <c r="AU32" s="333">
        <f>+AT32/AJ32</f>
        <v>1</v>
      </c>
      <c r="AV32" s="332">
        <v>1000000000</v>
      </c>
      <c r="AW32" s="336">
        <f>+AV32/AJ32</f>
        <v>1</v>
      </c>
      <c r="AX32" s="48"/>
      <c r="AY32" s="48"/>
      <c r="AZ32" s="48"/>
      <c r="BA32" s="48"/>
      <c r="BB32" s="48"/>
      <c r="BC32" s="48"/>
      <c r="BD32" s="48"/>
      <c r="BE32" s="48"/>
      <c r="BF32" s="48"/>
    </row>
    <row r="33" spans="1:58" ht="128.25">
      <c r="A33" s="396"/>
      <c r="B33" s="356"/>
      <c r="C33" s="385"/>
      <c r="D33" s="394"/>
      <c r="E33" s="346"/>
      <c r="F33" s="387"/>
      <c r="G33" s="386"/>
      <c r="H33" s="355"/>
      <c r="I33" s="355"/>
      <c r="J33" s="354"/>
      <c r="K33" s="44" t="s">
        <v>503</v>
      </c>
      <c r="L33" s="346"/>
      <c r="M33" s="77" t="s">
        <v>504</v>
      </c>
      <c r="N33" s="38">
        <v>4</v>
      </c>
      <c r="O33" s="38">
        <v>1</v>
      </c>
      <c r="P33" s="38">
        <v>0.5</v>
      </c>
      <c r="Q33" s="38"/>
      <c r="R33" s="38"/>
      <c r="S33" s="109">
        <f t="shared" si="2"/>
        <v>1.5</v>
      </c>
      <c r="T33" s="120">
        <f t="shared" si="4"/>
        <v>0.375</v>
      </c>
      <c r="U33" s="111">
        <v>45689</v>
      </c>
      <c r="V33" s="111">
        <v>46022</v>
      </c>
      <c r="W33" s="79">
        <f t="shared" si="5"/>
        <v>333</v>
      </c>
      <c r="X33" s="38">
        <v>978560</v>
      </c>
      <c r="Y33" s="38" t="s">
        <v>416</v>
      </c>
      <c r="Z33" s="38" t="s">
        <v>500</v>
      </c>
      <c r="AA33" s="49" t="s">
        <v>418</v>
      </c>
      <c r="AB33" s="49" t="s">
        <v>419</v>
      </c>
      <c r="AC33" s="38" t="s">
        <v>455</v>
      </c>
      <c r="AD33" s="108" t="s">
        <v>505</v>
      </c>
      <c r="AE33" s="82"/>
      <c r="AF33" s="38" t="s">
        <v>422</v>
      </c>
      <c r="AG33" s="38" t="s">
        <v>457</v>
      </c>
      <c r="AH33" s="38" t="s">
        <v>458</v>
      </c>
      <c r="AI33" s="330"/>
      <c r="AJ33" s="330"/>
      <c r="AK33" s="330"/>
      <c r="AL33" s="148"/>
      <c r="AM33" s="148"/>
      <c r="AN33" s="330"/>
      <c r="AO33" s="346"/>
      <c r="AP33" s="330"/>
      <c r="AQ33" s="460"/>
      <c r="AR33" s="330"/>
      <c r="AS33" s="460"/>
      <c r="AT33" s="330"/>
      <c r="AU33" s="334"/>
      <c r="AV33" s="332"/>
      <c r="AW33" s="336"/>
      <c r="AX33" s="48"/>
      <c r="AY33" s="48"/>
      <c r="AZ33" s="48"/>
      <c r="BA33" s="48"/>
      <c r="BB33" s="48"/>
      <c r="BC33" s="48"/>
      <c r="BD33" s="48"/>
      <c r="BE33" s="48"/>
      <c r="BF33" s="48"/>
    </row>
    <row r="34" spans="1:58" ht="128.25">
      <c r="A34" s="396"/>
      <c r="B34" s="356"/>
      <c r="C34" s="385"/>
      <c r="D34" s="356" t="s">
        <v>225</v>
      </c>
      <c r="E34" s="346"/>
      <c r="F34" s="387"/>
      <c r="G34" s="386"/>
      <c r="H34" s="355" t="s">
        <v>506</v>
      </c>
      <c r="I34" s="355" t="s">
        <v>226</v>
      </c>
      <c r="J34" s="354">
        <v>0.7</v>
      </c>
      <c r="K34" s="44" t="s">
        <v>507</v>
      </c>
      <c r="L34" s="346"/>
      <c r="M34" s="77" t="s">
        <v>508</v>
      </c>
      <c r="N34" s="38">
        <v>4</v>
      </c>
      <c r="O34" s="38">
        <v>1</v>
      </c>
      <c r="P34" s="38">
        <v>1</v>
      </c>
      <c r="Q34" s="38"/>
      <c r="R34" s="38"/>
      <c r="S34" s="109">
        <f t="shared" si="2"/>
        <v>2</v>
      </c>
      <c r="T34" s="120">
        <f t="shared" si="4"/>
        <v>0.5</v>
      </c>
      <c r="U34" s="111">
        <v>45689</v>
      </c>
      <c r="V34" s="111">
        <v>46022</v>
      </c>
      <c r="W34" s="79">
        <f t="shared" si="5"/>
        <v>333</v>
      </c>
      <c r="X34" s="38">
        <v>978560</v>
      </c>
      <c r="Y34" s="38" t="s">
        <v>416</v>
      </c>
      <c r="Z34" s="38" t="s">
        <v>500</v>
      </c>
      <c r="AA34" s="49" t="s">
        <v>418</v>
      </c>
      <c r="AB34" s="49" t="s">
        <v>419</v>
      </c>
      <c r="AC34" s="38" t="s">
        <v>455</v>
      </c>
      <c r="AD34" s="108" t="s">
        <v>509</v>
      </c>
      <c r="AE34" s="82">
        <v>540000000</v>
      </c>
      <c r="AF34" s="38" t="s">
        <v>422</v>
      </c>
      <c r="AG34" s="38" t="s">
        <v>457</v>
      </c>
      <c r="AH34" s="38" t="s">
        <v>458</v>
      </c>
      <c r="AI34" s="331"/>
      <c r="AJ34" s="331"/>
      <c r="AK34" s="331"/>
      <c r="AL34" s="149"/>
      <c r="AM34" s="149"/>
      <c r="AN34" s="331"/>
      <c r="AO34" s="346"/>
      <c r="AP34" s="331"/>
      <c r="AQ34" s="461"/>
      <c r="AR34" s="331"/>
      <c r="AS34" s="461"/>
      <c r="AT34" s="331"/>
      <c r="AU34" s="335"/>
      <c r="AV34" s="332"/>
      <c r="AW34" s="336"/>
      <c r="AX34" s="48"/>
      <c r="AY34" s="48"/>
      <c r="AZ34" s="48"/>
      <c r="BA34" s="48"/>
      <c r="BB34" s="48"/>
      <c r="BC34" s="48"/>
      <c r="BD34" s="48"/>
      <c r="BE34" s="48"/>
      <c r="BF34" s="48"/>
    </row>
    <row r="35" spans="1:58" ht="128.25">
      <c r="A35" s="396"/>
      <c r="B35" s="356"/>
      <c r="C35" s="385"/>
      <c r="D35" s="356"/>
      <c r="E35" s="346"/>
      <c r="F35" s="387"/>
      <c r="G35" s="386"/>
      <c r="H35" s="355"/>
      <c r="I35" s="355"/>
      <c r="J35" s="354"/>
      <c r="K35" s="44" t="s">
        <v>510</v>
      </c>
      <c r="L35" s="346"/>
      <c r="M35" s="77" t="s">
        <v>511</v>
      </c>
      <c r="N35" s="38">
        <v>2</v>
      </c>
      <c r="O35" s="38">
        <v>0</v>
      </c>
      <c r="P35" s="38">
        <v>0</v>
      </c>
      <c r="Q35" s="38"/>
      <c r="R35" s="38"/>
      <c r="S35" s="109">
        <f t="shared" si="2"/>
        <v>0</v>
      </c>
      <c r="T35" s="120">
        <f t="shared" si="4"/>
        <v>0</v>
      </c>
      <c r="U35" s="111">
        <v>45689</v>
      </c>
      <c r="V35" s="111">
        <v>46022</v>
      </c>
      <c r="W35" s="79">
        <f t="shared" si="5"/>
        <v>333</v>
      </c>
      <c r="X35" s="38">
        <v>978560</v>
      </c>
      <c r="Y35" s="38" t="s">
        <v>416</v>
      </c>
      <c r="Z35" s="38" t="s">
        <v>500</v>
      </c>
      <c r="AA35" s="49" t="s">
        <v>418</v>
      </c>
      <c r="AB35" s="49" t="s">
        <v>419</v>
      </c>
      <c r="AC35" s="38" t="s">
        <v>455</v>
      </c>
      <c r="AD35" s="108" t="s">
        <v>512</v>
      </c>
      <c r="AE35" s="82">
        <v>70000000</v>
      </c>
      <c r="AF35" s="38" t="s">
        <v>422</v>
      </c>
      <c r="AG35" s="38" t="s">
        <v>457</v>
      </c>
      <c r="AH35" s="38" t="s">
        <v>458</v>
      </c>
      <c r="AI35" s="136">
        <v>0</v>
      </c>
      <c r="AJ35" s="48"/>
      <c r="AK35" s="135">
        <v>2102288869.76</v>
      </c>
      <c r="AL35" s="135"/>
      <c r="AM35" s="135"/>
      <c r="AN35" s="137" t="s">
        <v>442</v>
      </c>
      <c r="AO35" s="346"/>
      <c r="AP35" s="155"/>
      <c r="AQ35" s="155"/>
      <c r="AR35" s="155"/>
      <c r="AS35" s="155"/>
      <c r="AT35" s="138">
        <v>0</v>
      </c>
      <c r="AU35" s="214">
        <f>+AT35/AK35</f>
        <v>0</v>
      </c>
      <c r="AV35" s="136">
        <v>0</v>
      </c>
      <c r="AW35" s="132">
        <f>+AV35/AK35</f>
        <v>0</v>
      </c>
      <c r="AX35" s="48"/>
      <c r="AY35" s="48"/>
      <c r="AZ35" s="48"/>
      <c r="BA35" s="48"/>
      <c r="BB35" s="48"/>
      <c r="BC35" s="48"/>
      <c r="BD35" s="48"/>
      <c r="BE35" s="48"/>
      <c r="BF35" s="48"/>
    </row>
    <row r="36" spans="1:58" ht="128.25">
      <c r="A36" s="396"/>
      <c r="B36" s="356"/>
      <c r="C36" s="385"/>
      <c r="D36" s="356"/>
      <c r="E36" s="346"/>
      <c r="F36" s="387"/>
      <c r="G36" s="386"/>
      <c r="H36" s="355"/>
      <c r="I36" s="355"/>
      <c r="J36" s="354"/>
      <c r="K36" s="44" t="s">
        <v>513</v>
      </c>
      <c r="L36" s="346"/>
      <c r="M36" s="77" t="s">
        <v>514</v>
      </c>
      <c r="N36" s="38">
        <v>5</v>
      </c>
      <c r="O36" s="110">
        <v>1</v>
      </c>
      <c r="P36" s="110">
        <v>1</v>
      </c>
      <c r="Q36" s="110"/>
      <c r="R36" s="110"/>
      <c r="S36" s="109">
        <f t="shared" si="2"/>
        <v>2</v>
      </c>
      <c r="T36" s="120">
        <f t="shared" si="4"/>
        <v>0.4</v>
      </c>
      <c r="U36" s="111">
        <v>45689</v>
      </c>
      <c r="V36" s="111">
        <v>46022</v>
      </c>
      <c r="W36" s="79">
        <f t="shared" si="5"/>
        <v>333</v>
      </c>
      <c r="X36" s="38">
        <v>978560</v>
      </c>
      <c r="Y36" s="38" t="s">
        <v>416</v>
      </c>
      <c r="Z36" s="38" t="s">
        <v>500</v>
      </c>
      <c r="AA36" s="49" t="s">
        <v>418</v>
      </c>
      <c r="AB36" s="49" t="s">
        <v>419</v>
      </c>
      <c r="AC36" s="38" t="s">
        <v>455</v>
      </c>
      <c r="AD36" s="108" t="s">
        <v>515</v>
      </c>
      <c r="AE36" s="82">
        <v>25998530</v>
      </c>
      <c r="AF36" s="38" t="s">
        <v>422</v>
      </c>
      <c r="AG36" s="38" t="s">
        <v>457</v>
      </c>
      <c r="AH36" s="38" t="s">
        <v>458</v>
      </c>
      <c r="AI36" s="136">
        <v>0</v>
      </c>
      <c r="AJ36" s="48"/>
      <c r="AK36" s="135">
        <v>984745497.42999995</v>
      </c>
      <c r="AL36" s="135"/>
      <c r="AM36" s="135"/>
      <c r="AN36" s="137" t="s">
        <v>516</v>
      </c>
      <c r="AO36" s="346"/>
      <c r="AP36" s="108"/>
      <c r="AQ36" s="108"/>
      <c r="AR36" s="108"/>
      <c r="AS36" s="108"/>
      <c r="AT36" s="136">
        <v>0</v>
      </c>
      <c r="AU36" s="214">
        <f>+AT36/AK36</f>
        <v>0</v>
      </c>
      <c r="AV36" s="136">
        <v>0</v>
      </c>
      <c r="AW36" s="132">
        <f>+AV36/AK36</f>
        <v>0</v>
      </c>
      <c r="AX36" s="48"/>
      <c r="AY36" s="48"/>
      <c r="AZ36" s="48"/>
      <c r="BA36" s="48"/>
      <c r="BB36" s="48"/>
      <c r="BC36" s="48"/>
      <c r="BD36" s="48"/>
      <c r="BE36" s="48"/>
      <c r="BF36" s="48"/>
    </row>
    <row r="37" spans="1:58" ht="32.25" customHeight="1">
      <c r="A37" s="380" t="s">
        <v>517</v>
      </c>
      <c r="B37" s="381"/>
      <c r="C37" s="381"/>
      <c r="D37" s="381"/>
      <c r="E37" s="381"/>
      <c r="F37" s="381"/>
      <c r="G37" s="381"/>
      <c r="H37" s="381"/>
      <c r="I37" s="381"/>
      <c r="J37" s="381"/>
      <c r="K37" s="381"/>
      <c r="L37" s="381"/>
      <c r="M37" s="381"/>
      <c r="N37" s="381"/>
      <c r="O37" s="381"/>
      <c r="P37" s="381"/>
      <c r="Q37" s="381"/>
      <c r="R37" s="381"/>
      <c r="S37" s="382"/>
      <c r="T37" s="222">
        <f>+AVERAGE(T32:T36)</f>
        <v>0.30499999999999999</v>
      </c>
      <c r="U37" s="223"/>
      <c r="V37" s="223"/>
      <c r="W37" s="79"/>
      <c r="X37" s="38"/>
      <c r="Y37" s="38"/>
      <c r="Z37" s="38"/>
      <c r="AA37" s="49"/>
      <c r="AB37" s="49"/>
      <c r="AC37" s="38"/>
      <c r="AD37" s="108"/>
      <c r="AE37" s="230"/>
      <c r="AF37" s="38"/>
      <c r="AG37" s="38"/>
      <c r="AH37" s="38"/>
      <c r="AI37" s="224">
        <f>+AI32+AI35+AI36</f>
        <v>1000000000</v>
      </c>
      <c r="AJ37" s="224">
        <f>+AJ32+AJ35+AJ36</f>
        <v>1000000000</v>
      </c>
      <c r="AK37" s="224">
        <f>+AK32+AK35+AK36</f>
        <v>4087034367.1900001</v>
      </c>
      <c r="AL37" s="224"/>
      <c r="AM37" s="224"/>
      <c r="AN37" s="61"/>
      <c r="AO37" s="108"/>
      <c r="AP37" s="224">
        <f>+AP32+AP35+AP36</f>
        <v>1000000000</v>
      </c>
      <c r="AQ37" s="225">
        <f>+AP37/AJ37</f>
        <v>1</v>
      </c>
      <c r="AR37" s="224">
        <f>+AR32+AR35+AR36</f>
        <v>491000000</v>
      </c>
      <c r="AS37" s="225">
        <f>+AR37/AJ37</f>
        <v>0.49099999999999999</v>
      </c>
      <c r="AT37" s="224">
        <f>+AT32+AT35+AT36</f>
        <v>1000000000</v>
      </c>
      <c r="AU37" s="232">
        <f>+AT37/AK37</f>
        <v>0.24467619064518414</v>
      </c>
      <c r="AV37" s="224">
        <f>+AV32+AV35+AV36</f>
        <v>1000000000</v>
      </c>
      <c r="AW37" s="227">
        <f>+AV37/AK37</f>
        <v>0.24467619064518414</v>
      </c>
      <c r="AX37" s="48"/>
      <c r="AY37" s="48"/>
      <c r="AZ37" s="48"/>
      <c r="BA37" s="48"/>
      <c r="BB37" s="48"/>
      <c r="BC37" s="48"/>
      <c r="BD37" s="48"/>
      <c r="BE37" s="48"/>
      <c r="BF37" s="48"/>
    </row>
    <row r="38" spans="1:58" ht="128.25">
      <c r="A38" s="356" t="s">
        <v>263</v>
      </c>
      <c r="B38" s="356" t="s">
        <v>264</v>
      </c>
      <c r="C38" s="385" t="s">
        <v>265</v>
      </c>
      <c r="D38" s="356" t="s">
        <v>267</v>
      </c>
      <c r="E38" s="346" t="s">
        <v>518</v>
      </c>
      <c r="F38" s="387">
        <v>2024130010071</v>
      </c>
      <c r="G38" s="356" t="s">
        <v>519</v>
      </c>
      <c r="H38" s="355" t="s">
        <v>520</v>
      </c>
      <c r="I38" s="355" t="s">
        <v>521</v>
      </c>
      <c r="J38" s="354">
        <v>1</v>
      </c>
      <c r="K38" s="116" t="s">
        <v>522</v>
      </c>
      <c r="L38" s="346" t="s">
        <v>308</v>
      </c>
      <c r="M38" s="77" t="s">
        <v>523</v>
      </c>
      <c r="N38" s="117">
        <v>1</v>
      </c>
      <c r="O38" s="117">
        <v>0</v>
      </c>
      <c r="P38" s="117">
        <v>0</v>
      </c>
      <c r="Q38" s="117"/>
      <c r="R38" s="117"/>
      <c r="S38" s="109">
        <f t="shared" si="2"/>
        <v>0</v>
      </c>
      <c r="T38" s="120">
        <f t="shared" si="4"/>
        <v>0</v>
      </c>
      <c r="U38" s="111">
        <v>45689</v>
      </c>
      <c r="V38" s="111">
        <v>46022</v>
      </c>
      <c r="W38" s="38">
        <f t="shared" si="5"/>
        <v>333</v>
      </c>
      <c r="X38" s="38">
        <v>978560</v>
      </c>
      <c r="Y38" s="38" t="s">
        <v>416</v>
      </c>
      <c r="Z38" s="38" t="s">
        <v>476</v>
      </c>
      <c r="AA38" s="49" t="s">
        <v>418</v>
      </c>
      <c r="AB38" s="49" t="s">
        <v>419</v>
      </c>
      <c r="AC38" s="38" t="s">
        <v>455</v>
      </c>
      <c r="AD38" s="48"/>
      <c r="AE38" s="48"/>
      <c r="AF38" s="48"/>
      <c r="AG38" s="48"/>
      <c r="AH38" s="48"/>
      <c r="AI38" s="357">
        <v>500000000</v>
      </c>
      <c r="AJ38" s="357">
        <v>500000000</v>
      </c>
      <c r="AK38" s="357">
        <v>500000000</v>
      </c>
      <c r="AL38" s="357"/>
      <c r="AM38" s="357"/>
      <c r="AN38" s="316" t="s">
        <v>478</v>
      </c>
      <c r="AO38" s="346" t="s">
        <v>518</v>
      </c>
      <c r="AP38" s="357">
        <v>0</v>
      </c>
      <c r="AQ38" s="450">
        <f>+AP38/AJ38</f>
        <v>0</v>
      </c>
      <c r="AR38" s="357">
        <v>0</v>
      </c>
      <c r="AS38" s="450">
        <f>+AR38/AJ38</f>
        <v>0</v>
      </c>
      <c r="AT38" s="337">
        <v>0</v>
      </c>
      <c r="AU38" s="338">
        <f>+AT38/AJ38</f>
        <v>0</v>
      </c>
      <c r="AV38" s="337">
        <v>0</v>
      </c>
      <c r="AW38" s="326">
        <f>+AV38/AJ38</f>
        <v>0</v>
      </c>
      <c r="AX38" s="48"/>
      <c r="AY38" s="48"/>
      <c r="AZ38" s="48"/>
      <c r="BA38" s="48"/>
      <c r="BB38" s="48"/>
      <c r="BC38" s="48"/>
      <c r="BD38" s="48"/>
      <c r="BE38" s="48"/>
      <c r="BF38" s="48"/>
    </row>
    <row r="39" spans="1:58" ht="42.75">
      <c r="A39" s="356"/>
      <c r="B39" s="356"/>
      <c r="C39" s="385"/>
      <c r="D39" s="356"/>
      <c r="E39" s="346"/>
      <c r="F39" s="387"/>
      <c r="G39" s="356"/>
      <c r="H39" s="355"/>
      <c r="I39" s="355"/>
      <c r="J39" s="354"/>
      <c r="K39" s="364" t="s">
        <v>524</v>
      </c>
      <c r="L39" s="346"/>
      <c r="M39" s="77" t="s">
        <v>525</v>
      </c>
      <c r="N39" s="117">
        <v>4</v>
      </c>
      <c r="O39" s="117">
        <v>0</v>
      </c>
      <c r="P39" s="117">
        <v>0</v>
      </c>
      <c r="Q39" s="117"/>
      <c r="R39" s="117"/>
      <c r="S39" s="109">
        <f t="shared" si="2"/>
        <v>0</v>
      </c>
      <c r="T39" s="120">
        <f t="shared" si="4"/>
        <v>0</v>
      </c>
      <c r="U39" s="375">
        <v>45689</v>
      </c>
      <c r="V39" s="111">
        <v>46022</v>
      </c>
      <c r="W39" s="38"/>
      <c r="X39" s="38"/>
      <c r="Y39" s="38"/>
      <c r="Z39" s="38" t="s">
        <v>476</v>
      </c>
      <c r="AA39" s="49"/>
      <c r="AB39" s="49"/>
      <c r="AC39" s="38"/>
      <c r="AD39" s="48"/>
      <c r="AE39" s="48"/>
      <c r="AF39" s="48"/>
      <c r="AG39" s="48"/>
      <c r="AH39" s="48"/>
      <c r="AI39" s="358"/>
      <c r="AJ39" s="358"/>
      <c r="AK39" s="358"/>
      <c r="AL39" s="358"/>
      <c r="AM39" s="358"/>
      <c r="AN39" s="317"/>
      <c r="AO39" s="346"/>
      <c r="AP39" s="358"/>
      <c r="AQ39" s="451"/>
      <c r="AR39" s="358"/>
      <c r="AS39" s="451"/>
      <c r="AT39" s="337"/>
      <c r="AU39" s="338"/>
      <c r="AV39" s="337"/>
      <c r="AW39" s="326"/>
      <c r="AX39" s="48"/>
      <c r="AY39" s="48"/>
      <c r="AZ39" s="48"/>
      <c r="BA39" s="48"/>
      <c r="BB39" s="48"/>
      <c r="BC39" s="48"/>
      <c r="BD39" s="48"/>
      <c r="BE39" s="48"/>
      <c r="BF39" s="48"/>
    </row>
    <row r="40" spans="1:58" ht="128.25">
      <c r="A40" s="356"/>
      <c r="B40" s="356"/>
      <c r="C40" s="385"/>
      <c r="D40" s="356"/>
      <c r="E40" s="346"/>
      <c r="F40" s="387"/>
      <c r="G40" s="356"/>
      <c r="H40" s="355"/>
      <c r="I40" s="355"/>
      <c r="J40" s="354"/>
      <c r="K40" s="364"/>
      <c r="L40" s="346"/>
      <c r="M40" s="77" t="s">
        <v>526</v>
      </c>
      <c r="N40" s="117">
        <v>2</v>
      </c>
      <c r="O40" s="117">
        <v>0</v>
      </c>
      <c r="P40" s="117">
        <v>0</v>
      </c>
      <c r="Q40" s="117"/>
      <c r="R40" s="117"/>
      <c r="S40" s="109">
        <f t="shared" si="2"/>
        <v>0</v>
      </c>
      <c r="T40" s="120">
        <f t="shared" si="4"/>
        <v>0</v>
      </c>
      <c r="U40" s="375"/>
      <c r="V40" s="111">
        <v>46022</v>
      </c>
      <c r="W40" s="38">
        <f>+V39-U39</f>
        <v>333</v>
      </c>
      <c r="X40" s="38">
        <v>978560</v>
      </c>
      <c r="Y40" s="38" t="s">
        <v>416</v>
      </c>
      <c r="Z40" s="38" t="s">
        <v>476</v>
      </c>
      <c r="AA40" s="49" t="s">
        <v>418</v>
      </c>
      <c r="AB40" s="49" t="s">
        <v>419</v>
      </c>
      <c r="AC40" s="38" t="s">
        <v>455</v>
      </c>
      <c r="AD40" s="48"/>
      <c r="AE40" s="48"/>
      <c r="AF40" s="48"/>
      <c r="AG40" s="48"/>
      <c r="AH40" s="48"/>
      <c r="AI40" s="359"/>
      <c r="AJ40" s="359"/>
      <c r="AK40" s="359"/>
      <c r="AL40" s="359"/>
      <c r="AM40" s="359"/>
      <c r="AN40" s="318"/>
      <c r="AO40" s="346"/>
      <c r="AP40" s="359"/>
      <c r="AQ40" s="452"/>
      <c r="AR40" s="359"/>
      <c r="AS40" s="452"/>
      <c r="AT40" s="337"/>
      <c r="AU40" s="338"/>
      <c r="AV40" s="337"/>
      <c r="AW40" s="326"/>
      <c r="AX40" s="48"/>
      <c r="AY40" s="48"/>
      <c r="AZ40" s="48"/>
      <c r="BA40" s="48"/>
      <c r="BB40" s="48"/>
      <c r="BC40" s="48"/>
      <c r="BD40" s="48"/>
      <c r="BE40" s="48"/>
      <c r="BF40" s="48"/>
    </row>
    <row r="41" spans="1:58" ht="128.25">
      <c r="A41" s="356"/>
      <c r="B41" s="356"/>
      <c r="C41" s="385"/>
      <c r="D41" s="356"/>
      <c r="E41" s="346"/>
      <c r="F41" s="387"/>
      <c r="G41" s="356"/>
      <c r="H41" s="355"/>
      <c r="I41" s="355"/>
      <c r="J41" s="354"/>
      <c r="K41" s="118" t="s">
        <v>527</v>
      </c>
      <c r="L41" s="346"/>
      <c r="M41" s="77" t="s">
        <v>528</v>
      </c>
      <c r="N41" s="118">
        <v>2</v>
      </c>
      <c r="O41" s="118">
        <v>1</v>
      </c>
      <c r="P41" s="118">
        <v>1</v>
      </c>
      <c r="Q41" s="118"/>
      <c r="R41" s="118"/>
      <c r="S41" s="109">
        <f t="shared" si="2"/>
        <v>2</v>
      </c>
      <c r="T41" s="120">
        <f t="shared" si="4"/>
        <v>1</v>
      </c>
      <c r="U41" s="111">
        <v>45689</v>
      </c>
      <c r="V41" s="111">
        <v>46022</v>
      </c>
      <c r="W41" s="38">
        <f t="shared" si="5"/>
        <v>333</v>
      </c>
      <c r="X41" s="38">
        <v>978560</v>
      </c>
      <c r="Y41" s="38" t="s">
        <v>416</v>
      </c>
      <c r="Z41" s="38" t="s">
        <v>476</v>
      </c>
      <c r="AA41" s="49" t="s">
        <v>418</v>
      </c>
      <c r="AB41" s="49" t="s">
        <v>419</v>
      </c>
      <c r="AC41" s="38" t="s">
        <v>455</v>
      </c>
      <c r="AD41" s="48"/>
      <c r="AE41" s="48"/>
      <c r="AF41" s="48"/>
      <c r="AG41" s="48"/>
      <c r="AH41" s="48"/>
      <c r="AI41" s="140">
        <v>0</v>
      </c>
      <c r="AK41" s="140">
        <v>900090000</v>
      </c>
      <c r="AL41" s="140"/>
      <c r="AM41" s="140"/>
      <c r="AN41" s="127" t="s">
        <v>442</v>
      </c>
      <c r="AO41" s="346"/>
      <c r="AP41" s="156"/>
      <c r="AQ41" s="156"/>
      <c r="AR41" s="156"/>
      <c r="AS41" s="156"/>
      <c r="AT41" s="129">
        <v>0</v>
      </c>
      <c r="AU41" s="215">
        <f>+AT41/AK41</f>
        <v>0</v>
      </c>
      <c r="AV41" s="220">
        <v>0</v>
      </c>
      <c r="AW41" s="221">
        <f>+AV41/AK41</f>
        <v>0</v>
      </c>
      <c r="AX41" s="48"/>
      <c r="AY41" s="48"/>
      <c r="AZ41" s="48"/>
      <c r="BA41" s="48"/>
      <c r="BB41" s="48"/>
      <c r="BC41" s="48"/>
      <c r="BD41" s="48"/>
      <c r="BE41" s="48"/>
      <c r="BF41" s="48"/>
    </row>
    <row r="42" spans="1:58" ht="30.75" customHeight="1">
      <c r="A42" s="380" t="s">
        <v>529</v>
      </c>
      <c r="B42" s="381"/>
      <c r="C42" s="381"/>
      <c r="D42" s="381"/>
      <c r="E42" s="381"/>
      <c r="F42" s="381"/>
      <c r="G42" s="381"/>
      <c r="H42" s="381"/>
      <c r="I42" s="381"/>
      <c r="J42" s="381"/>
      <c r="K42" s="381"/>
      <c r="L42" s="381"/>
      <c r="M42" s="381"/>
      <c r="N42" s="381"/>
      <c r="O42" s="381"/>
      <c r="P42" s="381"/>
      <c r="Q42" s="381"/>
      <c r="R42" s="381"/>
      <c r="S42" s="382"/>
      <c r="T42" s="222">
        <f>+AVERAGE(T38:T41)</f>
        <v>0.25</v>
      </c>
      <c r="U42" s="223"/>
      <c r="V42" s="223"/>
      <c r="W42" s="38"/>
      <c r="X42" s="38"/>
      <c r="Y42" s="38"/>
      <c r="Z42" s="38"/>
      <c r="AA42" s="49"/>
      <c r="AB42" s="49"/>
      <c r="AC42" s="38"/>
      <c r="AD42" s="48"/>
      <c r="AE42" s="48"/>
      <c r="AF42" s="48"/>
      <c r="AG42" s="48"/>
      <c r="AH42" s="48"/>
      <c r="AI42" s="224">
        <f>+AI38+AI41</f>
        <v>500000000</v>
      </c>
      <c r="AJ42" s="224">
        <f>+AJ38+AJ41</f>
        <v>500000000</v>
      </c>
      <c r="AK42" s="224">
        <f>+AK38+AK41</f>
        <v>1400090000</v>
      </c>
      <c r="AL42" s="224"/>
      <c r="AM42" s="224"/>
      <c r="AN42" s="61"/>
      <c r="AO42" s="108"/>
      <c r="AP42" s="224">
        <f>+AP38+AP41</f>
        <v>0</v>
      </c>
      <c r="AQ42" s="225">
        <f>+AP42/AJ42</f>
        <v>0</v>
      </c>
      <c r="AR42" s="224">
        <f>+AR38+AR41</f>
        <v>0</v>
      </c>
      <c r="AS42" s="225">
        <f>+AR42/AJ42</f>
        <v>0</v>
      </c>
      <c r="AT42" s="224">
        <f>+AT38+AT41</f>
        <v>0</v>
      </c>
      <c r="AU42" s="226">
        <f t="shared" ref="AU42:AW42" si="9">+AU38</f>
        <v>0</v>
      </c>
      <c r="AV42" s="224">
        <f>+AV38+AV41</f>
        <v>0</v>
      </c>
      <c r="AW42" s="227">
        <f t="shared" si="9"/>
        <v>0</v>
      </c>
      <c r="AX42" s="48"/>
      <c r="AY42" s="48"/>
      <c r="AZ42" s="48"/>
      <c r="BA42" s="48"/>
      <c r="BB42" s="48"/>
      <c r="BC42" s="48"/>
      <c r="BD42" s="48"/>
      <c r="BE42" s="48"/>
      <c r="BF42" s="48"/>
    </row>
    <row r="43" spans="1:58" ht="128.25">
      <c r="A43" s="356" t="s">
        <v>250</v>
      </c>
      <c r="B43" s="356" t="s">
        <v>251</v>
      </c>
      <c r="C43" s="385" t="s">
        <v>252</v>
      </c>
      <c r="D43" s="356" t="s">
        <v>254</v>
      </c>
      <c r="E43" s="346" t="s">
        <v>530</v>
      </c>
      <c r="F43" s="387">
        <v>2024130010074</v>
      </c>
      <c r="G43" s="386" t="s">
        <v>531</v>
      </c>
      <c r="H43" s="386" t="s">
        <v>531</v>
      </c>
      <c r="I43" s="378" t="s">
        <v>532</v>
      </c>
      <c r="J43" s="354">
        <v>1</v>
      </c>
      <c r="K43" s="44" t="s">
        <v>533</v>
      </c>
      <c r="L43" s="346" t="s">
        <v>308</v>
      </c>
      <c r="M43" s="363" t="s">
        <v>534</v>
      </c>
      <c r="N43" s="374">
        <v>11</v>
      </c>
      <c r="O43" s="342">
        <v>2</v>
      </c>
      <c r="P43" s="342">
        <v>1</v>
      </c>
      <c r="Q43" s="153"/>
      <c r="R43" s="153"/>
      <c r="S43" s="342">
        <f t="shared" si="2"/>
        <v>3</v>
      </c>
      <c r="T43" s="340">
        <f>+S43/N43</f>
        <v>0.27272727272727271</v>
      </c>
      <c r="U43" s="111">
        <v>45689</v>
      </c>
      <c r="V43" s="111">
        <v>46022</v>
      </c>
      <c r="W43" s="376">
        <f t="shared" si="5"/>
        <v>333</v>
      </c>
      <c r="X43" s="38">
        <v>978560</v>
      </c>
      <c r="Y43" s="38" t="s">
        <v>416</v>
      </c>
      <c r="Z43" s="38" t="s">
        <v>476</v>
      </c>
      <c r="AA43" s="49" t="s">
        <v>418</v>
      </c>
      <c r="AB43" s="49" t="s">
        <v>419</v>
      </c>
      <c r="AC43" s="38" t="s">
        <v>455</v>
      </c>
      <c r="AD43" s="48"/>
      <c r="AE43" s="48"/>
      <c r="AF43" s="48"/>
      <c r="AG43" s="48"/>
      <c r="AH43" s="48"/>
      <c r="AI43" s="344">
        <v>300000000</v>
      </c>
      <c r="AJ43" s="344">
        <v>300000000</v>
      </c>
      <c r="AK43" s="344">
        <v>300000000</v>
      </c>
      <c r="AL43" s="344"/>
      <c r="AM43" s="344"/>
      <c r="AN43" s="344" t="s">
        <v>478</v>
      </c>
      <c r="AO43" s="356" t="s">
        <v>535</v>
      </c>
      <c r="AP43" s="344">
        <v>0</v>
      </c>
      <c r="AQ43" s="455">
        <f>+AP43/AJ43</f>
        <v>0</v>
      </c>
      <c r="AR43" s="344">
        <v>0</v>
      </c>
      <c r="AS43" s="455">
        <f>+AR43/AJ43</f>
        <v>0</v>
      </c>
      <c r="AT43" s="308">
        <v>0</v>
      </c>
      <c r="AU43" s="312">
        <f>+AT43/AJ43</f>
        <v>0</v>
      </c>
      <c r="AV43" s="311">
        <v>0</v>
      </c>
      <c r="AW43" s="307">
        <f>+AV43/AJ43</f>
        <v>0</v>
      </c>
      <c r="AX43" s="48"/>
      <c r="AY43" s="48"/>
      <c r="AZ43" s="48"/>
      <c r="BA43" s="48"/>
      <c r="BB43" s="48"/>
      <c r="BC43" s="48"/>
      <c r="BD43" s="48"/>
      <c r="BE43" s="48"/>
      <c r="BF43" s="48"/>
    </row>
    <row r="44" spans="1:58" ht="128.25">
      <c r="A44" s="356"/>
      <c r="B44" s="356"/>
      <c r="C44" s="385"/>
      <c r="D44" s="356"/>
      <c r="E44" s="346"/>
      <c r="F44" s="387"/>
      <c r="G44" s="386"/>
      <c r="H44" s="386"/>
      <c r="I44" s="378"/>
      <c r="J44" s="354"/>
      <c r="K44" s="44" t="s">
        <v>536</v>
      </c>
      <c r="L44" s="346"/>
      <c r="M44" s="363"/>
      <c r="N44" s="374"/>
      <c r="O44" s="343"/>
      <c r="P44" s="343"/>
      <c r="Q44" s="109"/>
      <c r="R44" s="109"/>
      <c r="S44" s="343"/>
      <c r="T44" s="341"/>
      <c r="U44" s="111">
        <v>45689</v>
      </c>
      <c r="V44" s="111">
        <v>46022</v>
      </c>
      <c r="W44" s="376"/>
      <c r="X44" s="38">
        <v>978560</v>
      </c>
      <c r="Y44" s="38" t="s">
        <v>416</v>
      </c>
      <c r="Z44" s="38" t="s">
        <v>476</v>
      </c>
      <c r="AA44" s="49" t="s">
        <v>418</v>
      </c>
      <c r="AB44" s="49" t="s">
        <v>419</v>
      </c>
      <c r="AC44" s="38" t="s">
        <v>455</v>
      </c>
      <c r="AD44" s="48"/>
      <c r="AE44" s="48"/>
      <c r="AF44" s="48"/>
      <c r="AG44" s="48"/>
      <c r="AH44" s="48"/>
      <c r="AI44" s="344"/>
      <c r="AJ44" s="344"/>
      <c r="AK44" s="344"/>
      <c r="AL44" s="344"/>
      <c r="AM44" s="344"/>
      <c r="AN44" s="344"/>
      <c r="AO44" s="356"/>
      <c r="AP44" s="344"/>
      <c r="AQ44" s="455"/>
      <c r="AR44" s="344"/>
      <c r="AS44" s="455"/>
      <c r="AT44" s="309"/>
      <c r="AU44" s="313"/>
      <c r="AV44" s="311"/>
      <c r="AW44" s="307"/>
      <c r="AX44" s="48"/>
      <c r="AY44" s="48"/>
      <c r="AZ44" s="48"/>
      <c r="BA44" s="48"/>
      <c r="BB44" s="48"/>
      <c r="BC44" s="48"/>
      <c r="BD44" s="48"/>
      <c r="BE44" s="48"/>
      <c r="BF44" s="48"/>
    </row>
    <row r="45" spans="1:58" ht="128.25">
      <c r="A45" s="356"/>
      <c r="B45" s="356"/>
      <c r="C45" s="385"/>
      <c r="D45" s="356"/>
      <c r="E45" s="346"/>
      <c r="F45" s="387"/>
      <c r="G45" s="386"/>
      <c r="H45" s="386"/>
      <c r="I45" s="378"/>
      <c r="J45" s="354"/>
      <c r="K45" s="44" t="s">
        <v>537</v>
      </c>
      <c r="L45" s="346"/>
      <c r="M45" s="77" t="s">
        <v>538</v>
      </c>
      <c r="N45" s="20">
        <v>11</v>
      </c>
      <c r="O45" s="20">
        <v>2</v>
      </c>
      <c r="P45" s="20">
        <v>1</v>
      </c>
      <c r="Q45" s="20"/>
      <c r="R45" s="20"/>
      <c r="S45" s="20">
        <f>+O45+P45+Q45+R45</f>
        <v>3</v>
      </c>
      <c r="T45" s="120">
        <f>+S45/N45</f>
        <v>0.27272727272727271</v>
      </c>
      <c r="U45" s="111">
        <v>45689</v>
      </c>
      <c r="V45" s="111">
        <v>46022</v>
      </c>
      <c r="W45" s="38">
        <f t="shared" si="5"/>
        <v>333</v>
      </c>
      <c r="X45" s="38">
        <v>978560</v>
      </c>
      <c r="Y45" s="38" t="s">
        <v>416</v>
      </c>
      <c r="Z45" s="38" t="s">
        <v>476</v>
      </c>
      <c r="AA45" s="49" t="s">
        <v>418</v>
      </c>
      <c r="AB45" s="49" t="s">
        <v>419</v>
      </c>
      <c r="AC45" s="38" t="s">
        <v>455</v>
      </c>
      <c r="AD45" s="48"/>
      <c r="AE45" s="48"/>
      <c r="AF45" s="48"/>
      <c r="AG45" s="48"/>
      <c r="AH45" s="48"/>
      <c r="AI45" s="344"/>
      <c r="AJ45" s="344"/>
      <c r="AK45" s="344"/>
      <c r="AL45" s="344"/>
      <c r="AM45" s="344"/>
      <c r="AN45" s="344"/>
      <c r="AO45" s="356"/>
      <c r="AP45" s="344"/>
      <c r="AQ45" s="455"/>
      <c r="AR45" s="344"/>
      <c r="AS45" s="455"/>
      <c r="AT45" s="310"/>
      <c r="AU45" s="314"/>
      <c r="AV45" s="311"/>
      <c r="AW45" s="307"/>
      <c r="AX45" s="48"/>
      <c r="AY45" s="48"/>
      <c r="AZ45" s="48"/>
      <c r="BA45" s="48"/>
      <c r="BB45" s="48"/>
      <c r="BC45" s="48"/>
      <c r="BD45" s="48"/>
      <c r="BE45" s="48"/>
      <c r="BF45" s="48"/>
    </row>
    <row r="46" spans="1:58" ht="128.25">
      <c r="A46" s="356"/>
      <c r="B46" s="356"/>
      <c r="C46" s="385"/>
      <c r="D46" s="356"/>
      <c r="E46" s="346"/>
      <c r="F46" s="387"/>
      <c r="G46" s="386"/>
      <c r="H46" s="386"/>
      <c r="I46" s="378"/>
      <c r="J46" s="354"/>
      <c r="K46" s="44" t="s">
        <v>539</v>
      </c>
      <c r="L46" s="346"/>
      <c r="M46" s="77" t="s">
        <v>540</v>
      </c>
      <c r="N46" s="121">
        <v>2</v>
      </c>
      <c r="O46" s="20">
        <v>0</v>
      </c>
      <c r="P46" s="20">
        <v>1</v>
      </c>
      <c r="Q46" s="20"/>
      <c r="R46" s="20"/>
      <c r="S46" s="20">
        <f>+O46+P46+Q46+R46</f>
        <v>1</v>
      </c>
      <c r="T46" s="120">
        <f>+S46/N46</f>
        <v>0.5</v>
      </c>
      <c r="U46" s="111">
        <v>45689</v>
      </c>
      <c r="V46" s="111">
        <v>46022</v>
      </c>
      <c r="W46" s="38">
        <f t="shared" si="5"/>
        <v>333</v>
      </c>
      <c r="X46" s="38">
        <v>978560</v>
      </c>
      <c r="Y46" s="38" t="s">
        <v>416</v>
      </c>
      <c r="Z46" s="38" t="s">
        <v>476</v>
      </c>
      <c r="AA46" s="49" t="s">
        <v>418</v>
      </c>
      <c r="AB46" s="49" t="s">
        <v>419</v>
      </c>
      <c r="AC46" s="38" t="s">
        <v>455</v>
      </c>
      <c r="AD46" s="48"/>
      <c r="AE46" s="48"/>
      <c r="AF46" s="48"/>
      <c r="AG46" s="48"/>
      <c r="AH46" s="48"/>
      <c r="AI46" s="140">
        <v>0</v>
      </c>
      <c r="AK46" s="141">
        <v>15770978</v>
      </c>
      <c r="AL46" s="141"/>
      <c r="AM46" s="141"/>
      <c r="AN46" s="142" t="s">
        <v>541</v>
      </c>
      <c r="AO46" s="356"/>
      <c r="AP46" s="158"/>
      <c r="AQ46" s="158"/>
      <c r="AR46" s="158"/>
      <c r="AS46" s="158"/>
      <c r="AT46" s="131">
        <v>0</v>
      </c>
      <c r="AU46" s="216">
        <f>+AT46/AK46</f>
        <v>0</v>
      </c>
      <c r="AV46" s="131">
        <v>0</v>
      </c>
      <c r="AW46" s="162">
        <f>+AV46/AK46</f>
        <v>0</v>
      </c>
      <c r="AX46" s="48"/>
      <c r="AY46" s="48"/>
      <c r="AZ46" s="48"/>
      <c r="BA46" s="48"/>
      <c r="BB46" s="48"/>
      <c r="BC46" s="48"/>
      <c r="BD46" s="48"/>
      <c r="BE46" s="48"/>
      <c r="BF46" s="48"/>
    </row>
    <row r="47" spans="1:58" ht="33" customHeight="1">
      <c r="A47" s="380" t="s">
        <v>542</v>
      </c>
      <c r="B47" s="381"/>
      <c r="C47" s="381"/>
      <c r="D47" s="381"/>
      <c r="E47" s="381"/>
      <c r="F47" s="381"/>
      <c r="G47" s="381"/>
      <c r="H47" s="381"/>
      <c r="I47" s="381"/>
      <c r="J47" s="381"/>
      <c r="K47" s="381"/>
      <c r="L47" s="381"/>
      <c r="M47" s="381"/>
      <c r="N47" s="381"/>
      <c r="O47" s="381"/>
      <c r="P47" s="381"/>
      <c r="Q47" s="381"/>
      <c r="R47" s="381"/>
      <c r="S47" s="382"/>
      <c r="T47" s="222">
        <f>+AVERAGE(T43:T46)</f>
        <v>0.34848484848484845</v>
      </c>
      <c r="U47" s="223"/>
      <c r="V47" s="223"/>
      <c r="W47" s="38"/>
      <c r="X47" s="38"/>
      <c r="Y47" s="38"/>
      <c r="Z47" s="38"/>
      <c r="AA47" s="49"/>
      <c r="AB47" s="49"/>
      <c r="AC47" s="38"/>
      <c r="AD47" s="48"/>
      <c r="AE47" s="48"/>
      <c r="AF47" s="48"/>
      <c r="AG47" s="48"/>
      <c r="AH47" s="48"/>
      <c r="AI47" s="224">
        <f>+AI43+AI46</f>
        <v>300000000</v>
      </c>
      <c r="AJ47" s="224">
        <f>+AJ43+AJ46</f>
        <v>300000000</v>
      </c>
      <c r="AK47" s="224">
        <f>+AK43+AK46</f>
        <v>315770978</v>
      </c>
      <c r="AL47" s="224"/>
      <c r="AM47" s="224"/>
      <c r="AN47" s="61"/>
      <c r="AO47" s="108"/>
      <c r="AP47" s="224">
        <f>+AP43+AP46</f>
        <v>0</v>
      </c>
      <c r="AQ47" s="225">
        <f>+AP47/AJ47</f>
        <v>0</v>
      </c>
      <c r="AR47" s="224">
        <f>+AR43+AR46</f>
        <v>0</v>
      </c>
      <c r="AS47" s="225">
        <f>+AR47/AJ47</f>
        <v>0</v>
      </c>
      <c r="AT47" s="224">
        <f>+AT43+AT46</f>
        <v>0</v>
      </c>
      <c r="AU47" s="226">
        <f>+AT47/AK47</f>
        <v>0</v>
      </c>
      <c r="AV47" s="224">
        <f>+AV43+AV46</f>
        <v>0</v>
      </c>
      <c r="AW47" s="227">
        <f t="shared" ref="AW47" si="10">+AW43</f>
        <v>0</v>
      </c>
      <c r="AX47" s="48"/>
      <c r="AY47" s="48"/>
      <c r="AZ47" s="48"/>
      <c r="BA47" s="48"/>
      <c r="BB47" s="48"/>
      <c r="BC47" s="48"/>
      <c r="BD47" s="48"/>
      <c r="BE47" s="48"/>
      <c r="BF47" s="48"/>
    </row>
    <row r="48" spans="1:58" ht="128.25">
      <c r="A48" s="356" t="s">
        <v>250</v>
      </c>
      <c r="B48" s="356" t="s">
        <v>251</v>
      </c>
      <c r="C48" s="385" t="s">
        <v>252</v>
      </c>
      <c r="D48" s="356" t="s">
        <v>257</v>
      </c>
      <c r="E48" s="346" t="s">
        <v>543</v>
      </c>
      <c r="F48" s="387">
        <v>2024130010077</v>
      </c>
      <c r="G48" s="386" t="s">
        <v>544</v>
      </c>
      <c r="H48" s="386" t="s">
        <v>544</v>
      </c>
      <c r="I48" s="378" t="s">
        <v>545</v>
      </c>
      <c r="J48" s="395">
        <v>1</v>
      </c>
      <c r="K48" s="44" t="s">
        <v>546</v>
      </c>
      <c r="L48" s="346" t="s">
        <v>308</v>
      </c>
      <c r="M48" s="44" t="s">
        <v>547</v>
      </c>
      <c r="N48" s="20">
        <v>2</v>
      </c>
      <c r="O48" s="20">
        <v>0</v>
      </c>
      <c r="P48" s="20">
        <v>0</v>
      </c>
      <c r="Q48" s="20"/>
      <c r="R48" s="20"/>
      <c r="S48" s="20">
        <f>+O48+P48+Q48+R48</f>
        <v>0</v>
      </c>
      <c r="T48" s="120">
        <f>+S48/N48</f>
        <v>0</v>
      </c>
      <c r="U48" s="111">
        <v>45689</v>
      </c>
      <c r="V48" s="111">
        <v>46022</v>
      </c>
      <c r="W48" s="38">
        <f t="shared" si="5"/>
        <v>333</v>
      </c>
      <c r="X48" s="38">
        <v>978560</v>
      </c>
      <c r="Y48" s="38" t="s">
        <v>416</v>
      </c>
      <c r="Z48" s="38" t="s">
        <v>476</v>
      </c>
      <c r="AA48" s="49" t="s">
        <v>418</v>
      </c>
      <c r="AB48" s="49" t="s">
        <v>419</v>
      </c>
      <c r="AC48" s="38" t="s">
        <v>455</v>
      </c>
      <c r="AD48" s="48"/>
      <c r="AE48" s="48"/>
      <c r="AF48" s="48"/>
      <c r="AG48" s="48"/>
      <c r="AH48" s="48"/>
      <c r="AI48" s="357">
        <v>300985378</v>
      </c>
      <c r="AJ48" s="344">
        <v>300985378</v>
      </c>
      <c r="AK48" s="344">
        <v>300985378</v>
      </c>
      <c r="AL48" s="344"/>
      <c r="AM48" s="344"/>
      <c r="AN48" s="371" t="s">
        <v>478</v>
      </c>
      <c r="AO48" s="346" t="s">
        <v>548</v>
      </c>
      <c r="AP48" s="344">
        <v>0</v>
      </c>
      <c r="AQ48" s="455">
        <f>+AP48/AJ48</f>
        <v>0</v>
      </c>
      <c r="AR48" s="344">
        <v>0</v>
      </c>
      <c r="AS48" s="455">
        <f>+AR48/AJ48</f>
        <v>0</v>
      </c>
      <c r="AT48" s="308">
        <v>0</v>
      </c>
      <c r="AU48" s="312">
        <f>+AT48/AJ48</f>
        <v>0</v>
      </c>
      <c r="AV48" s="311">
        <v>0</v>
      </c>
      <c r="AW48" s="307">
        <f>+AV48/AJ48</f>
        <v>0</v>
      </c>
      <c r="AX48" s="48"/>
      <c r="AY48" s="48"/>
      <c r="AZ48" s="48"/>
      <c r="BA48" s="48"/>
      <c r="BB48" s="48"/>
      <c r="BC48" s="48"/>
      <c r="BD48" s="48"/>
      <c r="BE48" s="48"/>
      <c r="BF48" s="48"/>
    </row>
    <row r="49" spans="1:58" ht="128.25">
      <c r="A49" s="356"/>
      <c r="B49" s="356"/>
      <c r="C49" s="385"/>
      <c r="D49" s="356"/>
      <c r="E49" s="346"/>
      <c r="F49" s="387"/>
      <c r="G49" s="386"/>
      <c r="H49" s="386"/>
      <c r="I49" s="378"/>
      <c r="J49" s="395"/>
      <c r="K49" s="44" t="s">
        <v>549</v>
      </c>
      <c r="L49" s="346"/>
      <c r="M49" s="44" t="s">
        <v>550</v>
      </c>
      <c r="N49" s="20">
        <v>4</v>
      </c>
      <c r="O49" s="20">
        <v>0</v>
      </c>
      <c r="P49" s="20">
        <v>0</v>
      </c>
      <c r="Q49" s="20"/>
      <c r="R49" s="20"/>
      <c r="S49" s="20">
        <f t="shared" ref="S49:S72" si="11">+O49+P49+Q49+R49</f>
        <v>0</v>
      </c>
      <c r="T49" s="120">
        <f t="shared" ref="T49:T59" si="12">+S49/N49</f>
        <v>0</v>
      </c>
      <c r="U49" s="111">
        <v>45689</v>
      </c>
      <c r="V49" s="111">
        <v>46022</v>
      </c>
      <c r="W49" s="38">
        <f t="shared" si="5"/>
        <v>333</v>
      </c>
      <c r="X49" s="38">
        <v>978560</v>
      </c>
      <c r="Y49" s="38" t="s">
        <v>416</v>
      </c>
      <c r="Z49" s="38" t="s">
        <v>476</v>
      </c>
      <c r="AA49" s="49" t="s">
        <v>418</v>
      </c>
      <c r="AB49" s="49" t="s">
        <v>419</v>
      </c>
      <c r="AC49" s="38" t="s">
        <v>455</v>
      </c>
      <c r="AD49" s="48"/>
      <c r="AE49" s="48"/>
      <c r="AF49" s="48"/>
      <c r="AG49" s="48"/>
      <c r="AH49" s="48"/>
      <c r="AI49" s="358"/>
      <c r="AJ49" s="344"/>
      <c r="AK49" s="344"/>
      <c r="AL49" s="344"/>
      <c r="AM49" s="344"/>
      <c r="AN49" s="372"/>
      <c r="AO49" s="346"/>
      <c r="AP49" s="344"/>
      <c r="AQ49" s="455"/>
      <c r="AR49" s="344"/>
      <c r="AS49" s="455"/>
      <c r="AT49" s="309"/>
      <c r="AU49" s="313"/>
      <c r="AV49" s="311"/>
      <c r="AW49" s="307"/>
      <c r="AX49" s="48"/>
      <c r="AY49" s="48"/>
      <c r="AZ49" s="48"/>
      <c r="BA49" s="48"/>
      <c r="BB49" s="48"/>
      <c r="BC49" s="48"/>
      <c r="BD49" s="48"/>
      <c r="BE49" s="48"/>
      <c r="BF49" s="48"/>
    </row>
    <row r="50" spans="1:58" ht="128.25">
      <c r="A50" s="356"/>
      <c r="B50" s="356"/>
      <c r="C50" s="385"/>
      <c r="D50" s="356"/>
      <c r="E50" s="346"/>
      <c r="F50" s="387"/>
      <c r="G50" s="386"/>
      <c r="H50" s="386"/>
      <c r="I50" s="378"/>
      <c r="J50" s="395"/>
      <c r="K50" s="44" t="s">
        <v>551</v>
      </c>
      <c r="L50" s="346"/>
      <c r="M50" s="44" t="s">
        <v>552</v>
      </c>
      <c r="N50" s="20">
        <v>1</v>
      </c>
      <c r="O50" s="20">
        <v>0</v>
      </c>
      <c r="P50" s="20">
        <v>1</v>
      </c>
      <c r="Q50" s="20"/>
      <c r="R50" s="20"/>
      <c r="S50" s="20">
        <f t="shared" si="11"/>
        <v>1</v>
      </c>
      <c r="T50" s="120">
        <f t="shared" si="12"/>
        <v>1</v>
      </c>
      <c r="U50" s="111">
        <v>45689</v>
      </c>
      <c r="V50" s="111">
        <v>46022</v>
      </c>
      <c r="W50" s="38">
        <f t="shared" si="5"/>
        <v>333</v>
      </c>
      <c r="X50" s="38">
        <v>978560</v>
      </c>
      <c r="Y50" s="38" t="s">
        <v>416</v>
      </c>
      <c r="Z50" s="38" t="s">
        <v>476</v>
      </c>
      <c r="AA50" s="49" t="s">
        <v>418</v>
      </c>
      <c r="AB50" s="49" t="s">
        <v>419</v>
      </c>
      <c r="AC50" s="38" t="s">
        <v>455</v>
      </c>
      <c r="AD50" s="48"/>
      <c r="AE50" s="48"/>
      <c r="AF50" s="48"/>
      <c r="AG50" s="48"/>
      <c r="AH50" s="48"/>
      <c r="AI50" s="359"/>
      <c r="AJ50" s="344"/>
      <c r="AK50" s="344"/>
      <c r="AL50" s="344"/>
      <c r="AM50" s="344"/>
      <c r="AN50" s="373"/>
      <c r="AO50" s="346"/>
      <c r="AP50" s="344"/>
      <c r="AQ50" s="455"/>
      <c r="AR50" s="344"/>
      <c r="AS50" s="455"/>
      <c r="AT50" s="310"/>
      <c r="AU50" s="314"/>
      <c r="AV50" s="311"/>
      <c r="AW50" s="307"/>
      <c r="AX50" s="48"/>
      <c r="AY50" s="48"/>
      <c r="AZ50" s="48"/>
      <c r="BA50" s="48"/>
      <c r="BB50" s="48"/>
      <c r="BC50" s="48"/>
      <c r="BD50" s="48"/>
      <c r="BE50" s="48"/>
      <c r="BF50" s="48"/>
    </row>
    <row r="51" spans="1:58" ht="128.25">
      <c r="A51" s="356"/>
      <c r="B51" s="356"/>
      <c r="C51" s="385"/>
      <c r="D51" s="356"/>
      <c r="E51" s="346"/>
      <c r="F51" s="387"/>
      <c r="G51" s="386"/>
      <c r="H51" s="386"/>
      <c r="I51" s="378"/>
      <c r="J51" s="395"/>
      <c r="K51" s="44" t="s">
        <v>553</v>
      </c>
      <c r="L51" s="346"/>
      <c r="M51" s="44" t="s">
        <v>554</v>
      </c>
      <c r="N51" s="77">
        <v>4</v>
      </c>
      <c r="O51" s="77">
        <v>1</v>
      </c>
      <c r="P51" s="77">
        <v>0</v>
      </c>
      <c r="Q51" s="77"/>
      <c r="R51" s="77"/>
      <c r="S51" s="20">
        <f t="shared" si="11"/>
        <v>1</v>
      </c>
      <c r="T51" s="120">
        <f t="shared" si="12"/>
        <v>0.25</v>
      </c>
      <c r="U51" s="111">
        <v>45689</v>
      </c>
      <c r="V51" s="111">
        <v>46022</v>
      </c>
      <c r="W51" s="38">
        <f t="shared" si="5"/>
        <v>333</v>
      </c>
      <c r="X51" s="38">
        <v>978560</v>
      </c>
      <c r="Y51" s="38" t="s">
        <v>416</v>
      </c>
      <c r="Z51" s="38" t="s">
        <v>476</v>
      </c>
      <c r="AA51" s="49" t="s">
        <v>418</v>
      </c>
      <c r="AB51" s="49" t="s">
        <v>419</v>
      </c>
      <c r="AC51" s="38" t="s">
        <v>455</v>
      </c>
      <c r="AD51" s="48"/>
      <c r="AE51" s="48"/>
      <c r="AF51" s="48"/>
      <c r="AG51" s="48"/>
      <c r="AH51" s="48"/>
      <c r="AI51" s="140"/>
      <c r="AK51" s="141">
        <v>2700000000</v>
      </c>
      <c r="AL51" s="141"/>
      <c r="AM51" s="141"/>
      <c r="AN51" s="143" t="s">
        <v>442</v>
      </c>
      <c r="AO51" s="346"/>
      <c r="AP51" s="155"/>
      <c r="AQ51" s="155"/>
      <c r="AR51" s="155"/>
      <c r="AS51" s="155"/>
      <c r="AT51" s="128">
        <v>0</v>
      </c>
      <c r="AU51" s="217"/>
      <c r="AV51" s="161">
        <v>0</v>
      </c>
      <c r="AW51" s="162"/>
      <c r="AX51" s="48"/>
      <c r="AY51" s="48"/>
      <c r="AZ51" s="48"/>
      <c r="BA51" s="48"/>
      <c r="BB51" s="48"/>
      <c r="BC51" s="48"/>
      <c r="BD51" s="48"/>
      <c r="BE51" s="48"/>
      <c r="BF51" s="48"/>
    </row>
    <row r="52" spans="1:58" ht="27.75" customHeight="1">
      <c r="A52" s="380" t="s">
        <v>555</v>
      </c>
      <c r="B52" s="381"/>
      <c r="C52" s="381"/>
      <c r="D52" s="381"/>
      <c r="E52" s="381"/>
      <c r="F52" s="381"/>
      <c r="G52" s="381"/>
      <c r="H52" s="381"/>
      <c r="I52" s="381"/>
      <c r="J52" s="381"/>
      <c r="K52" s="381"/>
      <c r="L52" s="381"/>
      <c r="M52" s="381"/>
      <c r="N52" s="381"/>
      <c r="O52" s="381"/>
      <c r="P52" s="381"/>
      <c r="Q52" s="381"/>
      <c r="R52" s="381"/>
      <c r="S52" s="382"/>
      <c r="T52" s="222">
        <f>+AVERAGE(T48:T51)</f>
        <v>0.3125</v>
      </c>
      <c r="U52" s="223"/>
      <c r="V52" s="223"/>
      <c r="W52" s="38"/>
      <c r="X52" s="38"/>
      <c r="Y52" s="38"/>
      <c r="Z52" s="38"/>
      <c r="AA52" s="49"/>
      <c r="AB52" s="49"/>
      <c r="AC52" s="38"/>
      <c r="AD52" s="48"/>
      <c r="AE52" s="48"/>
      <c r="AF52" s="48"/>
      <c r="AG52" s="48"/>
      <c r="AH52" s="48"/>
      <c r="AI52" s="224">
        <f>+AI48+AI51</f>
        <v>300985378</v>
      </c>
      <c r="AJ52" s="224">
        <f>+AJ48+AJ51</f>
        <v>300985378</v>
      </c>
      <c r="AK52" s="224">
        <f>+AK48+AK51</f>
        <v>3000985378</v>
      </c>
      <c r="AL52" s="224"/>
      <c r="AM52" s="224"/>
      <c r="AN52" s="61"/>
      <c r="AO52" s="108"/>
      <c r="AP52" s="224">
        <f>+AP48+AP51</f>
        <v>0</v>
      </c>
      <c r="AQ52" s="233">
        <f>+AP52/AJ52</f>
        <v>0</v>
      </c>
      <c r="AR52" s="224">
        <f>+AR48+AR51</f>
        <v>0</v>
      </c>
      <c r="AS52" s="233">
        <f>+AR52/AJ52</f>
        <v>0</v>
      </c>
      <c r="AT52" s="224">
        <f>+AT48+AT51</f>
        <v>0</v>
      </c>
      <c r="AU52" s="226">
        <f>+AT52/AJ52</f>
        <v>0</v>
      </c>
      <c r="AV52" s="224">
        <f>+AV48+AV51</f>
        <v>0</v>
      </c>
      <c r="AW52" s="227">
        <f>+AV52/AJ52</f>
        <v>0</v>
      </c>
      <c r="AX52" s="48"/>
      <c r="AY52" s="48"/>
      <c r="AZ52" s="48"/>
      <c r="BA52" s="48"/>
      <c r="BB52" s="48"/>
      <c r="BC52" s="48"/>
      <c r="BD52" s="48"/>
      <c r="BE52" s="48"/>
      <c r="BF52" s="48"/>
    </row>
    <row r="53" spans="1:58" ht="128.25">
      <c r="A53" s="393" t="s">
        <v>230</v>
      </c>
      <c r="B53" s="393" t="s">
        <v>231</v>
      </c>
      <c r="C53" s="392" t="s">
        <v>232</v>
      </c>
      <c r="D53" s="389" t="s">
        <v>556</v>
      </c>
      <c r="E53" s="356" t="s">
        <v>557</v>
      </c>
      <c r="F53" s="387">
        <v>2024130010079</v>
      </c>
      <c r="G53" s="386" t="s">
        <v>558</v>
      </c>
      <c r="H53" s="386" t="s">
        <v>559</v>
      </c>
      <c r="I53" s="346" t="s">
        <v>560</v>
      </c>
      <c r="J53" s="354">
        <v>0.5</v>
      </c>
      <c r="K53" s="119" t="s">
        <v>561</v>
      </c>
      <c r="L53" s="356" t="s">
        <v>308</v>
      </c>
      <c r="M53" s="44" t="s">
        <v>562</v>
      </c>
      <c r="N53" s="77">
        <v>2</v>
      </c>
      <c r="O53" s="77">
        <v>1</v>
      </c>
      <c r="P53" s="77">
        <v>1</v>
      </c>
      <c r="Q53" s="77"/>
      <c r="R53" s="77"/>
      <c r="S53" s="20">
        <f t="shared" si="11"/>
        <v>2</v>
      </c>
      <c r="T53" s="120">
        <f t="shared" si="12"/>
        <v>1</v>
      </c>
      <c r="U53" s="111">
        <v>45689</v>
      </c>
      <c r="V53" s="111">
        <v>46022</v>
      </c>
      <c r="W53" s="38">
        <f t="shared" si="5"/>
        <v>333</v>
      </c>
      <c r="X53" s="38">
        <v>978560</v>
      </c>
      <c r="Y53" s="38" t="s">
        <v>416</v>
      </c>
      <c r="Z53" s="38" t="s">
        <v>476</v>
      </c>
      <c r="AA53" s="49" t="s">
        <v>418</v>
      </c>
      <c r="AB53" s="49" t="s">
        <v>419</v>
      </c>
      <c r="AC53" s="38" t="s">
        <v>455</v>
      </c>
      <c r="AD53" s="48"/>
      <c r="AE53" s="48"/>
      <c r="AF53" s="48"/>
      <c r="AG53" s="48"/>
      <c r="AH53" s="48"/>
      <c r="AI53" s="360">
        <v>799999999</v>
      </c>
      <c r="AJ53" s="360">
        <v>799999999</v>
      </c>
      <c r="AK53" s="360">
        <v>799999999</v>
      </c>
      <c r="AL53" s="360"/>
      <c r="AM53" s="360"/>
      <c r="AN53" s="360" t="s">
        <v>423</v>
      </c>
      <c r="AO53" s="356" t="s">
        <v>563</v>
      </c>
      <c r="AP53" s="360">
        <v>799999999</v>
      </c>
      <c r="AQ53" s="468">
        <f>+AP53/AJ53</f>
        <v>1</v>
      </c>
      <c r="AR53" s="360">
        <v>403999999</v>
      </c>
      <c r="AS53" s="468">
        <f>+AR53/AJ53</f>
        <v>0.50499999938124995</v>
      </c>
      <c r="AT53" s="322">
        <v>799999999</v>
      </c>
      <c r="AU53" s="312">
        <f>+AT53/AJ53</f>
        <v>1</v>
      </c>
      <c r="AV53" s="325">
        <v>799999999</v>
      </c>
      <c r="AW53" s="307">
        <f>+AV53/AJ53</f>
        <v>1</v>
      </c>
      <c r="AX53" s="48"/>
      <c r="AY53" s="48"/>
      <c r="AZ53" s="48"/>
      <c r="BA53" s="48"/>
      <c r="BB53" s="48"/>
      <c r="BC53" s="48"/>
      <c r="BD53" s="48"/>
      <c r="BE53" s="48"/>
      <c r="BF53" s="48"/>
    </row>
    <row r="54" spans="1:58" ht="128.25">
      <c r="A54" s="393"/>
      <c r="B54" s="393"/>
      <c r="C54" s="392"/>
      <c r="D54" s="389"/>
      <c r="E54" s="356"/>
      <c r="F54" s="387"/>
      <c r="G54" s="386"/>
      <c r="H54" s="386"/>
      <c r="I54" s="346"/>
      <c r="J54" s="354"/>
      <c r="K54" s="119" t="s">
        <v>564</v>
      </c>
      <c r="L54" s="356"/>
      <c r="M54" s="99" t="s">
        <v>565</v>
      </c>
      <c r="N54" s="77">
        <v>115000</v>
      </c>
      <c r="O54" s="77">
        <v>3057</v>
      </c>
      <c r="P54" s="77">
        <v>3057</v>
      </c>
      <c r="Q54" s="77"/>
      <c r="R54" s="77"/>
      <c r="S54" s="20">
        <f t="shared" si="11"/>
        <v>6114</v>
      </c>
      <c r="T54" s="120">
        <f t="shared" si="12"/>
        <v>5.3165217391304351E-2</v>
      </c>
      <c r="U54" s="111">
        <v>45689</v>
      </c>
      <c r="V54" s="111">
        <v>46022</v>
      </c>
      <c r="W54" s="38">
        <f t="shared" si="5"/>
        <v>333</v>
      </c>
      <c r="X54" s="38">
        <v>978560</v>
      </c>
      <c r="Y54" s="38" t="s">
        <v>416</v>
      </c>
      <c r="Z54" s="38" t="s">
        <v>476</v>
      </c>
      <c r="AA54" s="49" t="s">
        <v>418</v>
      </c>
      <c r="AB54" s="49" t="s">
        <v>419</v>
      </c>
      <c r="AC54" s="38" t="s">
        <v>455</v>
      </c>
      <c r="AD54" s="48"/>
      <c r="AE54" s="48"/>
      <c r="AF54" s="48"/>
      <c r="AG54" s="48"/>
      <c r="AH54" s="48"/>
      <c r="AI54" s="361"/>
      <c r="AJ54" s="361"/>
      <c r="AK54" s="361"/>
      <c r="AL54" s="361"/>
      <c r="AM54" s="361"/>
      <c r="AN54" s="361"/>
      <c r="AO54" s="356"/>
      <c r="AP54" s="361"/>
      <c r="AQ54" s="469"/>
      <c r="AR54" s="361"/>
      <c r="AS54" s="469"/>
      <c r="AT54" s="323"/>
      <c r="AU54" s="313"/>
      <c r="AV54" s="325"/>
      <c r="AW54" s="307"/>
      <c r="AX54" s="48"/>
      <c r="AY54" s="48"/>
      <c r="AZ54" s="48"/>
      <c r="BA54" s="48"/>
      <c r="BB54" s="48"/>
      <c r="BC54" s="48"/>
      <c r="BD54" s="48"/>
      <c r="BE54" s="48"/>
      <c r="BF54" s="48"/>
    </row>
    <row r="55" spans="1:58" ht="128.25">
      <c r="A55" s="393"/>
      <c r="B55" s="393"/>
      <c r="C55" s="392"/>
      <c r="D55" s="389"/>
      <c r="E55" s="356"/>
      <c r="F55" s="387"/>
      <c r="G55" s="386"/>
      <c r="H55" s="386"/>
      <c r="I55" s="346"/>
      <c r="J55" s="354"/>
      <c r="K55" s="119" t="s">
        <v>566</v>
      </c>
      <c r="L55" s="356"/>
      <c r="M55" s="99" t="s">
        <v>567</v>
      </c>
      <c r="N55" s="77">
        <v>2</v>
      </c>
      <c r="O55" s="77">
        <v>1</v>
      </c>
      <c r="P55" s="77">
        <v>1</v>
      </c>
      <c r="Q55" s="77"/>
      <c r="R55" s="77"/>
      <c r="S55" s="20">
        <f t="shared" si="11"/>
        <v>2</v>
      </c>
      <c r="T55" s="120">
        <f t="shared" si="12"/>
        <v>1</v>
      </c>
      <c r="U55" s="111">
        <v>45689</v>
      </c>
      <c r="V55" s="111">
        <v>46022</v>
      </c>
      <c r="W55" s="38">
        <f t="shared" si="5"/>
        <v>333</v>
      </c>
      <c r="X55" s="38">
        <v>978560</v>
      </c>
      <c r="Y55" s="38" t="s">
        <v>416</v>
      </c>
      <c r="Z55" s="38" t="s">
        <v>476</v>
      </c>
      <c r="AA55" s="49" t="s">
        <v>418</v>
      </c>
      <c r="AB55" s="49" t="s">
        <v>419</v>
      </c>
      <c r="AC55" s="38" t="s">
        <v>455</v>
      </c>
      <c r="AD55" s="48"/>
      <c r="AE55" s="48"/>
      <c r="AF55" s="48"/>
      <c r="AG55" s="48"/>
      <c r="AH55" s="48"/>
      <c r="AI55" s="361"/>
      <c r="AJ55" s="361"/>
      <c r="AK55" s="361"/>
      <c r="AL55" s="361"/>
      <c r="AM55" s="361"/>
      <c r="AN55" s="361"/>
      <c r="AO55" s="356"/>
      <c r="AP55" s="361"/>
      <c r="AQ55" s="469"/>
      <c r="AR55" s="361"/>
      <c r="AS55" s="469"/>
      <c r="AT55" s="323"/>
      <c r="AU55" s="313"/>
      <c r="AV55" s="325"/>
      <c r="AW55" s="307"/>
      <c r="AX55" s="48"/>
      <c r="AY55" s="48"/>
      <c r="AZ55" s="48"/>
      <c r="BA55" s="48"/>
      <c r="BB55" s="48"/>
      <c r="BC55" s="48"/>
      <c r="BD55" s="48"/>
      <c r="BE55" s="48"/>
      <c r="BF55" s="48"/>
    </row>
    <row r="56" spans="1:58" ht="128.25">
      <c r="A56" s="393"/>
      <c r="B56" s="393"/>
      <c r="C56" s="392"/>
      <c r="D56" s="389"/>
      <c r="E56" s="356"/>
      <c r="F56" s="387"/>
      <c r="G56" s="386"/>
      <c r="H56" s="386"/>
      <c r="I56" s="346"/>
      <c r="J56" s="354"/>
      <c r="K56" s="119" t="s">
        <v>568</v>
      </c>
      <c r="L56" s="356"/>
      <c r="M56" s="99" t="s">
        <v>569</v>
      </c>
      <c r="N56" s="77">
        <v>2</v>
      </c>
      <c r="O56" s="77">
        <v>1</v>
      </c>
      <c r="P56" s="77">
        <v>1</v>
      </c>
      <c r="Q56" s="77"/>
      <c r="R56" s="77"/>
      <c r="S56" s="20">
        <f t="shared" si="11"/>
        <v>2</v>
      </c>
      <c r="T56" s="120">
        <f t="shared" si="12"/>
        <v>1</v>
      </c>
      <c r="U56" s="111">
        <v>45689</v>
      </c>
      <c r="V56" s="111">
        <v>46022</v>
      </c>
      <c r="W56" s="38">
        <f t="shared" si="5"/>
        <v>333</v>
      </c>
      <c r="X56" s="38">
        <v>978560</v>
      </c>
      <c r="Y56" s="38" t="s">
        <v>416</v>
      </c>
      <c r="Z56" s="38" t="s">
        <v>476</v>
      </c>
      <c r="AA56" s="49" t="s">
        <v>418</v>
      </c>
      <c r="AB56" s="49" t="s">
        <v>419</v>
      </c>
      <c r="AC56" s="38" t="s">
        <v>455</v>
      </c>
      <c r="AD56" s="48"/>
      <c r="AE56" s="48"/>
      <c r="AF56" s="48"/>
      <c r="AG56" s="48"/>
      <c r="AH56" s="48"/>
      <c r="AI56" s="361"/>
      <c r="AJ56" s="361"/>
      <c r="AK56" s="361"/>
      <c r="AL56" s="361"/>
      <c r="AM56" s="361"/>
      <c r="AN56" s="361"/>
      <c r="AO56" s="356"/>
      <c r="AP56" s="361"/>
      <c r="AQ56" s="469"/>
      <c r="AR56" s="361"/>
      <c r="AS56" s="469"/>
      <c r="AT56" s="323"/>
      <c r="AU56" s="313"/>
      <c r="AV56" s="325"/>
      <c r="AW56" s="307"/>
      <c r="AX56" s="48"/>
      <c r="AY56" s="48"/>
      <c r="AZ56" s="48"/>
      <c r="BA56" s="48"/>
      <c r="BB56" s="48"/>
      <c r="BC56" s="48"/>
      <c r="BD56" s="48"/>
      <c r="BE56" s="48"/>
      <c r="BF56" s="48"/>
    </row>
    <row r="57" spans="1:58" ht="128.25">
      <c r="A57" s="393"/>
      <c r="B57" s="356" t="s">
        <v>231</v>
      </c>
      <c r="C57" s="385" t="s">
        <v>232</v>
      </c>
      <c r="D57" s="394" t="s">
        <v>570</v>
      </c>
      <c r="E57" s="356"/>
      <c r="F57" s="387"/>
      <c r="G57" s="386"/>
      <c r="H57" s="386" t="s">
        <v>571</v>
      </c>
      <c r="I57" s="346" t="s">
        <v>572</v>
      </c>
      <c r="J57" s="354">
        <v>0.5</v>
      </c>
      <c r="K57" s="119" t="s">
        <v>573</v>
      </c>
      <c r="L57" s="356"/>
      <c r="M57" s="99" t="s">
        <v>574</v>
      </c>
      <c r="N57" s="77">
        <v>2</v>
      </c>
      <c r="O57" s="77">
        <v>0</v>
      </c>
      <c r="P57" s="77">
        <v>0</v>
      </c>
      <c r="Q57" s="77"/>
      <c r="R57" s="77"/>
      <c r="S57" s="20">
        <f t="shared" si="11"/>
        <v>0</v>
      </c>
      <c r="T57" s="120">
        <f t="shared" si="12"/>
        <v>0</v>
      </c>
      <c r="U57" s="111">
        <v>45689</v>
      </c>
      <c r="V57" s="111">
        <v>46022</v>
      </c>
      <c r="W57" s="38">
        <f t="shared" si="5"/>
        <v>333</v>
      </c>
      <c r="X57" s="38">
        <v>978560</v>
      </c>
      <c r="Y57" s="38" t="s">
        <v>416</v>
      </c>
      <c r="Z57" s="38" t="s">
        <v>476</v>
      </c>
      <c r="AA57" s="49" t="s">
        <v>418</v>
      </c>
      <c r="AB57" s="49" t="s">
        <v>419</v>
      </c>
      <c r="AC57" s="38" t="s">
        <v>455</v>
      </c>
      <c r="AD57" s="48"/>
      <c r="AE57" s="48"/>
      <c r="AF57" s="48"/>
      <c r="AG57" s="48"/>
      <c r="AH57" s="48"/>
      <c r="AI57" s="362"/>
      <c r="AJ57" s="362"/>
      <c r="AK57" s="362"/>
      <c r="AL57" s="362"/>
      <c r="AM57" s="362"/>
      <c r="AN57" s="362"/>
      <c r="AO57" s="356"/>
      <c r="AP57" s="362"/>
      <c r="AQ57" s="470"/>
      <c r="AR57" s="362"/>
      <c r="AS57" s="470"/>
      <c r="AT57" s="324"/>
      <c r="AU57" s="314"/>
      <c r="AV57" s="325"/>
      <c r="AW57" s="307"/>
      <c r="AX57" s="48"/>
      <c r="AY57" s="48"/>
      <c r="AZ57" s="48"/>
      <c r="BA57" s="48"/>
      <c r="BB57" s="48"/>
      <c r="BC57" s="48"/>
      <c r="BD57" s="48"/>
      <c r="BE57" s="48"/>
      <c r="BF57" s="48"/>
    </row>
    <row r="58" spans="1:58" ht="128.25">
      <c r="A58" s="393"/>
      <c r="B58" s="356"/>
      <c r="C58" s="385"/>
      <c r="D58" s="394"/>
      <c r="E58" s="356"/>
      <c r="F58" s="387"/>
      <c r="G58" s="386"/>
      <c r="H58" s="386"/>
      <c r="I58" s="346"/>
      <c r="J58" s="354"/>
      <c r="K58" s="119" t="s">
        <v>575</v>
      </c>
      <c r="L58" s="356"/>
      <c r="M58" s="99" t="s">
        <v>576</v>
      </c>
      <c r="N58" s="77">
        <v>1</v>
      </c>
      <c r="O58" s="122">
        <v>0.1</v>
      </c>
      <c r="P58" s="77">
        <v>0.1</v>
      </c>
      <c r="Q58" s="77"/>
      <c r="R58" s="77"/>
      <c r="S58" s="20">
        <f t="shared" si="11"/>
        <v>0.2</v>
      </c>
      <c r="T58" s="120">
        <f t="shared" si="12"/>
        <v>0.2</v>
      </c>
      <c r="U58" s="111">
        <v>45689</v>
      </c>
      <c r="V58" s="111">
        <v>46022</v>
      </c>
      <c r="W58" s="38">
        <f t="shared" si="5"/>
        <v>333</v>
      </c>
      <c r="X58" s="38">
        <v>978560</v>
      </c>
      <c r="Y58" s="38" t="s">
        <v>416</v>
      </c>
      <c r="Z58" s="38" t="s">
        <v>476</v>
      </c>
      <c r="AA58" s="49" t="s">
        <v>418</v>
      </c>
      <c r="AB58" s="49" t="s">
        <v>419</v>
      </c>
      <c r="AC58" s="38" t="s">
        <v>455</v>
      </c>
      <c r="AD58" s="48"/>
      <c r="AE58" s="48"/>
      <c r="AF58" s="48"/>
      <c r="AG58" s="48"/>
      <c r="AH58" s="48"/>
      <c r="AI58" s="144"/>
      <c r="AK58" s="145">
        <v>39000000</v>
      </c>
      <c r="AL58" s="145"/>
      <c r="AM58" s="145"/>
      <c r="AN58" s="142" t="s">
        <v>541</v>
      </c>
      <c r="AO58" s="356"/>
      <c r="AP58" s="158"/>
      <c r="AQ58" s="158"/>
      <c r="AR58" s="158"/>
      <c r="AS58" s="158"/>
      <c r="AT58" s="134">
        <v>0</v>
      </c>
      <c r="AU58" s="217"/>
      <c r="AV58" s="134">
        <v>0</v>
      </c>
      <c r="AW58" s="133"/>
      <c r="AX58" s="48"/>
      <c r="AY58" s="48"/>
      <c r="AZ58" s="48"/>
      <c r="BA58" s="48"/>
      <c r="BB58" s="48"/>
      <c r="BC58" s="48"/>
      <c r="BD58" s="48"/>
      <c r="BE58" s="48"/>
      <c r="BF58" s="48"/>
    </row>
    <row r="59" spans="1:58" ht="128.25">
      <c r="A59" s="393"/>
      <c r="B59" s="356"/>
      <c r="C59" s="385"/>
      <c r="D59" s="394"/>
      <c r="E59" s="356"/>
      <c r="F59" s="387"/>
      <c r="G59" s="386"/>
      <c r="H59" s="386"/>
      <c r="I59" s="346"/>
      <c r="J59" s="354"/>
      <c r="K59" s="119" t="s">
        <v>577</v>
      </c>
      <c r="L59" s="356"/>
      <c r="M59" s="99" t="s">
        <v>578</v>
      </c>
      <c r="N59" s="77">
        <v>2</v>
      </c>
      <c r="O59" s="122">
        <v>0.2</v>
      </c>
      <c r="P59" s="125">
        <v>0.2</v>
      </c>
      <c r="Q59" s="125"/>
      <c r="R59" s="125"/>
      <c r="S59" s="20">
        <f t="shared" si="11"/>
        <v>0.4</v>
      </c>
      <c r="T59" s="120">
        <f t="shared" si="12"/>
        <v>0.2</v>
      </c>
      <c r="U59" s="111">
        <v>45689</v>
      </c>
      <c r="V59" s="111">
        <v>46022</v>
      </c>
      <c r="W59" s="38">
        <f t="shared" si="5"/>
        <v>333</v>
      </c>
      <c r="X59" s="38">
        <v>978560</v>
      </c>
      <c r="Y59" s="38" t="s">
        <v>416</v>
      </c>
      <c r="Z59" s="38" t="s">
        <v>476</v>
      </c>
      <c r="AA59" s="49" t="s">
        <v>418</v>
      </c>
      <c r="AB59" s="49" t="s">
        <v>419</v>
      </c>
      <c r="AC59" s="38" t="s">
        <v>455</v>
      </c>
      <c r="AD59" s="48"/>
      <c r="AE59" s="48"/>
      <c r="AF59" s="48"/>
      <c r="AG59" s="48"/>
      <c r="AH59" s="48"/>
      <c r="AI59" s="144"/>
      <c r="AK59" s="145">
        <v>800000000</v>
      </c>
      <c r="AL59" s="145"/>
      <c r="AM59" s="145"/>
      <c r="AN59" s="142" t="s">
        <v>442</v>
      </c>
      <c r="AO59" s="356"/>
      <c r="AP59" s="158"/>
      <c r="AQ59" s="158"/>
      <c r="AR59" s="158"/>
      <c r="AS59" s="158"/>
      <c r="AT59" s="134">
        <v>0</v>
      </c>
      <c r="AU59" s="217"/>
      <c r="AV59" s="134">
        <v>0</v>
      </c>
      <c r="AW59" s="133"/>
      <c r="AX59" s="48"/>
      <c r="AY59" s="48"/>
      <c r="AZ59" s="48"/>
      <c r="BA59" s="48"/>
      <c r="BB59" s="48"/>
      <c r="BC59" s="48"/>
      <c r="BD59" s="48"/>
      <c r="BE59" s="48"/>
      <c r="BF59" s="48"/>
    </row>
    <row r="60" spans="1:58" ht="40.5" customHeight="1">
      <c r="A60" s="380" t="s">
        <v>579</v>
      </c>
      <c r="B60" s="381"/>
      <c r="C60" s="381"/>
      <c r="D60" s="381"/>
      <c r="E60" s="381"/>
      <c r="F60" s="381"/>
      <c r="G60" s="381"/>
      <c r="H60" s="381"/>
      <c r="I60" s="381"/>
      <c r="J60" s="381"/>
      <c r="K60" s="381"/>
      <c r="L60" s="381"/>
      <c r="M60" s="381"/>
      <c r="N60" s="381"/>
      <c r="O60" s="381"/>
      <c r="P60" s="381"/>
      <c r="Q60" s="381"/>
      <c r="R60" s="381"/>
      <c r="S60" s="382"/>
      <c r="T60" s="222">
        <f>+AVERAGE(T53:T59)</f>
        <v>0.49330931677018641</v>
      </c>
      <c r="U60" s="223"/>
      <c r="V60" s="223"/>
      <c r="W60" s="38"/>
      <c r="X60" s="38"/>
      <c r="Y60" s="38"/>
      <c r="Z60" s="38"/>
      <c r="AA60" s="49"/>
      <c r="AB60" s="49"/>
      <c r="AC60" s="38"/>
      <c r="AD60" s="48"/>
      <c r="AE60" s="48"/>
      <c r="AF60" s="48"/>
      <c r="AG60" s="48"/>
      <c r="AH60" s="48"/>
      <c r="AI60" s="224">
        <f>+AI53+AI58+AI59</f>
        <v>799999999</v>
      </c>
      <c r="AJ60" s="224">
        <f>+AJ53+AJ58+AJ59</f>
        <v>799999999</v>
      </c>
      <c r="AK60" s="224">
        <f>+AK53+AK58+AK59</f>
        <v>1638999999</v>
      </c>
      <c r="AL60" s="224"/>
      <c r="AM60" s="224"/>
      <c r="AN60" s="61"/>
      <c r="AO60" s="108"/>
      <c r="AP60" s="224">
        <f>+AP53+AP58+AP59</f>
        <v>799999999</v>
      </c>
      <c r="AQ60" s="225">
        <f>+AP60/AJ60</f>
        <v>1</v>
      </c>
      <c r="AR60" s="224">
        <f>+AR53+AR58+AR59</f>
        <v>403999999</v>
      </c>
      <c r="AS60" s="225">
        <f>+AR60/AJ60</f>
        <v>0.50499999938124995</v>
      </c>
      <c r="AT60" s="224">
        <f>+AT53+AT58+AT59</f>
        <v>799999999</v>
      </c>
      <c r="AU60" s="226">
        <f>+AT60/AK60</f>
        <v>0.48810250121299725</v>
      </c>
      <c r="AV60" s="224">
        <f>+AV53</f>
        <v>799999999</v>
      </c>
      <c r="AW60" s="227">
        <f>+AV60/AK60</f>
        <v>0.48810250121299725</v>
      </c>
      <c r="AX60" s="48"/>
      <c r="AY60" s="48"/>
      <c r="AZ60" s="48"/>
      <c r="BA60" s="48"/>
      <c r="BB60" s="48"/>
      <c r="BC60" s="48"/>
      <c r="BD60" s="48"/>
      <c r="BE60" s="48"/>
      <c r="BF60" s="48"/>
    </row>
    <row r="61" spans="1:58" ht="128.25">
      <c r="A61" s="356" t="s">
        <v>206</v>
      </c>
      <c r="B61" s="356" t="s">
        <v>281</v>
      </c>
      <c r="C61" s="385" t="s">
        <v>282</v>
      </c>
      <c r="D61" s="356" t="s">
        <v>285</v>
      </c>
      <c r="E61" s="346" t="s">
        <v>580</v>
      </c>
      <c r="F61" s="390">
        <v>2024130010082</v>
      </c>
      <c r="G61" s="391" t="s">
        <v>581</v>
      </c>
      <c r="H61" s="355" t="s">
        <v>582</v>
      </c>
      <c r="I61" s="355" t="s">
        <v>583</v>
      </c>
      <c r="J61" s="326">
        <v>0.6</v>
      </c>
      <c r="K61" s="58" t="s">
        <v>584</v>
      </c>
      <c r="L61" s="346" t="s">
        <v>308</v>
      </c>
      <c r="M61" s="108" t="s">
        <v>585</v>
      </c>
      <c r="N61" s="38">
        <v>1</v>
      </c>
      <c r="O61" s="38">
        <v>0</v>
      </c>
      <c r="P61" s="38">
        <v>3</v>
      </c>
      <c r="Q61" s="38"/>
      <c r="R61" s="38"/>
      <c r="S61" s="20">
        <f t="shared" si="11"/>
        <v>3</v>
      </c>
      <c r="T61" s="105">
        <f>+IF(((S61)/N61)&gt;100%,100%,((S61)/N61))</f>
        <v>1</v>
      </c>
      <c r="U61" s="111">
        <v>45689</v>
      </c>
      <c r="V61" s="111">
        <v>46022</v>
      </c>
      <c r="W61" s="79">
        <f t="shared" ref="W61:W72" si="13">+V61-U61</f>
        <v>333</v>
      </c>
      <c r="X61" s="38">
        <v>978560</v>
      </c>
      <c r="Y61" s="38" t="s">
        <v>416</v>
      </c>
      <c r="Z61" s="38" t="s">
        <v>476</v>
      </c>
      <c r="AA61" s="49" t="s">
        <v>418</v>
      </c>
      <c r="AB61" s="49" t="s">
        <v>419</v>
      </c>
      <c r="AC61" s="38" t="s">
        <v>455</v>
      </c>
      <c r="AD61" s="108" t="s">
        <v>586</v>
      </c>
      <c r="AE61" s="82">
        <v>800000000</v>
      </c>
      <c r="AF61" s="38" t="s">
        <v>422</v>
      </c>
      <c r="AG61" s="38" t="s">
        <v>457</v>
      </c>
      <c r="AH61" s="38" t="s">
        <v>458</v>
      </c>
      <c r="AI61" s="357">
        <v>3686042800</v>
      </c>
      <c r="AJ61" s="357">
        <v>3686042800</v>
      </c>
      <c r="AK61" s="357">
        <v>3686042800</v>
      </c>
      <c r="AL61" s="357"/>
      <c r="AM61" s="357"/>
      <c r="AN61" s="308" t="s">
        <v>587</v>
      </c>
      <c r="AO61" s="319" t="s">
        <v>588</v>
      </c>
      <c r="AP61" s="357">
        <v>0</v>
      </c>
      <c r="AQ61" s="450">
        <f>+AP61/AJ61</f>
        <v>0</v>
      </c>
      <c r="AR61" s="357">
        <v>0</v>
      </c>
      <c r="AS61" s="450">
        <f>+AR61/AJ61</f>
        <v>0</v>
      </c>
      <c r="AT61" s="311">
        <v>0</v>
      </c>
      <c r="AU61" s="315">
        <f>+AT61/AI61</f>
        <v>0</v>
      </c>
      <c r="AV61" s="311">
        <v>0</v>
      </c>
      <c r="AW61" s="307">
        <f>+AV61/AI61</f>
        <v>0</v>
      </c>
      <c r="AX61" s="48"/>
      <c r="AY61" s="48"/>
      <c r="AZ61" s="48"/>
      <c r="BA61" s="48"/>
      <c r="BB61" s="48"/>
      <c r="BC61" s="48"/>
      <c r="BD61" s="48"/>
      <c r="BE61" s="48"/>
      <c r="BF61" s="48"/>
    </row>
    <row r="62" spans="1:58" ht="128.25">
      <c r="A62" s="356"/>
      <c r="B62" s="356"/>
      <c r="C62" s="385"/>
      <c r="D62" s="356"/>
      <c r="E62" s="346"/>
      <c r="F62" s="390"/>
      <c r="G62" s="391"/>
      <c r="H62" s="355"/>
      <c r="I62" s="355"/>
      <c r="J62" s="326"/>
      <c r="K62" s="58" t="s">
        <v>589</v>
      </c>
      <c r="L62" s="346"/>
      <c r="M62" s="108" t="s">
        <v>590</v>
      </c>
      <c r="N62" s="38">
        <v>2</v>
      </c>
      <c r="O62" s="38">
        <v>0</v>
      </c>
      <c r="P62" s="38">
        <v>2</v>
      </c>
      <c r="Q62" s="38"/>
      <c r="R62" s="38"/>
      <c r="S62" s="20">
        <f t="shared" si="11"/>
        <v>2</v>
      </c>
      <c r="T62" s="120">
        <f t="shared" ref="T62:T72" si="14">+(O62+P62)/N62</f>
        <v>1</v>
      </c>
      <c r="U62" s="111">
        <v>45689</v>
      </c>
      <c r="V62" s="111">
        <v>46022</v>
      </c>
      <c r="W62" s="79">
        <f t="shared" si="13"/>
        <v>333</v>
      </c>
      <c r="X62" s="38">
        <v>978560</v>
      </c>
      <c r="Y62" s="38" t="s">
        <v>416</v>
      </c>
      <c r="Z62" s="38" t="s">
        <v>476</v>
      </c>
      <c r="AA62" s="49" t="s">
        <v>418</v>
      </c>
      <c r="AB62" s="49" t="s">
        <v>419</v>
      </c>
      <c r="AC62" s="38" t="s">
        <v>455</v>
      </c>
      <c r="AD62" s="108" t="s">
        <v>591</v>
      </c>
      <c r="AE62" s="82">
        <v>100000000</v>
      </c>
      <c r="AF62" s="38" t="s">
        <v>422</v>
      </c>
      <c r="AG62" s="38" t="s">
        <v>457</v>
      </c>
      <c r="AH62" s="38" t="s">
        <v>458</v>
      </c>
      <c r="AI62" s="358"/>
      <c r="AJ62" s="358"/>
      <c r="AK62" s="358"/>
      <c r="AL62" s="358"/>
      <c r="AM62" s="358"/>
      <c r="AN62" s="309"/>
      <c r="AO62" s="320"/>
      <c r="AP62" s="358"/>
      <c r="AQ62" s="451"/>
      <c r="AR62" s="358"/>
      <c r="AS62" s="451"/>
      <c r="AT62" s="311"/>
      <c r="AU62" s="315"/>
      <c r="AV62" s="311"/>
      <c r="AW62" s="307"/>
      <c r="AX62" s="48"/>
      <c r="AY62" s="48"/>
      <c r="AZ62" s="48"/>
      <c r="BA62" s="48"/>
      <c r="BB62" s="48"/>
      <c r="BC62" s="48"/>
      <c r="BD62" s="48"/>
      <c r="BE62" s="48"/>
      <c r="BF62" s="48"/>
    </row>
    <row r="63" spans="1:58" ht="128.25">
      <c r="A63" s="356"/>
      <c r="B63" s="356"/>
      <c r="C63" s="385"/>
      <c r="D63" s="356"/>
      <c r="E63" s="346"/>
      <c r="F63" s="390"/>
      <c r="G63" s="391"/>
      <c r="H63" s="355"/>
      <c r="I63" s="355"/>
      <c r="J63" s="326"/>
      <c r="K63" s="58" t="s">
        <v>592</v>
      </c>
      <c r="L63" s="346"/>
      <c r="M63" s="108" t="s">
        <v>590</v>
      </c>
      <c r="N63" s="38">
        <v>2</v>
      </c>
      <c r="O63" s="38">
        <v>0</v>
      </c>
      <c r="P63" s="38">
        <v>2</v>
      </c>
      <c r="Q63" s="38"/>
      <c r="R63" s="38"/>
      <c r="S63" s="20">
        <f t="shared" si="11"/>
        <v>2</v>
      </c>
      <c r="T63" s="120">
        <f t="shared" si="14"/>
        <v>1</v>
      </c>
      <c r="U63" s="111">
        <v>45689</v>
      </c>
      <c r="V63" s="111">
        <v>46022</v>
      </c>
      <c r="W63" s="79">
        <f t="shared" si="13"/>
        <v>333</v>
      </c>
      <c r="X63" s="38">
        <v>978560</v>
      </c>
      <c r="Y63" s="38" t="s">
        <v>416</v>
      </c>
      <c r="Z63" s="38" t="s">
        <v>476</v>
      </c>
      <c r="AA63" s="49" t="s">
        <v>418</v>
      </c>
      <c r="AB63" s="49" t="s">
        <v>419</v>
      </c>
      <c r="AC63" s="38" t="s">
        <v>455</v>
      </c>
      <c r="AD63" s="108" t="s">
        <v>593</v>
      </c>
      <c r="AE63" s="82">
        <v>1000000000</v>
      </c>
      <c r="AF63" s="38" t="s">
        <v>422</v>
      </c>
      <c r="AG63" s="38" t="s">
        <v>457</v>
      </c>
      <c r="AH63" s="38" t="s">
        <v>458</v>
      </c>
      <c r="AI63" s="358"/>
      <c r="AJ63" s="358"/>
      <c r="AK63" s="358"/>
      <c r="AL63" s="358"/>
      <c r="AM63" s="358"/>
      <c r="AN63" s="309"/>
      <c r="AO63" s="320"/>
      <c r="AP63" s="358"/>
      <c r="AQ63" s="451"/>
      <c r="AR63" s="358"/>
      <c r="AS63" s="451"/>
      <c r="AT63" s="311"/>
      <c r="AU63" s="315"/>
      <c r="AV63" s="311"/>
      <c r="AW63" s="307"/>
      <c r="AX63" s="48"/>
      <c r="AY63" s="48"/>
      <c r="AZ63" s="48"/>
      <c r="BA63" s="48"/>
      <c r="BB63" s="48"/>
      <c r="BC63" s="48"/>
      <c r="BD63" s="48"/>
      <c r="BE63" s="48"/>
      <c r="BF63" s="48"/>
    </row>
    <row r="64" spans="1:58" ht="128.25">
      <c r="A64" s="356"/>
      <c r="B64" s="356"/>
      <c r="C64" s="385"/>
      <c r="D64" s="356"/>
      <c r="E64" s="346"/>
      <c r="F64" s="390"/>
      <c r="G64" s="391"/>
      <c r="H64" s="355"/>
      <c r="I64" s="355"/>
      <c r="J64" s="326"/>
      <c r="K64" s="58" t="s">
        <v>594</v>
      </c>
      <c r="L64" s="346"/>
      <c r="M64" s="108" t="s">
        <v>595</v>
      </c>
      <c r="N64" s="38">
        <v>2</v>
      </c>
      <c r="O64" s="38">
        <v>0</v>
      </c>
      <c r="P64" s="38">
        <v>2</v>
      </c>
      <c r="Q64" s="38"/>
      <c r="R64" s="38"/>
      <c r="S64" s="20">
        <f t="shared" si="11"/>
        <v>2</v>
      </c>
      <c r="T64" s="120">
        <f t="shared" si="14"/>
        <v>1</v>
      </c>
      <c r="U64" s="111">
        <v>45689</v>
      </c>
      <c r="V64" s="111">
        <v>46022</v>
      </c>
      <c r="W64" s="79">
        <f t="shared" si="13"/>
        <v>333</v>
      </c>
      <c r="X64" s="38">
        <v>978560</v>
      </c>
      <c r="Y64" s="38" t="s">
        <v>416</v>
      </c>
      <c r="Z64" s="38" t="s">
        <v>476</v>
      </c>
      <c r="AA64" s="49" t="s">
        <v>418</v>
      </c>
      <c r="AB64" s="49" t="s">
        <v>419</v>
      </c>
      <c r="AC64" s="38" t="s">
        <v>455</v>
      </c>
      <c r="AD64" s="108" t="s">
        <v>596</v>
      </c>
      <c r="AE64" s="82">
        <v>80000000</v>
      </c>
      <c r="AF64" s="38" t="s">
        <v>422</v>
      </c>
      <c r="AG64" s="38" t="s">
        <v>457</v>
      </c>
      <c r="AH64" s="38" t="s">
        <v>458</v>
      </c>
      <c r="AI64" s="359"/>
      <c r="AJ64" s="359"/>
      <c r="AK64" s="359"/>
      <c r="AL64" s="359"/>
      <c r="AM64" s="359"/>
      <c r="AN64" s="310"/>
      <c r="AO64" s="321"/>
      <c r="AP64" s="359"/>
      <c r="AQ64" s="452"/>
      <c r="AR64" s="359"/>
      <c r="AS64" s="452"/>
      <c r="AT64" s="311"/>
      <c r="AU64" s="315"/>
      <c r="AV64" s="311"/>
      <c r="AW64" s="307"/>
      <c r="AX64" s="48"/>
      <c r="AY64" s="48"/>
      <c r="AZ64" s="48"/>
      <c r="BA64" s="48"/>
      <c r="BB64" s="48"/>
      <c r="BC64" s="48"/>
      <c r="BD64" s="48"/>
      <c r="BE64" s="48"/>
      <c r="BF64" s="48"/>
    </row>
    <row r="65" spans="1:58" ht="128.25">
      <c r="A65" s="356"/>
      <c r="B65" s="356"/>
      <c r="C65" s="385"/>
      <c r="D65" s="356"/>
      <c r="E65" s="346"/>
      <c r="F65" s="390"/>
      <c r="G65" s="391"/>
      <c r="H65" s="355"/>
      <c r="I65" s="355"/>
      <c r="J65" s="326"/>
      <c r="K65" s="58" t="s">
        <v>597</v>
      </c>
      <c r="L65" s="346"/>
      <c r="M65" s="77" t="s">
        <v>490</v>
      </c>
      <c r="N65" s="38">
        <v>2</v>
      </c>
      <c r="O65" s="38">
        <v>0</v>
      </c>
      <c r="P65" s="38">
        <v>0.5</v>
      </c>
      <c r="Q65" s="38"/>
      <c r="R65" s="38"/>
      <c r="S65" s="20">
        <f t="shared" si="11"/>
        <v>0.5</v>
      </c>
      <c r="T65" s="120">
        <f t="shared" si="14"/>
        <v>0.25</v>
      </c>
      <c r="U65" s="111">
        <v>45689</v>
      </c>
      <c r="V65" s="111">
        <v>46022</v>
      </c>
      <c r="W65" s="79">
        <f t="shared" si="13"/>
        <v>333</v>
      </c>
      <c r="X65" s="38">
        <v>978560</v>
      </c>
      <c r="Y65" s="38" t="s">
        <v>416</v>
      </c>
      <c r="Z65" s="38" t="s">
        <v>476</v>
      </c>
      <c r="AA65" s="49" t="s">
        <v>418</v>
      </c>
      <c r="AB65" s="49" t="s">
        <v>419</v>
      </c>
      <c r="AC65" s="38" t="s">
        <v>455</v>
      </c>
      <c r="AD65" s="108" t="s">
        <v>491</v>
      </c>
      <c r="AE65" s="82">
        <v>100800000</v>
      </c>
      <c r="AF65" s="38" t="s">
        <v>422</v>
      </c>
      <c r="AG65" s="38" t="s">
        <v>457</v>
      </c>
      <c r="AH65" s="38" t="s">
        <v>458</v>
      </c>
      <c r="AI65" s="357">
        <v>18878612</v>
      </c>
      <c r="AJ65" s="308">
        <v>18878612</v>
      </c>
      <c r="AK65" s="308">
        <v>18878612</v>
      </c>
      <c r="AL65" s="357"/>
      <c r="AM65" s="357"/>
      <c r="AN65" s="308" t="s">
        <v>598</v>
      </c>
      <c r="AO65" s="319"/>
      <c r="AP65" s="357">
        <v>0</v>
      </c>
      <c r="AQ65" s="450">
        <f>+AP65/AJ65</f>
        <v>0</v>
      </c>
      <c r="AR65" s="357">
        <v>0</v>
      </c>
      <c r="AS65" s="450">
        <f>+AR65/AJ65</f>
        <v>0</v>
      </c>
      <c r="AT65" s="311">
        <v>0</v>
      </c>
      <c r="AU65" s="315">
        <f>+AT65/AI65</f>
        <v>0</v>
      </c>
      <c r="AV65" s="311">
        <v>0</v>
      </c>
      <c r="AW65" s="307">
        <f>+AV65/AI65</f>
        <v>0</v>
      </c>
      <c r="AX65" s="48"/>
      <c r="AY65" s="48"/>
      <c r="AZ65" s="48"/>
      <c r="BA65" s="48"/>
      <c r="BB65" s="48"/>
      <c r="BC65" s="48"/>
      <c r="BD65" s="48"/>
      <c r="BE65" s="48"/>
      <c r="BF65" s="48"/>
    </row>
    <row r="66" spans="1:58" ht="128.25">
      <c r="A66" s="356"/>
      <c r="B66" s="356" t="s">
        <v>281</v>
      </c>
      <c r="C66" s="385" t="s">
        <v>282</v>
      </c>
      <c r="D66" s="356" t="s">
        <v>289</v>
      </c>
      <c r="E66" s="346"/>
      <c r="F66" s="390"/>
      <c r="G66" s="391"/>
      <c r="H66" s="355" t="s">
        <v>599</v>
      </c>
      <c r="I66" s="355" t="s">
        <v>600</v>
      </c>
      <c r="J66" s="326">
        <v>0</v>
      </c>
      <c r="K66" s="58" t="s">
        <v>601</v>
      </c>
      <c r="L66" s="346"/>
      <c r="M66" s="108" t="s">
        <v>602</v>
      </c>
      <c r="N66" s="38">
        <v>1</v>
      </c>
      <c r="O66" s="38">
        <v>0</v>
      </c>
      <c r="P66" s="38">
        <v>0</v>
      </c>
      <c r="Q66" s="38"/>
      <c r="R66" s="38"/>
      <c r="S66" s="20">
        <f t="shared" si="11"/>
        <v>0</v>
      </c>
      <c r="T66" s="120">
        <f t="shared" si="14"/>
        <v>0</v>
      </c>
      <c r="U66" s="111">
        <v>45689</v>
      </c>
      <c r="V66" s="111">
        <v>46022</v>
      </c>
      <c r="W66" s="79">
        <v>0</v>
      </c>
      <c r="X66" s="38">
        <v>978560</v>
      </c>
      <c r="Y66" s="38" t="s">
        <v>416</v>
      </c>
      <c r="Z66" s="38" t="s">
        <v>476</v>
      </c>
      <c r="AA66" s="49" t="s">
        <v>418</v>
      </c>
      <c r="AB66" s="49" t="s">
        <v>419</v>
      </c>
      <c r="AC66" s="38" t="s">
        <v>455</v>
      </c>
      <c r="AD66" s="108" t="s">
        <v>603</v>
      </c>
      <c r="AE66" s="82">
        <v>100000000</v>
      </c>
      <c r="AF66" s="38" t="s">
        <v>422</v>
      </c>
      <c r="AG66" s="38" t="s">
        <v>457</v>
      </c>
      <c r="AH66" s="38" t="s">
        <v>458</v>
      </c>
      <c r="AI66" s="358"/>
      <c r="AJ66" s="309"/>
      <c r="AK66" s="309"/>
      <c r="AL66" s="358"/>
      <c r="AM66" s="358"/>
      <c r="AN66" s="309"/>
      <c r="AO66" s="320"/>
      <c r="AP66" s="358"/>
      <c r="AQ66" s="451"/>
      <c r="AR66" s="358"/>
      <c r="AS66" s="451"/>
      <c r="AT66" s="311"/>
      <c r="AU66" s="315"/>
      <c r="AV66" s="311"/>
      <c r="AW66" s="307"/>
      <c r="AX66" s="48"/>
      <c r="AY66" s="48"/>
      <c r="AZ66" s="48"/>
      <c r="BA66" s="48"/>
      <c r="BB66" s="48"/>
      <c r="BC66" s="48"/>
      <c r="BD66" s="48"/>
      <c r="BE66" s="48"/>
      <c r="BF66" s="48"/>
    </row>
    <row r="67" spans="1:58" ht="128.25">
      <c r="A67" s="356"/>
      <c r="B67" s="356"/>
      <c r="C67" s="385"/>
      <c r="D67" s="356"/>
      <c r="E67" s="346"/>
      <c r="F67" s="390"/>
      <c r="G67" s="391"/>
      <c r="H67" s="355"/>
      <c r="I67" s="355"/>
      <c r="J67" s="326"/>
      <c r="K67" s="58" t="s">
        <v>604</v>
      </c>
      <c r="L67" s="346"/>
      <c r="M67" s="108" t="s">
        <v>605</v>
      </c>
      <c r="N67" s="38">
        <v>4</v>
      </c>
      <c r="O67" s="38">
        <v>0</v>
      </c>
      <c r="P67" s="38">
        <v>0</v>
      </c>
      <c r="Q67" s="38"/>
      <c r="R67" s="38"/>
      <c r="S67" s="20">
        <f t="shared" si="11"/>
        <v>0</v>
      </c>
      <c r="T67" s="120">
        <f t="shared" si="14"/>
        <v>0</v>
      </c>
      <c r="U67" s="111">
        <v>45689</v>
      </c>
      <c r="V67" s="111">
        <v>46022</v>
      </c>
      <c r="W67" s="79">
        <f t="shared" si="13"/>
        <v>333</v>
      </c>
      <c r="X67" s="38">
        <v>978560</v>
      </c>
      <c r="Y67" s="38" t="s">
        <v>416</v>
      </c>
      <c r="Z67" s="38" t="s">
        <v>476</v>
      </c>
      <c r="AA67" s="49" t="s">
        <v>418</v>
      </c>
      <c r="AB67" s="49" t="s">
        <v>419</v>
      </c>
      <c r="AC67" s="38" t="s">
        <v>455</v>
      </c>
      <c r="AD67" s="108" t="s">
        <v>606</v>
      </c>
      <c r="AE67" s="82">
        <v>1000000000</v>
      </c>
      <c r="AF67" s="38" t="s">
        <v>422</v>
      </c>
      <c r="AG67" s="38" t="s">
        <v>457</v>
      </c>
      <c r="AH67" s="38" t="s">
        <v>458</v>
      </c>
      <c r="AI67" s="358"/>
      <c r="AJ67" s="309"/>
      <c r="AK67" s="309"/>
      <c r="AL67" s="358"/>
      <c r="AM67" s="358"/>
      <c r="AN67" s="309"/>
      <c r="AO67" s="320"/>
      <c r="AP67" s="358"/>
      <c r="AQ67" s="451"/>
      <c r="AR67" s="358"/>
      <c r="AS67" s="451"/>
      <c r="AT67" s="311"/>
      <c r="AU67" s="315"/>
      <c r="AV67" s="311"/>
      <c r="AW67" s="307"/>
      <c r="AX67" s="48"/>
      <c r="AY67" s="48"/>
      <c r="AZ67" s="48"/>
      <c r="BA67" s="48"/>
      <c r="BB67" s="48"/>
      <c r="BC67" s="48"/>
      <c r="BD67" s="48"/>
      <c r="BE67" s="48"/>
      <c r="BF67" s="48"/>
    </row>
    <row r="68" spans="1:58" ht="128.25">
      <c r="A68" s="356"/>
      <c r="B68" s="356"/>
      <c r="C68" s="385"/>
      <c r="D68" s="356"/>
      <c r="E68" s="346"/>
      <c r="F68" s="390"/>
      <c r="G68" s="391"/>
      <c r="H68" s="355"/>
      <c r="I68" s="355"/>
      <c r="J68" s="326"/>
      <c r="K68" s="58" t="s">
        <v>607</v>
      </c>
      <c r="L68" s="346"/>
      <c r="M68" s="108" t="s">
        <v>608</v>
      </c>
      <c r="N68" s="38">
        <v>1</v>
      </c>
      <c r="O68" s="38">
        <v>0</v>
      </c>
      <c r="P68" s="38">
        <v>0</v>
      </c>
      <c r="Q68" s="38"/>
      <c r="R68" s="38"/>
      <c r="S68" s="20">
        <f t="shared" si="11"/>
        <v>0</v>
      </c>
      <c r="T68" s="120">
        <f t="shared" si="14"/>
        <v>0</v>
      </c>
      <c r="U68" s="111">
        <v>45689</v>
      </c>
      <c r="V68" s="111">
        <v>46022</v>
      </c>
      <c r="W68" s="79">
        <v>0</v>
      </c>
      <c r="X68" s="38">
        <v>978560</v>
      </c>
      <c r="Y68" s="38" t="s">
        <v>416</v>
      </c>
      <c r="Z68" s="38" t="s">
        <v>476</v>
      </c>
      <c r="AA68" s="49" t="s">
        <v>418</v>
      </c>
      <c r="AB68" s="49" t="s">
        <v>419</v>
      </c>
      <c r="AC68" s="38" t="s">
        <v>455</v>
      </c>
      <c r="AD68" s="108" t="s">
        <v>609</v>
      </c>
      <c r="AE68" s="82">
        <v>50000000</v>
      </c>
      <c r="AF68" s="38" t="s">
        <v>422</v>
      </c>
      <c r="AG68" s="38" t="s">
        <v>457</v>
      </c>
      <c r="AH68" s="38" t="s">
        <v>458</v>
      </c>
      <c r="AI68" s="359"/>
      <c r="AJ68" s="310"/>
      <c r="AK68" s="310"/>
      <c r="AL68" s="359"/>
      <c r="AM68" s="359"/>
      <c r="AN68" s="310"/>
      <c r="AO68" s="321"/>
      <c r="AP68" s="359"/>
      <c r="AQ68" s="452"/>
      <c r="AR68" s="359"/>
      <c r="AS68" s="452"/>
      <c r="AT68" s="311"/>
      <c r="AU68" s="315"/>
      <c r="AV68" s="311"/>
      <c r="AW68" s="307"/>
      <c r="AX68" s="48"/>
      <c r="AY68" s="48"/>
      <c r="AZ68" s="48"/>
      <c r="BA68" s="48"/>
      <c r="BB68" s="48"/>
      <c r="BC68" s="48"/>
      <c r="BD68" s="48"/>
      <c r="BE68" s="48"/>
      <c r="BF68" s="48"/>
    </row>
    <row r="69" spans="1:58" ht="128.25">
      <c r="A69" s="356"/>
      <c r="B69" s="356"/>
      <c r="C69" s="385"/>
      <c r="D69" s="356"/>
      <c r="E69" s="346"/>
      <c r="F69" s="390"/>
      <c r="G69" s="391"/>
      <c r="H69" s="355"/>
      <c r="I69" s="355"/>
      <c r="J69" s="326"/>
      <c r="K69" s="58" t="s">
        <v>610</v>
      </c>
      <c r="L69" s="346"/>
      <c r="M69" s="108" t="s">
        <v>611</v>
      </c>
      <c r="N69" s="38">
        <v>2</v>
      </c>
      <c r="O69" s="38">
        <v>0</v>
      </c>
      <c r="P69" s="38">
        <v>2</v>
      </c>
      <c r="Q69" s="38"/>
      <c r="R69" s="38"/>
      <c r="S69" s="20">
        <f t="shared" si="11"/>
        <v>2</v>
      </c>
      <c r="T69" s="120">
        <f t="shared" si="14"/>
        <v>1</v>
      </c>
      <c r="U69" s="111">
        <v>45689</v>
      </c>
      <c r="V69" s="111">
        <v>46022</v>
      </c>
      <c r="W69" s="79">
        <v>0</v>
      </c>
      <c r="X69" s="38">
        <v>978560</v>
      </c>
      <c r="Y69" s="38" t="s">
        <v>416</v>
      </c>
      <c r="Z69" s="38" t="s">
        <v>476</v>
      </c>
      <c r="AA69" s="49" t="s">
        <v>418</v>
      </c>
      <c r="AB69" s="49" t="s">
        <v>419</v>
      </c>
      <c r="AC69" s="38" t="s">
        <v>455</v>
      </c>
      <c r="AD69" s="108" t="s">
        <v>612</v>
      </c>
      <c r="AE69" s="82">
        <v>29600000</v>
      </c>
      <c r="AF69" s="38" t="s">
        <v>422</v>
      </c>
      <c r="AG69" s="38" t="s">
        <v>457</v>
      </c>
      <c r="AH69" s="38" t="s">
        <v>458</v>
      </c>
      <c r="AI69" s="365">
        <v>2713957200</v>
      </c>
      <c r="AJ69" s="368">
        <v>2713957200</v>
      </c>
      <c r="AK69" s="368">
        <v>2713957200</v>
      </c>
      <c r="AL69" s="365"/>
      <c r="AM69" s="365"/>
      <c r="AN69" s="316" t="s">
        <v>613</v>
      </c>
      <c r="AO69" s="319"/>
      <c r="AP69" s="365">
        <v>0</v>
      </c>
      <c r="AQ69" s="456">
        <f>+AP69/AJ69</f>
        <v>0</v>
      </c>
      <c r="AR69" s="365">
        <v>0</v>
      </c>
      <c r="AS69" s="456">
        <f>+AR69/AJ69</f>
        <v>0</v>
      </c>
      <c r="AT69" s="351">
        <v>0</v>
      </c>
      <c r="AU69" s="352">
        <f>+AT69/AI69</f>
        <v>0</v>
      </c>
      <c r="AV69" s="351">
        <v>0</v>
      </c>
      <c r="AW69" s="353">
        <f>+AV69/AI69</f>
        <v>0</v>
      </c>
      <c r="AX69" s="48"/>
      <c r="AY69" s="48"/>
      <c r="AZ69" s="48"/>
      <c r="BA69" s="48"/>
      <c r="BB69" s="48"/>
      <c r="BC69" s="48"/>
      <c r="BD69" s="48"/>
      <c r="BE69" s="48"/>
      <c r="BF69" s="48"/>
    </row>
    <row r="70" spans="1:58" ht="128.25">
      <c r="A70" s="356"/>
      <c r="B70" s="356" t="s">
        <v>281</v>
      </c>
      <c r="C70" s="385" t="s">
        <v>282</v>
      </c>
      <c r="D70" s="356" t="s">
        <v>292</v>
      </c>
      <c r="E70" s="346"/>
      <c r="F70" s="390"/>
      <c r="G70" s="391"/>
      <c r="H70" s="355" t="s">
        <v>614</v>
      </c>
      <c r="I70" s="379" t="s">
        <v>615</v>
      </c>
      <c r="J70" s="326">
        <v>0.4</v>
      </c>
      <c r="K70" s="49" t="s">
        <v>616</v>
      </c>
      <c r="L70" s="346"/>
      <c r="M70" s="108" t="s">
        <v>590</v>
      </c>
      <c r="N70" s="38">
        <v>2</v>
      </c>
      <c r="O70" s="38">
        <v>0</v>
      </c>
      <c r="P70" s="38">
        <v>2</v>
      </c>
      <c r="Q70" s="38"/>
      <c r="R70" s="38"/>
      <c r="S70" s="20">
        <f t="shared" si="11"/>
        <v>2</v>
      </c>
      <c r="T70" s="120">
        <f t="shared" si="14"/>
        <v>1</v>
      </c>
      <c r="U70" s="111">
        <v>45689</v>
      </c>
      <c r="V70" s="111">
        <v>46022</v>
      </c>
      <c r="W70" s="79">
        <f t="shared" si="13"/>
        <v>333</v>
      </c>
      <c r="X70" s="38">
        <v>978560</v>
      </c>
      <c r="Y70" s="38" t="s">
        <v>416</v>
      </c>
      <c r="Z70" s="100" t="s">
        <v>417</v>
      </c>
      <c r="AA70" s="49" t="s">
        <v>418</v>
      </c>
      <c r="AB70" s="49" t="s">
        <v>419</v>
      </c>
      <c r="AC70" s="38" t="s">
        <v>455</v>
      </c>
      <c r="AD70" s="108" t="s">
        <v>617</v>
      </c>
      <c r="AE70" s="82">
        <v>80000000</v>
      </c>
      <c r="AF70" s="38" t="s">
        <v>422</v>
      </c>
      <c r="AG70" s="38" t="s">
        <v>457</v>
      </c>
      <c r="AH70" s="38" t="s">
        <v>458</v>
      </c>
      <c r="AI70" s="366"/>
      <c r="AJ70" s="369"/>
      <c r="AK70" s="369"/>
      <c r="AL70" s="366"/>
      <c r="AM70" s="366"/>
      <c r="AN70" s="317"/>
      <c r="AO70" s="320"/>
      <c r="AP70" s="366"/>
      <c r="AQ70" s="457"/>
      <c r="AR70" s="366"/>
      <c r="AS70" s="457"/>
      <c r="AT70" s="351"/>
      <c r="AU70" s="352"/>
      <c r="AV70" s="351"/>
      <c r="AW70" s="353"/>
      <c r="AX70" s="48"/>
      <c r="AY70" s="48"/>
      <c r="AZ70" s="48"/>
      <c r="BA70" s="48"/>
      <c r="BB70" s="48"/>
      <c r="BC70" s="48"/>
      <c r="BD70" s="48"/>
      <c r="BE70" s="48"/>
      <c r="BF70" s="48"/>
    </row>
    <row r="71" spans="1:58" ht="128.25">
      <c r="A71" s="356"/>
      <c r="B71" s="356"/>
      <c r="C71" s="385"/>
      <c r="D71" s="356"/>
      <c r="E71" s="346"/>
      <c r="F71" s="390"/>
      <c r="G71" s="391"/>
      <c r="H71" s="355"/>
      <c r="I71" s="379"/>
      <c r="J71" s="326"/>
      <c r="K71" s="49" t="s">
        <v>618</v>
      </c>
      <c r="L71" s="346"/>
      <c r="M71" s="108" t="s">
        <v>590</v>
      </c>
      <c r="N71" s="38">
        <v>2</v>
      </c>
      <c r="O71" s="38">
        <v>0</v>
      </c>
      <c r="P71" s="38">
        <v>3</v>
      </c>
      <c r="Q71" s="38"/>
      <c r="R71" s="38"/>
      <c r="S71" s="20">
        <f t="shared" si="11"/>
        <v>3</v>
      </c>
      <c r="T71" s="120">
        <f t="shared" si="14"/>
        <v>1.5</v>
      </c>
      <c r="U71" s="111">
        <v>45689</v>
      </c>
      <c r="V71" s="111">
        <v>46022</v>
      </c>
      <c r="W71" s="79">
        <f t="shared" si="13"/>
        <v>333</v>
      </c>
      <c r="X71" s="38">
        <v>978560</v>
      </c>
      <c r="Y71" s="38" t="s">
        <v>416</v>
      </c>
      <c r="Z71" s="100" t="s">
        <v>417</v>
      </c>
      <c r="AA71" s="49" t="s">
        <v>418</v>
      </c>
      <c r="AB71" s="49" t="s">
        <v>419</v>
      </c>
      <c r="AC71" s="38" t="s">
        <v>455</v>
      </c>
      <c r="AD71" s="108" t="s">
        <v>619</v>
      </c>
      <c r="AE71" s="82">
        <v>33600000</v>
      </c>
      <c r="AF71" s="38" t="s">
        <v>422</v>
      </c>
      <c r="AG71" s="38" t="s">
        <v>457</v>
      </c>
      <c r="AH71" s="38" t="s">
        <v>458</v>
      </c>
      <c r="AI71" s="367"/>
      <c r="AJ71" s="370"/>
      <c r="AK71" s="370"/>
      <c r="AL71" s="367"/>
      <c r="AM71" s="367"/>
      <c r="AN71" s="318"/>
      <c r="AO71" s="321"/>
      <c r="AP71" s="367"/>
      <c r="AQ71" s="458"/>
      <c r="AR71" s="367"/>
      <c r="AS71" s="458"/>
      <c r="AT71" s="351"/>
      <c r="AU71" s="352"/>
      <c r="AV71" s="351"/>
      <c r="AW71" s="353"/>
      <c r="AX71" s="48"/>
      <c r="AY71" s="48"/>
      <c r="AZ71" s="48"/>
      <c r="BA71" s="48"/>
      <c r="BB71" s="48"/>
      <c r="BC71" s="48"/>
      <c r="BD71" s="48"/>
      <c r="BE71" s="48"/>
      <c r="BF71" s="48"/>
    </row>
    <row r="72" spans="1:58" ht="128.25">
      <c r="A72" s="356"/>
      <c r="B72" s="356"/>
      <c r="C72" s="385"/>
      <c r="D72" s="356"/>
      <c r="E72" s="346"/>
      <c r="F72" s="390"/>
      <c r="G72" s="391"/>
      <c r="H72" s="355"/>
      <c r="I72" s="379"/>
      <c r="J72" s="326"/>
      <c r="K72" s="49" t="s">
        <v>620</v>
      </c>
      <c r="L72" s="346"/>
      <c r="M72" s="108" t="s">
        <v>590</v>
      </c>
      <c r="N72" s="38">
        <v>2</v>
      </c>
      <c r="O72" s="38">
        <v>0</v>
      </c>
      <c r="P72" s="38">
        <v>2</v>
      </c>
      <c r="Q72" s="38"/>
      <c r="R72" s="38"/>
      <c r="S72" s="20">
        <f t="shared" si="11"/>
        <v>2</v>
      </c>
      <c r="T72" s="120">
        <f t="shared" si="14"/>
        <v>1</v>
      </c>
      <c r="U72" s="111">
        <v>45689</v>
      </c>
      <c r="V72" s="111">
        <v>46022</v>
      </c>
      <c r="W72" s="79">
        <f t="shared" si="13"/>
        <v>333</v>
      </c>
      <c r="X72" s="38">
        <v>978560</v>
      </c>
      <c r="Y72" s="38" t="s">
        <v>416</v>
      </c>
      <c r="Z72" s="100" t="s">
        <v>417</v>
      </c>
      <c r="AA72" s="49" t="s">
        <v>418</v>
      </c>
      <c r="AB72" s="49" t="s">
        <v>419</v>
      </c>
      <c r="AC72" s="38" t="s">
        <v>455</v>
      </c>
      <c r="AD72" s="108" t="s">
        <v>621</v>
      </c>
      <c r="AE72" s="82">
        <v>96000000</v>
      </c>
      <c r="AF72" s="38" t="s">
        <v>422</v>
      </c>
      <c r="AG72" s="38" t="s">
        <v>457</v>
      </c>
      <c r="AH72" s="38" t="s">
        <v>458</v>
      </c>
      <c r="AI72" s="146"/>
      <c r="AK72" s="146">
        <v>5891607137.79</v>
      </c>
      <c r="AL72" s="146"/>
      <c r="AM72" s="146"/>
      <c r="AN72" s="127" t="s">
        <v>442</v>
      </c>
      <c r="AO72" s="49"/>
      <c r="AP72" s="146"/>
      <c r="AQ72" s="146"/>
      <c r="AR72" s="146"/>
      <c r="AS72" s="146"/>
      <c r="AT72" s="351"/>
      <c r="AU72" s="352"/>
      <c r="AV72" s="351"/>
      <c r="AW72" s="353"/>
      <c r="AX72" s="48"/>
      <c r="AY72" s="48"/>
      <c r="AZ72" s="48"/>
      <c r="BA72" s="48"/>
      <c r="BB72" s="48"/>
      <c r="BC72" s="48"/>
      <c r="BD72" s="48"/>
      <c r="BE72" s="48"/>
      <c r="BF72" s="48"/>
    </row>
    <row r="73" spans="1:58" ht="33" customHeight="1">
      <c r="A73" s="380" t="s">
        <v>622</v>
      </c>
      <c r="B73" s="381"/>
      <c r="C73" s="381"/>
      <c r="D73" s="381"/>
      <c r="E73" s="381"/>
      <c r="F73" s="381"/>
      <c r="G73" s="381"/>
      <c r="H73" s="381"/>
      <c r="I73" s="381"/>
      <c r="J73" s="381"/>
      <c r="K73" s="381"/>
      <c r="L73" s="381"/>
      <c r="M73" s="381"/>
      <c r="N73" s="381"/>
      <c r="O73" s="381"/>
      <c r="P73" s="381"/>
      <c r="Q73" s="381"/>
      <c r="R73" s="381"/>
      <c r="S73" s="382"/>
      <c r="T73" s="222">
        <f>+AVERAGE(T61:T72)</f>
        <v>0.72916666666666663</v>
      </c>
      <c r="U73" s="223"/>
      <c r="V73" s="223"/>
      <c r="W73" s="79"/>
      <c r="X73" s="38"/>
      <c r="Y73" s="38"/>
      <c r="Z73" s="228"/>
      <c r="AA73" s="49"/>
      <c r="AB73" s="49"/>
      <c r="AC73" s="38"/>
      <c r="AD73" s="108"/>
      <c r="AE73" s="230"/>
      <c r="AF73" s="38"/>
      <c r="AG73" s="38"/>
      <c r="AH73" s="38"/>
      <c r="AI73" s="224">
        <f>+AI61+AI65+AI69+AI72</f>
        <v>6418878612</v>
      </c>
      <c r="AJ73" s="224">
        <f>+AJ61+AJ65+AJ69+AJ72</f>
        <v>6418878612</v>
      </c>
      <c r="AK73" s="224">
        <f>+AK61+AK65+AK69+AK72</f>
        <v>12310485749.790001</v>
      </c>
      <c r="AL73" s="224"/>
      <c r="AM73" s="224"/>
      <c r="AN73" s="61"/>
      <c r="AO73" s="108"/>
      <c r="AP73" s="224">
        <f>+AP61+AP65+AP69+AP72</f>
        <v>0</v>
      </c>
      <c r="AQ73" s="225">
        <f>+AP73/AJ73</f>
        <v>0</v>
      </c>
      <c r="AR73" s="224">
        <f>+AR61+AR65+AR69+AR72</f>
        <v>0</v>
      </c>
      <c r="AS73" s="225">
        <f>+AR73/AJ73</f>
        <v>0</v>
      </c>
      <c r="AT73" s="224">
        <f>+AT61+AT65+AT69+AT72</f>
        <v>0</v>
      </c>
      <c r="AU73" s="226">
        <f>+AT73/AI73</f>
        <v>0</v>
      </c>
      <c r="AV73" s="224">
        <f>+AV61+AV65+AV69+AV72</f>
        <v>0</v>
      </c>
      <c r="AW73" s="227">
        <f>+AV73/AI73</f>
        <v>0</v>
      </c>
      <c r="AX73" s="48"/>
      <c r="AY73" s="48"/>
      <c r="AZ73" s="48"/>
      <c r="BA73" s="48"/>
      <c r="BB73" s="48"/>
      <c r="BC73" s="48"/>
      <c r="BD73" s="48"/>
      <c r="BE73" s="48"/>
      <c r="BF73" s="48"/>
    </row>
    <row r="74" spans="1:58" ht="128.25">
      <c r="A74" s="356" t="s">
        <v>242</v>
      </c>
      <c r="B74" s="356" t="s">
        <v>231</v>
      </c>
      <c r="C74" s="388" t="s">
        <v>232</v>
      </c>
      <c r="D74" s="356" t="s">
        <v>246</v>
      </c>
      <c r="E74" s="356" t="s">
        <v>623</v>
      </c>
      <c r="F74" s="387">
        <v>2024130010090</v>
      </c>
      <c r="G74" s="386" t="s">
        <v>624</v>
      </c>
      <c r="H74" s="346" t="s">
        <v>624</v>
      </c>
      <c r="I74" s="346" t="s">
        <v>625</v>
      </c>
      <c r="J74" s="354">
        <v>1</v>
      </c>
      <c r="K74" s="58" t="s">
        <v>626</v>
      </c>
      <c r="L74" s="356" t="s">
        <v>308</v>
      </c>
      <c r="M74" s="77" t="s">
        <v>627</v>
      </c>
      <c r="N74" s="77">
        <v>4</v>
      </c>
      <c r="O74" s="77">
        <v>0</v>
      </c>
      <c r="P74" s="126">
        <v>2</v>
      </c>
      <c r="Q74" s="126"/>
      <c r="R74" s="126"/>
      <c r="S74" s="20">
        <f t="shared" ref="S74:S75" si="15">+O74+P74+Q74+R74</f>
        <v>2</v>
      </c>
      <c r="T74" s="120">
        <f t="shared" ref="T74:T75" si="16">+(O74+P74)/N74</f>
        <v>0.5</v>
      </c>
      <c r="U74" s="111">
        <v>45689</v>
      </c>
      <c r="V74" s="111">
        <v>46022</v>
      </c>
      <c r="W74" s="79">
        <f>+V74-U74</f>
        <v>333</v>
      </c>
      <c r="X74" s="38">
        <v>978560</v>
      </c>
      <c r="Y74" s="38" t="s">
        <v>416</v>
      </c>
      <c r="Z74" s="100" t="s">
        <v>417</v>
      </c>
      <c r="AA74" s="49" t="s">
        <v>418</v>
      </c>
      <c r="AB74" s="49" t="s">
        <v>419</v>
      </c>
      <c r="AC74" s="38" t="s">
        <v>455</v>
      </c>
      <c r="AD74" s="48"/>
      <c r="AE74" s="48"/>
      <c r="AF74" s="48"/>
      <c r="AG74" s="48"/>
      <c r="AH74" s="48"/>
      <c r="AI74" s="140">
        <v>1</v>
      </c>
      <c r="AJ74" s="140">
        <v>1</v>
      </c>
      <c r="AK74" s="140">
        <v>1</v>
      </c>
      <c r="AL74" s="140"/>
      <c r="AM74" s="140"/>
      <c r="AN74" s="127" t="s">
        <v>423</v>
      </c>
      <c r="AO74" s="356" t="s">
        <v>628</v>
      </c>
      <c r="AP74" s="158">
        <v>0</v>
      </c>
      <c r="AQ74" s="488">
        <f>+AP74/AJ74</f>
        <v>0</v>
      </c>
      <c r="AR74" s="158">
        <v>0</v>
      </c>
      <c r="AS74" s="488">
        <f>+AR74/AJ74</f>
        <v>0</v>
      </c>
      <c r="AT74" s="131">
        <v>0</v>
      </c>
      <c r="AU74" s="217">
        <f>+AT74/AJ74</f>
        <v>0</v>
      </c>
      <c r="AV74" s="131">
        <v>0</v>
      </c>
      <c r="AW74" s="133">
        <f>+AV74/AJ74</f>
        <v>0</v>
      </c>
      <c r="AX74" s="48"/>
      <c r="AY74" s="48"/>
      <c r="AZ74" s="48"/>
      <c r="BA74" s="48"/>
      <c r="BB74" s="48"/>
      <c r="BC74" s="48"/>
      <c r="BD74" s="48"/>
      <c r="BE74" s="48"/>
      <c r="BF74" s="48"/>
    </row>
    <row r="75" spans="1:58" ht="128.25">
      <c r="A75" s="356"/>
      <c r="B75" s="356"/>
      <c r="C75" s="385"/>
      <c r="D75" s="356"/>
      <c r="E75" s="356"/>
      <c r="F75" s="387"/>
      <c r="G75" s="386"/>
      <c r="H75" s="346"/>
      <c r="I75" s="346"/>
      <c r="J75" s="354"/>
      <c r="K75" s="58" t="s">
        <v>629</v>
      </c>
      <c r="L75" s="356"/>
      <c r="M75" s="77" t="s">
        <v>630</v>
      </c>
      <c r="N75" s="77">
        <v>4</v>
      </c>
      <c r="O75" s="77">
        <v>0</v>
      </c>
      <c r="P75" s="77">
        <v>1.54</v>
      </c>
      <c r="Q75" s="77"/>
      <c r="R75" s="77"/>
      <c r="S75" s="20">
        <f t="shared" si="15"/>
        <v>1.54</v>
      </c>
      <c r="T75" s="120">
        <f t="shared" si="16"/>
        <v>0.38500000000000001</v>
      </c>
      <c r="U75" s="111">
        <v>45689</v>
      </c>
      <c r="V75" s="111">
        <v>46022</v>
      </c>
      <c r="W75" s="79">
        <f>+V75-U75</f>
        <v>333</v>
      </c>
      <c r="X75" s="38">
        <v>978560</v>
      </c>
      <c r="Y75" s="38" t="s">
        <v>416</v>
      </c>
      <c r="Z75" s="100" t="s">
        <v>417</v>
      </c>
      <c r="AA75" s="49" t="s">
        <v>418</v>
      </c>
      <c r="AB75" s="49" t="s">
        <v>419</v>
      </c>
      <c r="AC75" s="38" t="s">
        <v>455</v>
      </c>
      <c r="AD75" s="48"/>
      <c r="AE75" s="48"/>
      <c r="AF75" s="48"/>
      <c r="AG75" s="48"/>
      <c r="AH75" s="48"/>
      <c r="AI75" s="140">
        <v>0</v>
      </c>
      <c r="AK75" s="140">
        <v>200000000</v>
      </c>
      <c r="AL75" s="140"/>
      <c r="AM75" s="140"/>
      <c r="AN75" s="127" t="s">
        <v>631</v>
      </c>
      <c r="AO75" s="356"/>
      <c r="AP75" s="158"/>
      <c r="AQ75" s="158"/>
      <c r="AR75" s="158"/>
      <c r="AS75" s="158"/>
      <c r="AT75" s="131">
        <v>0</v>
      </c>
      <c r="AU75" s="217">
        <f>+AT75/AK75</f>
        <v>0</v>
      </c>
      <c r="AV75" s="131">
        <v>0</v>
      </c>
      <c r="AW75" s="133">
        <f>+AV75/AK75</f>
        <v>0</v>
      </c>
      <c r="AX75" s="48"/>
      <c r="AY75" s="48"/>
      <c r="AZ75" s="48"/>
      <c r="BA75" s="48"/>
      <c r="BB75" s="48"/>
      <c r="BC75" s="48"/>
      <c r="BD75" s="48"/>
      <c r="BE75" s="48"/>
      <c r="BF75" s="48"/>
    </row>
    <row r="76" spans="1:58" ht="34.5" customHeight="1">
      <c r="A76" s="380" t="s">
        <v>632</v>
      </c>
      <c r="B76" s="381"/>
      <c r="C76" s="381"/>
      <c r="D76" s="381"/>
      <c r="E76" s="381"/>
      <c r="F76" s="381"/>
      <c r="G76" s="381"/>
      <c r="H76" s="381"/>
      <c r="I76" s="381"/>
      <c r="J76" s="381"/>
      <c r="K76" s="381"/>
      <c r="L76" s="381"/>
      <c r="M76" s="381"/>
      <c r="N76" s="381"/>
      <c r="O76" s="381"/>
      <c r="P76" s="381"/>
      <c r="Q76" s="381"/>
      <c r="R76" s="381"/>
      <c r="S76" s="382"/>
      <c r="T76" s="222">
        <f>+AVERAGE(T74:T75)</f>
        <v>0.4425</v>
      </c>
      <c r="U76" s="223"/>
      <c r="V76" s="223"/>
      <c r="W76" s="79"/>
      <c r="X76" s="38"/>
      <c r="Y76" s="38"/>
      <c r="Z76" s="228"/>
      <c r="AA76" s="49"/>
      <c r="AB76" s="49"/>
      <c r="AC76" s="38"/>
      <c r="AD76" s="48"/>
      <c r="AE76" s="48"/>
      <c r="AF76" s="48"/>
      <c r="AG76" s="48"/>
      <c r="AH76" s="48"/>
      <c r="AI76" s="224">
        <f>+AI74+AI75</f>
        <v>1</v>
      </c>
      <c r="AJ76" s="224">
        <f>+AJ74+AJ75</f>
        <v>1</v>
      </c>
      <c r="AK76" s="224">
        <f>+AK74+AK75</f>
        <v>200000001</v>
      </c>
      <c r="AL76" s="224"/>
      <c r="AM76" s="224"/>
      <c r="AN76" s="61"/>
      <c r="AO76" s="108"/>
      <c r="AP76" s="224">
        <f>+AP74+AP75</f>
        <v>0</v>
      </c>
      <c r="AQ76" s="225">
        <f>+AP76/AJ76</f>
        <v>0</v>
      </c>
      <c r="AR76" s="224">
        <f>+AR74+AR75</f>
        <v>0</v>
      </c>
      <c r="AS76" s="225">
        <f>+AR76/AJ76</f>
        <v>0</v>
      </c>
      <c r="AT76" s="224">
        <f>+AT74+AT75</f>
        <v>0</v>
      </c>
      <c r="AU76" s="226">
        <f>+AT76/AI76</f>
        <v>0</v>
      </c>
      <c r="AV76" s="224">
        <f>+AV64+AV68+AV72</f>
        <v>0</v>
      </c>
      <c r="AW76" s="227">
        <f>+AV76/AI76</f>
        <v>0</v>
      </c>
      <c r="AX76" s="48"/>
      <c r="AY76" s="48"/>
      <c r="AZ76" s="48"/>
      <c r="BA76" s="48"/>
      <c r="BB76" s="48"/>
      <c r="BC76" s="48"/>
      <c r="BD76" s="48"/>
      <c r="BE76" s="48"/>
      <c r="BF76" s="48"/>
    </row>
    <row r="77" spans="1:58" ht="128.25">
      <c r="A77" s="384" t="s">
        <v>206</v>
      </c>
      <c r="B77" s="356" t="s">
        <v>270</v>
      </c>
      <c r="C77" s="385" t="s">
        <v>271</v>
      </c>
      <c r="D77" s="356" t="s">
        <v>273</v>
      </c>
      <c r="E77" s="346" t="s">
        <v>633</v>
      </c>
      <c r="F77" s="387">
        <v>2024130010093</v>
      </c>
      <c r="G77" s="386" t="s">
        <v>634</v>
      </c>
      <c r="H77" s="355" t="s">
        <v>635</v>
      </c>
      <c r="I77" s="355" t="s">
        <v>636</v>
      </c>
      <c r="J77" s="354">
        <v>0.3</v>
      </c>
      <c r="K77" s="57" t="s">
        <v>637</v>
      </c>
      <c r="L77" s="346" t="s">
        <v>308</v>
      </c>
      <c r="M77" s="108" t="s">
        <v>590</v>
      </c>
      <c r="N77" s="38">
        <v>4</v>
      </c>
      <c r="O77" s="38">
        <v>0</v>
      </c>
      <c r="P77" s="38">
        <v>0.5</v>
      </c>
      <c r="Q77" s="38"/>
      <c r="R77" s="38"/>
      <c r="S77" s="20">
        <f t="shared" ref="S77:S81" si="17">+O77+P77+Q77+R77</f>
        <v>0.5</v>
      </c>
      <c r="T77" s="120">
        <f t="shared" ref="T77:T81" si="18">+(O77+P77)/N77</f>
        <v>0.125</v>
      </c>
      <c r="U77" s="111">
        <v>45689</v>
      </c>
      <c r="V77" s="111">
        <v>46022</v>
      </c>
      <c r="W77" s="79">
        <v>0</v>
      </c>
      <c r="X77" s="38">
        <v>978560</v>
      </c>
      <c r="Y77" s="38" t="s">
        <v>416</v>
      </c>
      <c r="Z77" s="38" t="s">
        <v>476</v>
      </c>
      <c r="AA77" s="49" t="s">
        <v>418</v>
      </c>
      <c r="AB77" s="49" t="s">
        <v>419</v>
      </c>
      <c r="AC77" s="38" t="s">
        <v>455</v>
      </c>
      <c r="AD77" s="47" t="s">
        <v>638</v>
      </c>
      <c r="AE77" s="84">
        <v>350000000</v>
      </c>
      <c r="AF77" s="38" t="s">
        <v>422</v>
      </c>
      <c r="AG77" s="38" t="s">
        <v>457</v>
      </c>
      <c r="AH77" s="38" t="s">
        <v>458</v>
      </c>
      <c r="AI77" s="344">
        <v>22668035</v>
      </c>
      <c r="AJ77" s="344">
        <v>22668035</v>
      </c>
      <c r="AK77" s="344">
        <v>22668035</v>
      </c>
      <c r="AL77" s="154"/>
      <c r="AM77" s="154"/>
      <c r="AN77" s="345" t="s">
        <v>639</v>
      </c>
      <c r="AO77" s="346" t="s">
        <v>640</v>
      </c>
      <c r="AP77" s="344">
        <v>0</v>
      </c>
      <c r="AQ77" s="462">
        <f>+AP77/AJ77</f>
        <v>0</v>
      </c>
      <c r="AR77" s="344">
        <v>0</v>
      </c>
      <c r="AS77" s="462">
        <f>+AR77/AJ77</f>
        <v>0</v>
      </c>
      <c r="AT77" s="311">
        <v>0</v>
      </c>
      <c r="AU77" s="315">
        <f>+AT77/AJ77</f>
        <v>0</v>
      </c>
      <c r="AV77" s="311">
        <v>0</v>
      </c>
      <c r="AW77" s="307">
        <f>+AV77/AJ77</f>
        <v>0</v>
      </c>
      <c r="AX77" s="48"/>
      <c r="AY77" s="48"/>
      <c r="AZ77" s="48"/>
      <c r="BA77" s="48"/>
      <c r="BB77" s="48"/>
      <c r="BC77" s="48"/>
      <c r="BD77" s="48"/>
      <c r="BE77" s="48"/>
      <c r="BF77" s="48"/>
    </row>
    <row r="78" spans="1:58" ht="128.25">
      <c r="A78" s="384"/>
      <c r="B78" s="356"/>
      <c r="C78" s="385"/>
      <c r="D78" s="356"/>
      <c r="E78" s="346"/>
      <c r="F78" s="387"/>
      <c r="G78" s="386"/>
      <c r="H78" s="355"/>
      <c r="I78" s="355"/>
      <c r="J78" s="354"/>
      <c r="K78" s="56" t="s">
        <v>641</v>
      </c>
      <c r="L78" s="346"/>
      <c r="M78" s="108" t="s">
        <v>590</v>
      </c>
      <c r="N78" s="38">
        <v>4</v>
      </c>
      <c r="O78" s="38">
        <v>0</v>
      </c>
      <c r="P78" s="38">
        <v>0</v>
      </c>
      <c r="Q78" s="38"/>
      <c r="R78" s="38"/>
      <c r="S78" s="20">
        <f t="shared" si="17"/>
        <v>0</v>
      </c>
      <c r="T78" s="120">
        <f t="shared" si="18"/>
        <v>0</v>
      </c>
      <c r="U78" s="111">
        <v>45689</v>
      </c>
      <c r="V78" s="111">
        <v>46022</v>
      </c>
      <c r="W78" s="79">
        <v>0</v>
      </c>
      <c r="X78" s="38">
        <v>978560</v>
      </c>
      <c r="Y78" s="38" t="s">
        <v>416</v>
      </c>
      <c r="Z78" s="38" t="s">
        <v>476</v>
      </c>
      <c r="AA78" s="49" t="s">
        <v>418</v>
      </c>
      <c r="AB78" s="49" t="s">
        <v>419</v>
      </c>
      <c r="AC78" s="38" t="s">
        <v>455</v>
      </c>
      <c r="AD78" s="47" t="s">
        <v>491</v>
      </c>
      <c r="AE78" s="84">
        <v>48000000</v>
      </c>
      <c r="AF78" s="38" t="s">
        <v>422</v>
      </c>
      <c r="AG78" s="38" t="s">
        <v>457</v>
      </c>
      <c r="AH78" s="38" t="s">
        <v>458</v>
      </c>
      <c r="AI78" s="344"/>
      <c r="AJ78" s="344"/>
      <c r="AK78" s="344"/>
      <c r="AL78" s="154"/>
      <c r="AM78" s="154"/>
      <c r="AN78" s="345"/>
      <c r="AO78" s="346"/>
      <c r="AP78" s="344"/>
      <c r="AQ78" s="463"/>
      <c r="AR78" s="344"/>
      <c r="AS78" s="463"/>
      <c r="AT78" s="311"/>
      <c r="AU78" s="315"/>
      <c r="AV78" s="311"/>
      <c r="AW78" s="307"/>
      <c r="AX78" s="48"/>
      <c r="AY78" s="48"/>
      <c r="AZ78" s="48"/>
      <c r="BA78" s="48"/>
      <c r="BB78" s="48"/>
      <c r="BC78" s="48"/>
      <c r="BD78" s="48"/>
      <c r="BE78" s="48"/>
      <c r="BF78" s="48"/>
    </row>
    <row r="79" spans="1:58" ht="128.25">
      <c r="A79" s="384" t="s">
        <v>275</v>
      </c>
      <c r="B79" s="356"/>
      <c r="C79" s="385"/>
      <c r="D79" s="356"/>
      <c r="E79" s="346"/>
      <c r="F79" s="387"/>
      <c r="G79" s="386" t="s">
        <v>277</v>
      </c>
      <c r="H79" s="355"/>
      <c r="I79" s="355" t="s">
        <v>642</v>
      </c>
      <c r="J79" s="354">
        <v>0.7</v>
      </c>
      <c r="K79" s="57" t="s">
        <v>643</v>
      </c>
      <c r="L79" s="346"/>
      <c r="M79" s="108" t="s">
        <v>590</v>
      </c>
      <c r="N79" s="38">
        <v>4</v>
      </c>
      <c r="O79" s="38">
        <v>0</v>
      </c>
      <c r="P79" s="38">
        <v>2</v>
      </c>
      <c r="Q79" s="38"/>
      <c r="R79" s="38"/>
      <c r="S79" s="20">
        <f t="shared" si="17"/>
        <v>2</v>
      </c>
      <c r="T79" s="120">
        <f t="shared" si="18"/>
        <v>0.5</v>
      </c>
      <c r="U79" s="111">
        <v>45689</v>
      </c>
      <c r="V79" s="111">
        <v>46022</v>
      </c>
      <c r="W79" s="79">
        <f t="shared" ref="W79:W85" si="19">+V79-U79</f>
        <v>333</v>
      </c>
      <c r="X79" s="38">
        <v>978560</v>
      </c>
      <c r="Y79" s="38" t="s">
        <v>416</v>
      </c>
      <c r="Z79" s="38" t="s">
        <v>476</v>
      </c>
      <c r="AA79" s="49" t="s">
        <v>418</v>
      </c>
      <c r="AB79" s="49" t="s">
        <v>419</v>
      </c>
      <c r="AC79" s="38" t="s">
        <v>455</v>
      </c>
      <c r="AD79" s="47" t="s">
        <v>644</v>
      </c>
      <c r="AE79" s="84">
        <v>48000000</v>
      </c>
      <c r="AF79" s="38" t="s">
        <v>422</v>
      </c>
      <c r="AG79" s="38" t="s">
        <v>457</v>
      </c>
      <c r="AH79" s="38" t="s">
        <v>458</v>
      </c>
      <c r="AI79" s="344"/>
      <c r="AJ79" s="344"/>
      <c r="AK79" s="344"/>
      <c r="AL79" s="154"/>
      <c r="AM79" s="154"/>
      <c r="AN79" s="345"/>
      <c r="AO79" s="346"/>
      <c r="AP79" s="344"/>
      <c r="AQ79" s="464"/>
      <c r="AR79" s="344"/>
      <c r="AS79" s="464"/>
      <c r="AT79" s="311"/>
      <c r="AU79" s="315"/>
      <c r="AV79" s="311"/>
      <c r="AW79" s="307"/>
      <c r="AX79" s="48"/>
      <c r="AY79" s="48"/>
      <c r="AZ79" s="48"/>
      <c r="BA79" s="48"/>
      <c r="BB79" s="48"/>
      <c r="BC79" s="48"/>
      <c r="BD79" s="48"/>
      <c r="BE79" s="48"/>
      <c r="BF79" s="48"/>
    </row>
    <row r="80" spans="1:58" ht="128.25">
      <c r="A80" s="384"/>
      <c r="B80" s="356"/>
      <c r="C80" s="385"/>
      <c r="D80" s="356"/>
      <c r="E80" s="346"/>
      <c r="F80" s="387"/>
      <c r="G80" s="386"/>
      <c r="H80" s="355"/>
      <c r="I80" s="355"/>
      <c r="J80" s="354"/>
      <c r="K80" s="57" t="s">
        <v>645</v>
      </c>
      <c r="L80" s="346"/>
      <c r="M80" s="108" t="s">
        <v>590</v>
      </c>
      <c r="N80" s="38">
        <v>4</v>
      </c>
      <c r="O80" s="38">
        <v>1</v>
      </c>
      <c r="P80" s="38">
        <v>1.5</v>
      </c>
      <c r="Q80" s="38"/>
      <c r="R80" s="38"/>
      <c r="S80" s="20">
        <f t="shared" si="17"/>
        <v>2.5</v>
      </c>
      <c r="T80" s="120">
        <f t="shared" si="18"/>
        <v>0.625</v>
      </c>
      <c r="U80" s="111">
        <v>45689</v>
      </c>
      <c r="V80" s="111">
        <v>46022</v>
      </c>
      <c r="W80" s="79">
        <f t="shared" si="19"/>
        <v>333</v>
      </c>
      <c r="X80" s="38">
        <v>978560</v>
      </c>
      <c r="Y80" s="38" t="s">
        <v>416</v>
      </c>
      <c r="Z80" s="38" t="s">
        <v>476</v>
      </c>
      <c r="AA80" s="49" t="s">
        <v>418</v>
      </c>
      <c r="AB80" s="49" t="s">
        <v>419</v>
      </c>
      <c r="AC80" s="38" t="s">
        <v>455</v>
      </c>
      <c r="AD80" s="47"/>
      <c r="AE80" s="84"/>
      <c r="AF80" s="38" t="s">
        <v>422</v>
      </c>
      <c r="AG80" s="38" t="s">
        <v>457</v>
      </c>
      <c r="AH80" s="38" t="s">
        <v>458</v>
      </c>
      <c r="AJ80" s="140">
        <v>1240906946.5599999</v>
      </c>
      <c r="AK80" s="140">
        <v>1186135968.5599999</v>
      </c>
      <c r="AL80" s="140"/>
      <c r="AM80" s="140"/>
      <c r="AN80" s="127" t="s">
        <v>459</v>
      </c>
      <c r="AO80" s="346"/>
      <c r="AP80" s="108">
        <v>0</v>
      </c>
      <c r="AQ80" s="211">
        <f>+AP80/AJ80</f>
        <v>0</v>
      </c>
      <c r="AR80" s="108">
        <v>0</v>
      </c>
      <c r="AS80" s="211">
        <f>+AR80/AJ80</f>
        <v>0</v>
      </c>
      <c r="AT80" s="311">
        <v>0</v>
      </c>
      <c r="AU80" s="315">
        <f>+AT80/AK80</f>
        <v>0</v>
      </c>
      <c r="AV80" s="311">
        <v>0</v>
      </c>
      <c r="AW80" s="307">
        <f>+AV80/AK80</f>
        <v>0</v>
      </c>
      <c r="AX80" s="48"/>
      <c r="AY80" s="48"/>
      <c r="AZ80" s="48"/>
      <c r="BA80" s="48"/>
      <c r="BB80" s="48"/>
      <c r="BC80" s="48"/>
      <c r="BD80" s="48"/>
      <c r="BE80" s="48"/>
      <c r="BF80" s="48"/>
    </row>
    <row r="81" spans="1:58" ht="128.25">
      <c r="A81" s="384"/>
      <c r="B81" s="356"/>
      <c r="C81" s="385"/>
      <c r="D81" s="356"/>
      <c r="E81" s="346"/>
      <c r="F81" s="387"/>
      <c r="G81" s="386"/>
      <c r="H81" s="355"/>
      <c r="I81" s="355"/>
      <c r="J81" s="354"/>
      <c r="K81" s="57" t="s">
        <v>646</v>
      </c>
      <c r="L81" s="346"/>
      <c r="M81" s="108" t="s">
        <v>647</v>
      </c>
      <c r="N81" s="38">
        <v>4</v>
      </c>
      <c r="O81" s="38">
        <v>1</v>
      </c>
      <c r="P81" s="38"/>
      <c r="Q81" s="38"/>
      <c r="R81" s="38"/>
      <c r="S81" s="20">
        <f t="shared" si="17"/>
        <v>1</v>
      </c>
      <c r="T81" s="120">
        <f t="shared" si="18"/>
        <v>0.25</v>
      </c>
      <c r="U81" s="111">
        <v>45689</v>
      </c>
      <c r="V81" s="111">
        <v>46022</v>
      </c>
      <c r="W81" s="79">
        <f t="shared" si="19"/>
        <v>333</v>
      </c>
      <c r="X81" s="38">
        <v>978560</v>
      </c>
      <c r="Y81" s="38" t="s">
        <v>416</v>
      </c>
      <c r="Z81" s="38" t="s">
        <v>476</v>
      </c>
      <c r="AA81" s="49" t="s">
        <v>418</v>
      </c>
      <c r="AB81" s="49" t="s">
        <v>419</v>
      </c>
      <c r="AC81" s="38" t="s">
        <v>455</v>
      </c>
      <c r="AD81" s="47" t="s">
        <v>648</v>
      </c>
      <c r="AE81" s="84">
        <v>254000000</v>
      </c>
      <c r="AF81" s="38" t="s">
        <v>422</v>
      </c>
      <c r="AG81" s="38" t="s">
        <v>457</v>
      </c>
      <c r="AH81" s="38" t="s">
        <v>458</v>
      </c>
      <c r="AI81" s="140">
        <v>0</v>
      </c>
      <c r="AK81" s="140">
        <v>558000000</v>
      </c>
      <c r="AL81" s="140"/>
      <c r="AM81" s="140"/>
      <c r="AN81" s="127" t="s">
        <v>442</v>
      </c>
      <c r="AO81" s="346"/>
      <c r="AP81" s="108"/>
      <c r="AQ81" s="108"/>
      <c r="AR81" s="108"/>
      <c r="AS81" s="108"/>
      <c r="AT81" s="311"/>
      <c r="AU81" s="315"/>
      <c r="AV81" s="311"/>
      <c r="AW81" s="307"/>
      <c r="AX81" s="48"/>
      <c r="AY81" s="48"/>
      <c r="AZ81" s="48"/>
      <c r="BA81" s="48"/>
      <c r="BB81" s="48"/>
      <c r="BC81" s="48"/>
      <c r="BD81" s="48"/>
      <c r="BE81" s="48"/>
      <c r="BF81" s="48"/>
    </row>
    <row r="82" spans="1:58" ht="34.5" customHeight="1">
      <c r="A82" s="380" t="s">
        <v>649</v>
      </c>
      <c r="B82" s="381"/>
      <c r="C82" s="381"/>
      <c r="D82" s="381"/>
      <c r="E82" s="381"/>
      <c r="F82" s="381"/>
      <c r="G82" s="381"/>
      <c r="H82" s="381"/>
      <c r="I82" s="381"/>
      <c r="J82" s="381"/>
      <c r="K82" s="381"/>
      <c r="L82" s="381"/>
      <c r="M82" s="381"/>
      <c r="N82" s="381"/>
      <c r="O82" s="381"/>
      <c r="P82" s="381"/>
      <c r="Q82" s="381"/>
      <c r="R82" s="381"/>
      <c r="S82" s="382"/>
      <c r="T82" s="222">
        <f>+AVERAGE(T77:T81)</f>
        <v>0.3</v>
      </c>
      <c r="U82" s="223"/>
      <c r="V82" s="223"/>
      <c r="W82" s="79"/>
      <c r="X82" s="38"/>
      <c r="Y82" s="38"/>
      <c r="Z82" s="38"/>
      <c r="AA82" s="49"/>
      <c r="AB82" s="49"/>
      <c r="AC82" s="38"/>
      <c r="AD82" s="47"/>
      <c r="AE82" s="234"/>
      <c r="AF82" s="38"/>
      <c r="AG82" s="38"/>
      <c r="AH82" s="38"/>
      <c r="AI82" s="224">
        <f>+AI77+AI80+AI81</f>
        <v>22668035</v>
      </c>
      <c r="AJ82" s="224">
        <f>+AJ77+AJ80+AJ81</f>
        <v>1263574981.5599999</v>
      </c>
      <c r="AK82" s="224">
        <f>+AK77+AK80+AK81</f>
        <v>1766804003.5599999</v>
      </c>
      <c r="AL82" s="224"/>
      <c r="AM82" s="224"/>
      <c r="AN82" s="61"/>
      <c r="AO82" s="108"/>
      <c r="AP82" s="224">
        <f>+AP77+AP80+AP81</f>
        <v>0</v>
      </c>
      <c r="AQ82" s="108"/>
      <c r="AR82" s="224">
        <f>+AR77+AR80+AR81</f>
        <v>0</v>
      </c>
      <c r="AS82" s="108"/>
      <c r="AT82" s="224">
        <f>+AT77+AT80+AT81</f>
        <v>0</v>
      </c>
      <c r="AU82" s="226">
        <f>+AT82/AI82</f>
        <v>0</v>
      </c>
      <c r="AV82" s="224">
        <f>+AV77+AV80+AV81</f>
        <v>0</v>
      </c>
      <c r="AW82" s="227">
        <f>+AV82/AI82</f>
        <v>0</v>
      </c>
      <c r="AX82" s="48"/>
      <c r="AY82" s="48"/>
      <c r="AZ82" s="48"/>
      <c r="BA82" s="48"/>
      <c r="BB82" s="48"/>
      <c r="BC82" s="48"/>
      <c r="BD82" s="48"/>
      <c r="BE82" s="48"/>
      <c r="BF82" s="48"/>
    </row>
    <row r="83" spans="1:58" ht="128.25">
      <c r="A83" s="384" t="s">
        <v>206</v>
      </c>
      <c r="B83" s="356" t="s">
        <v>200</v>
      </c>
      <c r="C83" s="385" t="s">
        <v>201</v>
      </c>
      <c r="D83" s="356" t="s">
        <v>210</v>
      </c>
      <c r="E83" s="346" t="s">
        <v>650</v>
      </c>
      <c r="F83" s="377">
        <v>2024130010097</v>
      </c>
      <c r="G83" s="383" t="s">
        <v>651</v>
      </c>
      <c r="H83" s="355" t="s">
        <v>652</v>
      </c>
      <c r="I83" s="355" t="s">
        <v>651</v>
      </c>
      <c r="J83" s="354">
        <v>1</v>
      </c>
      <c r="K83" s="59" t="s">
        <v>653</v>
      </c>
      <c r="L83" s="346" t="s">
        <v>308</v>
      </c>
      <c r="M83" s="108" t="s">
        <v>654</v>
      </c>
      <c r="N83" s="38">
        <v>2</v>
      </c>
      <c r="O83" s="38">
        <v>0</v>
      </c>
      <c r="P83" s="38">
        <v>0</v>
      </c>
      <c r="Q83" s="38"/>
      <c r="R83" s="38"/>
      <c r="S83" s="20">
        <f t="shared" ref="S83:S85" si="20">+O83+P83+Q83+R83</f>
        <v>0</v>
      </c>
      <c r="T83" s="120">
        <f t="shared" ref="T83:T85" si="21">+(O83+P83)/N83</f>
        <v>0</v>
      </c>
      <c r="U83" s="111">
        <v>45689</v>
      </c>
      <c r="V83" s="111">
        <v>46022</v>
      </c>
      <c r="W83" s="79">
        <v>0</v>
      </c>
      <c r="X83" s="38">
        <v>978560</v>
      </c>
      <c r="Y83" s="38" t="s">
        <v>416</v>
      </c>
      <c r="Z83" s="38" t="s">
        <v>476</v>
      </c>
      <c r="AA83" s="49" t="s">
        <v>418</v>
      </c>
      <c r="AB83" s="49" t="s">
        <v>419</v>
      </c>
      <c r="AC83" s="38" t="s">
        <v>455</v>
      </c>
      <c r="AD83" s="47"/>
      <c r="AE83" s="84">
        <v>0</v>
      </c>
      <c r="AF83" s="38" t="s">
        <v>422</v>
      </c>
      <c r="AG83" s="38" t="s">
        <v>457</v>
      </c>
      <c r="AH83" s="38" t="s">
        <v>458</v>
      </c>
      <c r="AI83" s="344">
        <v>1400000000</v>
      </c>
      <c r="AJ83" s="344">
        <v>1400000000</v>
      </c>
      <c r="AK83" s="344">
        <v>1500000000</v>
      </c>
      <c r="AL83" s="154"/>
      <c r="AM83" s="154"/>
      <c r="AN83" s="345" t="s">
        <v>459</v>
      </c>
      <c r="AO83" s="346" t="s">
        <v>655</v>
      </c>
      <c r="AP83" s="344"/>
      <c r="AQ83" s="465">
        <f>+AP83/AJ83</f>
        <v>0</v>
      </c>
      <c r="AR83" s="344"/>
      <c r="AS83" s="465">
        <f>+AR83/AJ83</f>
        <v>0</v>
      </c>
      <c r="AT83" s="311">
        <v>0</v>
      </c>
      <c r="AU83" s="315">
        <f>+AT83/AI83</f>
        <v>0</v>
      </c>
      <c r="AV83" s="311">
        <v>0</v>
      </c>
      <c r="AW83" s="307">
        <f>+AV83/AI83</f>
        <v>0</v>
      </c>
      <c r="AX83" s="48"/>
      <c r="AY83" s="48"/>
      <c r="AZ83" s="48"/>
      <c r="BA83" s="48"/>
      <c r="BB83" s="48"/>
      <c r="BC83" s="48"/>
      <c r="BD83" s="48"/>
      <c r="BE83" s="48"/>
      <c r="BF83" s="48"/>
    </row>
    <row r="84" spans="1:58" ht="128.25">
      <c r="A84" s="384"/>
      <c r="B84" s="356"/>
      <c r="C84" s="385"/>
      <c r="D84" s="356"/>
      <c r="E84" s="346"/>
      <c r="F84" s="377"/>
      <c r="G84" s="383"/>
      <c r="H84" s="355"/>
      <c r="I84" s="355"/>
      <c r="J84" s="354"/>
      <c r="K84" s="59" t="s">
        <v>656</v>
      </c>
      <c r="L84" s="346"/>
      <c r="M84" s="108" t="s">
        <v>590</v>
      </c>
      <c r="N84" s="38">
        <v>4</v>
      </c>
      <c r="O84" s="38">
        <v>0</v>
      </c>
      <c r="P84" s="38">
        <v>1</v>
      </c>
      <c r="Q84" s="38"/>
      <c r="R84" s="38"/>
      <c r="S84" s="20">
        <f t="shared" si="20"/>
        <v>1</v>
      </c>
      <c r="T84" s="120">
        <f t="shared" si="21"/>
        <v>0.25</v>
      </c>
      <c r="U84" s="111">
        <v>45689</v>
      </c>
      <c r="V84" s="111">
        <v>46022</v>
      </c>
      <c r="W84" s="79">
        <f t="shared" si="19"/>
        <v>333</v>
      </c>
      <c r="X84" s="38">
        <v>978560</v>
      </c>
      <c r="Y84" s="38" t="s">
        <v>416</v>
      </c>
      <c r="Z84" s="38" t="s">
        <v>476</v>
      </c>
      <c r="AA84" s="49" t="s">
        <v>418</v>
      </c>
      <c r="AB84" s="49" t="s">
        <v>419</v>
      </c>
      <c r="AC84" s="38" t="s">
        <v>455</v>
      </c>
      <c r="AD84" s="81" t="s">
        <v>657</v>
      </c>
      <c r="AE84" s="84">
        <v>300000000</v>
      </c>
      <c r="AF84" s="38" t="s">
        <v>422</v>
      </c>
      <c r="AG84" s="38" t="s">
        <v>457</v>
      </c>
      <c r="AH84" s="38" t="s">
        <v>458</v>
      </c>
      <c r="AI84" s="344"/>
      <c r="AJ84" s="344"/>
      <c r="AK84" s="344"/>
      <c r="AL84" s="154"/>
      <c r="AM84" s="154"/>
      <c r="AN84" s="345"/>
      <c r="AO84" s="346"/>
      <c r="AP84" s="344"/>
      <c r="AQ84" s="466"/>
      <c r="AR84" s="344"/>
      <c r="AS84" s="466"/>
      <c r="AT84" s="311"/>
      <c r="AU84" s="315"/>
      <c r="AV84" s="311"/>
      <c r="AW84" s="307"/>
      <c r="AX84" s="48"/>
      <c r="AY84" s="48"/>
      <c r="AZ84" s="48"/>
      <c r="BA84" s="48"/>
      <c r="BB84" s="48"/>
      <c r="BC84" s="48"/>
      <c r="BD84" s="48"/>
      <c r="BE84" s="48"/>
      <c r="BF84" s="48"/>
    </row>
    <row r="85" spans="1:58" ht="128.25">
      <c r="A85" s="384"/>
      <c r="B85" s="356"/>
      <c r="C85" s="385"/>
      <c r="D85" s="356"/>
      <c r="E85" s="346"/>
      <c r="F85" s="377"/>
      <c r="G85" s="383"/>
      <c r="H85" s="355"/>
      <c r="I85" s="355"/>
      <c r="J85" s="354"/>
      <c r="K85" s="59" t="s">
        <v>658</v>
      </c>
      <c r="L85" s="346"/>
      <c r="M85" s="108" t="s">
        <v>590</v>
      </c>
      <c r="N85" s="38">
        <v>4</v>
      </c>
      <c r="O85" s="38">
        <v>0</v>
      </c>
      <c r="P85" s="38">
        <v>1</v>
      </c>
      <c r="Q85" s="38"/>
      <c r="R85" s="38"/>
      <c r="S85" s="20">
        <f t="shared" si="20"/>
        <v>1</v>
      </c>
      <c r="T85" s="120">
        <f t="shared" si="21"/>
        <v>0.25</v>
      </c>
      <c r="U85" s="111">
        <v>45689</v>
      </c>
      <c r="V85" s="111">
        <v>46022</v>
      </c>
      <c r="W85" s="79">
        <f t="shared" si="19"/>
        <v>333</v>
      </c>
      <c r="X85" s="38">
        <v>978560</v>
      </c>
      <c r="Y85" s="38" t="s">
        <v>416</v>
      </c>
      <c r="Z85" s="38" t="s">
        <v>476</v>
      </c>
      <c r="AA85" s="49" t="s">
        <v>418</v>
      </c>
      <c r="AB85" s="49" t="s">
        <v>419</v>
      </c>
      <c r="AC85" s="38" t="s">
        <v>455</v>
      </c>
      <c r="AD85" s="44" t="s">
        <v>659</v>
      </c>
      <c r="AE85" s="84">
        <v>300000000</v>
      </c>
      <c r="AF85" s="38" t="s">
        <v>422</v>
      </c>
      <c r="AG85" s="38" t="s">
        <v>457</v>
      </c>
      <c r="AH85" s="38" t="s">
        <v>458</v>
      </c>
      <c r="AI85" s="344"/>
      <c r="AJ85" s="344"/>
      <c r="AK85" s="344"/>
      <c r="AL85" s="154"/>
      <c r="AM85" s="154"/>
      <c r="AN85" s="345"/>
      <c r="AO85" s="346"/>
      <c r="AP85" s="344"/>
      <c r="AQ85" s="467"/>
      <c r="AR85" s="344"/>
      <c r="AS85" s="467"/>
      <c r="AT85" s="311"/>
      <c r="AU85" s="315"/>
      <c r="AV85" s="311"/>
      <c r="AW85" s="307"/>
      <c r="AX85" s="48"/>
      <c r="AY85" s="48"/>
      <c r="AZ85" s="48"/>
      <c r="BA85" s="48"/>
      <c r="BB85" s="48"/>
      <c r="BC85" s="48"/>
      <c r="BD85" s="48"/>
      <c r="BE85" s="48"/>
      <c r="BF85" s="48"/>
    </row>
    <row r="86" spans="1:58" ht="37.5" customHeight="1">
      <c r="A86" s="380" t="s">
        <v>660</v>
      </c>
      <c r="B86" s="381"/>
      <c r="C86" s="381"/>
      <c r="D86" s="381"/>
      <c r="E86" s="381"/>
      <c r="F86" s="381"/>
      <c r="G86" s="381"/>
      <c r="H86" s="381"/>
      <c r="I86" s="381"/>
      <c r="J86" s="381"/>
      <c r="K86" s="381"/>
      <c r="L86" s="381"/>
      <c r="M86" s="381"/>
      <c r="N86" s="381"/>
      <c r="O86" s="381"/>
      <c r="P86" s="381"/>
      <c r="Q86" s="381"/>
      <c r="R86" s="381"/>
      <c r="S86" s="382"/>
      <c r="T86" s="222">
        <f>+AVERAGE(T83:T85)</f>
        <v>0.16666666666666666</v>
      </c>
      <c r="U86" s="489"/>
      <c r="V86" s="489"/>
      <c r="W86" s="489"/>
      <c r="X86" s="489"/>
      <c r="Y86" s="489"/>
      <c r="Z86" s="489"/>
      <c r="AA86" s="489"/>
      <c r="AB86" s="489"/>
      <c r="AC86" s="489"/>
      <c r="AD86" s="489"/>
      <c r="AE86" s="489"/>
      <c r="AF86" s="489"/>
      <c r="AG86" s="489"/>
      <c r="AH86" s="489"/>
      <c r="AI86" s="224">
        <f>+AI83</f>
        <v>1400000000</v>
      </c>
      <c r="AJ86" s="224">
        <f>+AJ83</f>
        <v>1400000000</v>
      </c>
      <c r="AK86" s="224">
        <f>+AK83</f>
        <v>1500000000</v>
      </c>
      <c r="AL86" s="224"/>
      <c r="AM86" s="224"/>
      <c r="AN86" s="489"/>
      <c r="AO86" s="489"/>
      <c r="AP86" s="224">
        <f>+AP83</f>
        <v>0</v>
      </c>
      <c r="AQ86" s="235">
        <f>+AP86/AJ86</f>
        <v>0</v>
      </c>
      <c r="AR86" s="224">
        <f>+AR83</f>
        <v>0</v>
      </c>
      <c r="AS86" s="235">
        <f>+AR86/AJ86</f>
        <v>0</v>
      </c>
      <c r="AT86" s="224">
        <f t="shared" ref="AT86:AW86" si="22">+AT83</f>
        <v>0</v>
      </c>
      <c r="AU86" s="226">
        <f t="shared" si="22"/>
        <v>0</v>
      </c>
      <c r="AV86" s="224">
        <f t="shared" si="22"/>
        <v>0</v>
      </c>
      <c r="AW86" s="227">
        <f t="shared" si="22"/>
        <v>0</v>
      </c>
      <c r="AX86" s="48"/>
      <c r="AY86" s="48"/>
      <c r="AZ86" s="48"/>
      <c r="BA86" s="48"/>
      <c r="BB86" s="48"/>
      <c r="BC86" s="48"/>
      <c r="BD86" s="48"/>
      <c r="BE86" s="48"/>
      <c r="BF86" s="48"/>
    </row>
    <row r="87" spans="1:58">
      <c r="U87" s="80"/>
      <c r="AJ87" s="102"/>
      <c r="AK87" s="102"/>
      <c r="AL87" s="102"/>
      <c r="AM87" s="102"/>
      <c r="AO87" s="101"/>
      <c r="AP87" s="101"/>
      <c r="AQ87" s="101"/>
      <c r="AR87" s="101"/>
      <c r="AS87" s="101"/>
      <c r="AV87" s="48"/>
      <c r="AW87" s="48"/>
      <c r="AX87" s="48"/>
      <c r="AY87" s="48"/>
      <c r="AZ87" s="48"/>
      <c r="BA87" s="48"/>
      <c r="BB87" s="48"/>
      <c r="BC87" s="48"/>
      <c r="BD87" s="48"/>
      <c r="BE87" s="48"/>
      <c r="BF87" s="48"/>
    </row>
    <row r="88" spans="1:58" ht="47.25" customHeight="1">
      <c r="A88" s="303" t="s">
        <v>661</v>
      </c>
      <c r="B88" s="304"/>
      <c r="C88" s="304"/>
      <c r="D88" s="304"/>
      <c r="E88" s="304"/>
      <c r="F88" s="304"/>
      <c r="G88" s="304"/>
      <c r="H88" s="304"/>
      <c r="I88" s="304"/>
      <c r="J88" s="304"/>
      <c r="K88" s="304"/>
      <c r="L88" s="304"/>
      <c r="M88" s="304"/>
      <c r="N88" s="304"/>
      <c r="O88" s="304"/>
      <c r="P88" s="304"/>
      <c r="Q88" s="304"/>
      <c r="R88" s="304"/>
      <c r="S88" s="305"/>
      <c r="T88" s="236">
        <f>+(T20+T25+T31+T37+T42+T47+T52+T60+T73+T76+T82+T86)/12</f>
        <v>0.39813562488236404</v>
      </c>
      <c r="U88" s="80"/>
      <c r="AE88" s="306" t="s">
        <v>662</v>
      </c>
      <c r="AF88" s="306"/>
      <c r="AG88" s="306"/>
      <c r="AH88" s="306"/>
      <c r="AI88" s="224">
        <f>+AI20+AI25+AI31+AI37+AI42+AI47+AI52+AI60+AI73+AI76+AI82+AI86</f>
        <v>12733972872</v>
      </c>
      <c r="AJ88" s="224">
        <f>+AJ20+AJ25+AJ31+AJ37+AJ42+AJ47+AJ52+AJ60+AJ73+AJ76+AJ82+AJ86</f>
        <v>14241128491</v>
      </c>
      <c r="AK88" s="224">
        <f>+AK20+AK25+AK31+AK37+AK42+AK47+AK52+AK60+AK73+AK76+AK82+AK86</f>
        <v>28908308723.400002</v>
      </c>
      <c r="AL88" s="237"/>
      <c r="AM88" s="237"/>
      <c r="AN88" s="238"/>
      <c r="AO88" s="238"/>
      <c r="AP88" s="224">
        <f>+AP20+AP25+AP31+AP37+AP42+AP47+AP52+AP60+AP73+AP76+AP82+AP86</f>
        <v>2999999999</v>
      </c>
      <c r="AQ88" s="227">
        <f>+AP88/AJ88</f>
        <v>0.21065746305820618</v>
      </c>
      <c r="AR88" s="224">
        <f>+AR20+AR25+AR31+AR37+AR42+AR47+AR52+AR60+AR73+AR76+AR82+AR86</f>
        <v>894999999</v>
      </c>
      <c r="AS88" s="227">
        <f>+AR88/AJ88</f>
        <v>6.2846143096427734E-2</v>
      </c>
      <c r="AT88" s="224">
        <f>+AT20+AT25+AT31+AT37+AT42+AT47+AT52+AT60+AT73+AT76+AT82+AT86</f>
        <v>2999999999</v>
      </c>
      <c r="AU88" s="239">
        <f>+AT88/AJ88</f>
        <v>0.21065746305820618</v>
      </c>
      <c r="AV88" s="224">
        <f>+AV20+AV25+AV31+AV37+AV42+AV47+AV52+AV60+AV73+AV76+AV82+AV86</f>
        <v>2799999999</v>
      </c>
      <c r="AW88" s="240">
        <f>+AV88/AJ88</f>
        <v>0.19661363218297781</v>
      </c>
      <c r="AX88" s="48"/>
      <c r="AY88" s="48"/>
      <c r="AZ88" s="48"/>
      <c r="BA88" s="48"/>
      <c r="BB88" s="48"/>
      <c r="BC88" s="48"/>
      <c r="BD88" s="48"/>
      <c r="BE88" s="48"/>
      <c r="BF88" s="48"/>
    </row>
    <row r="89" spans="1:58">
      <c r="U89" s="80"/>
      <c r="AI89" s="241"/>
      <c r="AO89" s="242"/>
      <c r="AP89" s="242"/>
      <c r="AQ89" s="242"/>
      <c r="AR89" s="242"/>
      <c r="AS89" s="242"/>
    </row>
    <row r="90" spans="1:58">
      <c r="U90" s="80"/>
    </row>
  </sheetData>
  <autoFilter ref="A8:AT85" xr:uid="{00000000-0009-0000-0000-000003000000}"/>
  <mergeCells count="413">
    <mergeCell ref="A86:S86"/>
    <mergeCell ref="A37:S37"/>
    <mergeCell ref="A31:S31"/>
    <mergeCell ref="A25:S25"/>
    <mergeCell ref="A20:S20"/>
    <mergeCell ref="AK9:AK17"/>
    <mergeCell ref="AK32:AK34"/>
    <mergeCell ref="AK77:AK79"/>
    <mergeCell ref="A42:S42"/>
    <mergeCell ref="A47:S47"/>
    <mergeCell ref="A52:S52"/>
    <mergeCell ref="A60:S60"/>
    <mergeCell ref="A73:S73"/>
    <mergeCell ref="A76:S76"/>
    <mergeCell ref="AK29:AK30"/>
    <mergeCell ref="J16:J18"/>
    <mergeCell ref="I9:I15"/>
    <mergeCell ref="AI29:AI30"/>
    <mergeCell ref="J26:J30"/>
    <mergeCell ref="AI21:AI23"/>
    <mergeCell ref="J21:J24"/>
    <mergeCell ref="L9:L19"/>
    <mergeCell ref="L21:L24"/>
    <mergeCell ref="J9:J15"/>
    <mergeCell ref="AQ32:AQ34"/>
    <mergeCell ref="AS32:AS34"/>
    <mergeCell ref="AP77:AP79"/>
    <mergeCell ref="AR77:AR79"/>
    <mergeCell ref="AQ77:AQ79"/>
    <mergeCell ref="AS77:AS79"/>
    <mergeCell ref="AJ83:AJ85"/>
    <mergeCell ref="AP83:AP85"/>
    <mergeCell ref="AR83:AR85"/>
    <mergeCell ref="AQ83:AQ85"/>
    <mergeCell ref="AS83:AS85"/>
    <mergeCell ref="AP53:AP57"/>
    <mergeCell ref="AQ53:AQ57"/>
    <mergeCell ref="AR53:AR57"/>
    <mergeCell ref="AS53:AS57"/>
    <mergeCell ref="AK61:AK64"/>
    <mergeCell ref="AK65:AK68"/>
    <mergeCell ref="AK69:AK71"/>
    <mergeCell ref="AL61:AL64"/>
    <mergeCell ref="AL65:AL68"/>
    <mergeCell ref="AL69:AL71"/>
    <mergeCell ref="AM61:AM64"/>
    <mergeCell ref="AM65:AM68"/>
    <mergeCell ref="AP65:AP68"/>
    <mergeCell ref="AP69:AP71"/>
    <mergeCell ref="AQ61:AQ64"/>
    <mergeCell ref="AQ65:AQ68"/>
    <mergeCell ref="AQ69:AQ71"/>
    <mergeCell ref="AR61:AR64"/>
    <mergeCell ref="AR65:AR68"/>
    <mergeCell ref="AR69:AR71"/>
    <mergeCell ref="AS69:AS71"/>
    <mergeCell ref="AR29:AR30"/>
    <mergeCell ref="AS29:AS30"/>
    <mergeCell ref="AS61:AS64"/>
    <mergeCell ref="AS65:AS68"/>
    <mergeCell ref="AP32:AP34"/>
    <mergeCell ref="AR32:AR34"/>
    <mergeCell ref="AK38:AK40"/>
    <mergeCell ref="AL38:AL40"/>
    <mergeCell ref="AM38:AM40"/>
    <mergeCell ref="AP38:AP40"/>
    <mergeCell ref="AQ38:AQ40"/>
    <mergeCell ref="AR38:AR40"/>
    <mergeCell ref="AS38:AS40"/>
    <mergeCell ref="AO32:AO36"/>
    <mergeCell ref="AN32:AN34"/>
    <mergeCell ref="AP43:AP45"/>
    <mergeCell ref="AQ43:AQ45"/>
    <mergeCell ref="AR43:AR45"/>
    <mergeCell ref="AS43:AS45"/>
    <mergeCell ref="AQ48:AQ50"/>
    <mergeCell ref="AR48:AR50"/>
    <mergeCell ref="AS48:AS50"/>
    <mergeCell ref="AP48:AP50"/>
    <mergeCell ref="AP61:AP64"/>
    <mergeCell ref="AW26:AW28"/>
    <mergeCell ref="AU29:AU30"/>
    <mergeCell ref="S43:S44"/>
    <mergeCell ref="AK18:AK19"/>
    <mergeCell ref="AP9:AP17"/>
    <mergeCell ref="AQ9:AQ17"/>
    <mergeCell ref="AR9:AR17"/>
    <mergeCell ref="AS9:AS17"/>
    <mergeCell ref="AK21:AK23"/>
    <mergeCell ref="AL21:AL23"/>
    <mergeCell ref="AM21:AM23"/>
    <mergeCell ref="AP21:AP23"/>
    <mergeCell ref="AQ21:AQ23"/>
    <mergeCell ref="AR21:AR23"/>
    <mergeCell ref="AS21:AS23"/>
    <mergeCell ref="AK26:AK28"/>
    <mergeCell ref="AL26:AL28"/>
    <mergeCell ref="AM26:AM28"/>
    <mergeCell ref="AN18:AN19"/>
    <mergeCell ref="AU9:AU17"/>
    <mergeCell ref="AL29:AL30"/>
    <mergeCell ref="AM29:AM30"/>
    <mergeCell ref="AP26:AP28"/>
    <mergeCell ref="AQ26:AQ28"/>
    <mergeCell ref="AU18:AU19"/>
    <mergeCell ref="AT9:AT17"/>
    <mergeCell ref="AT18:AT19"/>
    <mergeCell ref="AV9:AV17"/>
    <mergeCell ref="AV18:AV19"/>
    <mergeCell ref="AN29:AN30"/>
    <mergeCell ref="AO21:AO24"/>
    <mergeCell ref="AO26:AO30"/>
    <mergeCell ref="AJ1:AO1"/>
    <mergeCell ref="AJ2:AO2"/>
    <mergeCell ref="AJ3:AO3"/>
    <mergeCell ref="AJ4:AO4"/>
    <mergeCell ref="AJ26:AJ28"/>
    <mergeCell ref="AJ29:AJ30"/>
    <mergeCell ref="AN21:AN23"/>
    <mergeCell ref="AJ21:AJ23"/>
    <mergeCell ref="AO9:AO19"/>
    <mergeCell ref="AT29:AT30"/>
    <mergeCell ref="AU26:AU28"/>
    <mergeCell ref="AV26:AV28"/>
    <mergeCell ref="AR26:AR28"/>
    <mergeCell ref="AS26:AS28"/>
    <mergeCell ref="AP29:AP30"/>
    <mergeCell ref="AQ29:AQ30"/>
    <mergeCell ref="C1:AI1"/>
    <mergeCell ref="C2:AI2"/>
    <mergeCell ref="C3:AI3"/>
    <mergeCell ref="C4:AI4"/>
    <mergeCell ref="A6:Z7"/>
    <mergeCell ref="A5:B5"/>
    <mergeCell ref="A1:B4"/>
    <mergeCell ref="AA6:AF7"/>
    <mergeCell ref="C5:AO5"/>
    <mergeCell ref="AG6:AO7"/>
    <mergeCell ref="AI9:AI17"/>
    <mergeCell ref="AJ9:AJ17"/>
    <mergeCell ref="L26:L30"/>
    <mergeCell ref="I16:I18"/>
    <mergeCell ref="AI26:AI28"/>
    <mergeCell ref="AN26:AN28"/>
    <mergeCell ref="AN9:AN17"/>
    <mergeCell ref="AI18:AI19"/>
    <mergeCell ref="AJ18:AJ19"/>
    <mergeCell ref="A9:A19"/>
    <mergeCell ref="D9:D15"/>
    <mergeCell ref="D16:D18"/>
    <mergeCell ref="C9:C19"/>
    <mergeCell ref="E9:E19"/>
    <mergeCell ref="B9:B19"/>
    <mergeCell ref="F9:F19"/>
    <mergeCell ref="G9:G19"/>
    <mergeCell ref="H9:H15"/>
    <mergeCell ref="H16:H18"/>
    <mergeCell ref="A21:A24"/>
    <mergeCell ref="B21:B24"/>
    <mergeCell ref="C21:C24"/>
    <mergeCell ref="D21:D24"/>
    <mergeCell ref="E21:E24"/>
    <mergeCell ref="F21:F24"/>
    <mergeCell ref="G21:G24"/>
    <mergeCell ref="H21:H24"/>
    <mergeCell ref="I21:I24"/>
    <mergeCell ref="A26:A30"/>
    <mergeCell ref="D32:D33"/>
    <mergeCell ref="C32:C36"/>
    <mergeCell ref="B32:B36"/>
    <mergeCell ref="A32:A36"/>
    <mergeCell ref="D34:D36"/>
    <mergeCell ref="I26:I30"/>
    <mergeCell ref="H26:H30"/>
    <mergeCell ref="G26:G30"/>
    <mergeCell ref="F26:F30"/>
    <mergeCell ref="E26:E30"/>
    <mergeCell ref="B26:B30"/>
    <mergeCell ref="C26:C30"/>
    <mergeCell ref="D26:D30"/>
    <mergeCell ref="F32:F36"/>
    <mergeCell ref="E32:E36"/>
    <mergeCell ref="G32:G36"/>
    <mergeCell ref="J32:J33"/>
    <mergeCell ref="J34:J36"/>
    <mergeCell ref="A43:A46"/>
    <mergeCell ref="B43:B46"/>
    <mergeCell ref="C43:C46"/>
    <mergeCell ref="D43:D46"/>
    <mergeCell ref="E43:E46"/>
    <mergeCell ref="F43:F46"/>
    <mergeCell ref="G43:G46"/>
    <mergeCell ref="H43:H46"/>
    <mergeCell ref="A38:A41"/>
    <mergeCell ref="B38:B41"/>
    <mergeCell ref="C38:C41"/>
    <mergeCell ref="D38:D41"/>
    <mergeCell ref="E38:E41"/>
    <mergeCell ref="F38:F41"/>
    <mergeCell ref="G38:G41"/>
    <mergeCell ref="H38:H41"/>
    <mergeCell ref="J61:J65"/>
    <mergeCell ref="C53:C56"/>
    <mergeCell ref="B53:B56"/>
    <mergeCell ref="H48:H51"/>
    <mergeCell ref="J53:J56"/>
    <mergeCell ref="J57:J59"/>
    <mergeCell ref="A48:A51"/>
    <mergeCell ref="B48:B51"/>
    <mergeCell ref="C48:C51"/>
    <mergeCell ref="G48:G51"/>
    <mergeCell ref="F48:F51"/>
    <mergeCell ref="E48:E51"/>
    <mergeCell ref="D48:D51"/>
    <mergeCell ref="I48:I51"/>
    <mergeCell ref="A53:A59"/>
    <mergeCell ref="D57:D59"/>
    <mergeCell ref="C57:C59"/>
    <mergeCell ref="B57:B59"/>
    <mergeCell ref="J48:J51"/>
    <mergeCell ref="H57:H59"/>
    <mergeCell ref="H53:H56"/>
    <mergeCell ref="I53:I56"/>
    <mergeCell ref="I57:I59"/>
    <mergeCell ref="I74:I75"/>
    <mergeCell ref="L53:L59"/>
    <mergeCell ref="A61:A72"/>
    <mergeCell ref="D61:D65"/>
    <mergeCell ref="C61:C65"/>
    <mergeCell ref="B61:B65"/>
    <mergeCell ref="D66:D69"/>
    <mergeCell ref="C66:C69"/>
    <mergeCell ref="B66:B69"/>
    <mergeCell ref="D70:D72"/>
    <mergeCell ref="C70:C72"/>
    <mergeCell ref="B70:B72"/>
    <mergeCell ref="I61:I65"/>
    <mergeCell ref="H66:H69"/>
    <mergeCell ref="I66:I69"/>
    <mergeCell ref="H70:H72"/>
    <mergeCell ref="E53:E59"/>
    <mergeCell ref="D53:D56"/>
    <mergeCell ref="L61:L72"/>
    <mergeCell ref="E61:E72"/>
    <mergeCell ref="F61:F72"/>
    <mergeCell ref="G61:G72"/>
    <mergeCell ref="G53:G59"/>
    <mergeCell ref="F53:F59"/>
    <mergeCell ref="G77:G78"/>
    <mergeCell ref="A74:A75"/>
    <mergeCell ref="G74:G75"/>
    <mergeCell ref="F74:F75"/>
    <mergeCell ref="E74:E75"/>
    <mergeCell ref="D74:D75"/>
    <mergeCell ref="C74:C75"/>
    <mergeCell ref="B74:B75"/>
    <mergeCell ref="H74:H75"/>
    <mergeCell ref="H83:H85"/>
    <mergeCell ref="I83:I85"/>
    <mergeCell ref="J83:J85"/>
    <mergeCell ref="H77:H81"/>
    <mergeCell ref="I77:I78"/>
    <mergeCell ref="I79:I81"/>
    <mergeCell ref="J77:J78"/>
    <mergeCell ref="L83:L85"/>
    <mergeCell ref="A82:S82"/>
    <mergeCell ref="J79:J81"/>
    <mergeCell ref="G83:G85"/>
    <mergeCell ref="A77:A78"/>
    <mergeCell ref="A79:A81"/>
    <mergeCell ref="A83:A85"/>
    <mergeCell ref="E83:E85"/>
    <mergeCell ref="D83:D85"/>
    <mergeCell ref="C83:C85"/>
    <mergeCell ref="B83:B85"/>
    <mergeCell ref="G79:G81"/>
    <mergeCell ref="B77:B81"/>
    <mergeCell ref="F77:F81"/>
    <mergeCell ref="E77:E81"/>
    <mergeCell ref="D77:D81"/>
    <mergeCell ref="C77:C81"/>
    <mergeCell ref="AI83:AI85"/>
    <mergeCell ref="AK83:AK85"/>
    <mergeCell ref="AI65:AI68"/>
    <mergeCell ref="AI61:AI64"/>
    <mergeCell ref="U39:U40"/>
    <mergeCell ref="W43:W44"/>
    <mergeCell ref="AI32:AI34"/>
    <mergeCell ref="AJ32:AJ34"/>
    <mergeCell ref="F83:F85"/>
    <mergeCell ref="H32:H33"/>
    <mergeCell ref="H34:H36"/>
    <mergeCell ref="I32:I33"/>
    <mergeCell ref="I34:I36"/>
    <mergeCell ref="AI48:AI50"/>
    <mergeCell ref="AJ48:AJ50"/>
    <mergeCell ref="AI53:AI57"/>
    <mergeCell ref="AJ53:AJ57"/>
    <mergeCell ref="J38:J41"/>
    <mergeCell ref="I38:I41"/>
    <mergeCell ref="I43:I46"/>
    <mergeCell ref="J43:J46"/>
    <mergeCell ref="I70:I72"/>
    <mergeCell ref="AJ61:AJ64"/>
    <mergeCell ref="AJ65:AJ68"/>
    <mergeCell ref="M43:M44"/>
    <mergeCell ref="K39:K40"/>
    <mergeCell ref="AI69:AI71"/>
    <mergeCell ref="AJ69:AJ71"/>
    <mergeCell ref="L32:L36"/>
    <mergeCell ref="L38:L41"/>
    <mergeCell ref="L43:L46"/>
    <mergeCell ref="L48:L51"/>
    <mergeCell ref="AN43:AN45"/>
    <mergeCell ref="AN48:AN50"/>
    <mergeCell ref="AN53:AN57"/>
    <mergeCell ref="N43:N44"/>
    <mergeCell ref="P43:P44"/>
    <mergeCell ref="AI38:AI40"/>
    <mergeCell ref="AM69:AM71"/>
    <mergeCell ref="J74:J75"/>
    <mergeCell ref="H61:H65"/>
    <mergeCell ref="AO38:AO41"/>
    <mergeCell ref="AO43:AO46"/>
    <mergeCell ref="AO48:AO51"/>
    <mergeCell ref="AO53:AO59"/>
    <mergeCell ref="AN77:AN79"/>
    <mergeCell ref="L77:L81"/>
    <mergeCell ref="AN65:AN68"/>
    <mergeCell ref="AN61:AN64"/>
    <mergeCell ref="L74:L75"/>
    <mergeCell ref="AJ77:AJ79"/>
    <mergeCell ref="AJ38:AJ40"/>
    <mergeCell ref="AI43:AI45"/>
    <mergeCell ref="AJ43:AJ45"/>
    <mergeCell ref="AK43:AK45"/>
    <mergeCell ref="AL43:AL45"/>
    <mergeCell ref="AM43:AM45"/>
    <mergeCell ref="AK48:AK50"/>
    <mergeCell ref="AL48:AL50"/>
    <mergeCell ref="AM48:AM50"/>
    <mergeCell ref="AK53:AK57"/>
    <mergeCell ref="AL53:AL57"/>
    <mergeCell ref="AM53:AM57"/>
    <mergeCell ref="AW9:AW17"/>
    <mergeCell ref="AW18:AW19"/>
    <mergeCell ref="T43:T44"/>
    <mergeCell ref="O43:O44"/>
    <mergeCell ref="AI77:AI79"/>
    <mergeCell ref="AN83:AN85"/>
    <mergeCell ref="AO74:AO75"/>
    <mergeCell ref="AO77:AO81"/>
    <mergeCell ref="AO83:AO85"/>
    <mergeCell ref="AT21:AT23"/>
    <mergeCell ref="AU21:AU23"/>
    <mergeCell ref="AV21:AV23"/>
    <mergeCell ref="AW21:AW23"/>
    <mergeCell ref="AT26:AT28"/>
    <mergeCell ref="AT83:AT85"/>
    <mergeCell ref="AU83:AU85"/>
    <mergeCell ref="AV83:AV85"/>
    <mergeCell ref="AW83:AW85"/>
    <mergeCell ref="AV65:AV68"/>
    <mergeCell ref="AW65:AW68"/>
    <mergeCell ref="AT69:AT72"/>
    <mergeCell ref="AU69:AU72"/>
    <mergeCell ref="AV69:AV72"/>
    <mergeCell ref="AW69:AW72"/>
    <mergeCell ref="AN38:AN40"/>
    <mergeCell ref="AT38:AT40"/>
    <mergeCell ref="AU38:AU40"/>
    <mergeCell ref="AV38:AV40"/>
    <mergeCell ref="AW38:AW40"/>
    <mergeCell ref="AT61:AT64"/>
    <mergeCell ref="AU61:AU64"/>
    <mergeCell ref="AV61:AV64"/>
    <mergeCell ref="AW61:AW64"/>
    <mergeCell ref="AT80:AT81"/>
    <mergeCell ref="AU80:AU81"/>
    <mergeCell ref="AV80:AV81"/>
    <mergeCell ref="AW80:AW81"/>
    <mergeCell ref="AV29:AV30"/>
    <mergeCell ref="AW29:AW30"/>
    <mergeCell ref="AT32:AT34"/>
    <mergeCell ref="AV32:AV34"/>
    <mergeCell ref="AU32:AU34"/>
    <mergeCell ref="AW32:AW34"/>
    <mergeCell ref="AT65:AT68"/>
    <mergeCell ref="AU65:AU68"/>
    <mergeCell ref="A88:S88"/>
    <mergeCell ref="AE88:AH88"/>
    <mergeCell ref="AW53:AW57"/>
    <mergeCell ref="AT43:AT45"/>
    <mergeCell ref="AV43:AV45"/>
    <mergeCell ref="AU43:AU45"/>
    <mergeCell ref="AW43:AW45"/>
    <mergeCell ref="AT48:AT50"/>
    <mergeCell ref="AV48:AV50"/>
    <mergeCell ref="AU48:AU50"/>
    <mergeCell ref="AW48:AW50"/>
    <mergeCell ref="AT77:AT79"/>
    <mergeCell ref="AU77:AU79"/>
    <mergeCell ref="AV77:AV79"/>
    <mergeCell ref="AN69:AN71"/>
    <mergeCell ref="AO69:AO71"/>
    <mergeCell ref="AO61:AO64"/>
    <mergeCell ref="AO65:AO68"/>
    <mergeCell ref="AT53:AT57"/>
    <mergeCell ref="AV53:AV57"/>
    <mergeCell ref="AU53:AU57"/>
    <mergeCell ref="J66:J69"/>
    <mergeCell ref="J70:J72"/>
    <mergeCell ref="AW77:AW79"/>
  </mergeCells>
  <pageMargins left="0.7" right="0.7" top="0.75" bottom="0.75" header="0.3" footer="0.3"/>
  <pageSetup paperSize="9" orientation="portrait" r:id="rId1"/>
  <drawing r:id="rId2"/>
  <legacyDrawing r:id="rId3"/>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300-000000000000}">
          <x14:formula1>
            <xm:f>ANEXO1!$F$15:$F$22</xm:f>
          </x14:formula1>
          <xm:sqref>L87 L89:L93</xm:sqref>
        </x14:dataValidation>
        <x14:dataValidation type="list" allowBlank="1" showInputMessage="1" showErrorMessage="1" xr:uid="{00000000-0002-0000-0300-000001000000}">
          <x14:formula1>
            <xm:f>ANEXO1!$H$10:$H$11</xm:f>
          </x14:formula1>
          <xm:sqref>AC21:AC85</xm:sqref>
        </x14:dataValidation>
        <x14:dataValidation type="list" allowBlank="1" showInputMessage="1" showErrorMessage="1" xr:uid="{00000000-0002-0000-0300-000002000000}">
          <x14:formula1>
            <xm:f>ANEXO1!$F$15:$F$23</xm:f>
          </x14:formula1>
          <xm:sqref>L9:L19 L21:L24 L26:L30 L32:L36 L38:L41 L43:L46 L48:L51 L53:L59 L61:L72 L74:L75 L77:L81 L83:L85</xm:sqref>
        </x14:dataValidation>
        <x14:dataValidation type="list" allowBlank="1" showInputMessage="1" showErrorMessage="1" xr:uid="{00000000-0002-0000-0300-000003000000}">
          <x14:formula1>
            <xm:f>ANEXO1!$A$2:$A$21</xm:f>
          </x14:formula1>
          <xm:sqref>AF9:AF85</xm:sqref>
        </x14:dataValidation>
        <x14:dataValidation type="list" allowBlank="1" showInputMessage="1" showErrorMessage="1" xr:uid="{00000000-0002-0000-0300-000004000000}">
          <x14:formula1>
            <xm:f>ANEXO1!$F$2:$F$7</xm:f>
          </x14:formula1>
          <xm:sqref>AG21:AG85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G27"/>
  <sheetViews>
    <sheetView zoomScale="90" zoomScaleNormal="90" workbookViewId="0">
      <selection activeCell="A7" sqref="A7"/>
    </sheetView>
  </sheetViews>
  <sheetFormatPr defaultColWidth="10.85546875" defaultRowHeight="14.25"/>
  <cols>
    <col min="1" max="1" width="20.5703125" customWidth="1"/>
    <col min="2" max="2" width="25" customWidth="1"/>
    <col min="3" max="3" width="19.5703125" customWidth="1"/>
    <col min="4" max="4" width="20.42578125" customWidth="1"/>
    <col min="5" max="6" width="22.85546875" customWidth="1"/>
    <col min="7" max="7" width="25.140625" customWidth="1"/>
  </cols>
  <sheetData>
    <row r="2" spans="1:7">
      <c r="A2" s="479" t="s">
        <v>663</v>
      </c>
      <c r="B2" s="480"/>
      <c r="C2" s="480"/>
      <c r="D2" s="480"/>
      <c r="E2" s="480"/>
      <c r="F2" s="480"/>
      <c r="G2" s="481"/>
    </row>
    <row r="3" spans="1:7" s="6" customFormat="1">
      <c r="A3" s="29" t="s">
        <v>664</v>
      </c>
      <c r="B3" s="476" t="s">
        <v>665</v>
      </c>
      <c r="C3" s="476"/>
      <c r="D3" s="476"/>
      <c r="E3" s="476"/>
      <c r="F3" s="476"/>
      <c r="G3" s="31" t="s">
        <v>666</v>
      </c>
    </row>
    <row r="4" spans="1:7" ht="12.75" customHeight="1">
      <c r="A4" s="32">
        <v>45489</v>
      </c>
      <c r="B4" s="477" t="s">
        <v>667</v>
      </c>
      <c r="C4" s="477"/>
      <c r="D4" s="477"/>
      <c r="E4" s="477"/>
      <c r="F4" s="477"/>
      <c r="G4" s="33" t="s">
        <v>668</v>
      </c>
    </row>
    <row r="5" spans="1:7" ht="12.75" customHeight="1">
      <c r="A5" s="34"/>
      <c r="B5" s="477"/>
      <c r="C5" s="477"/>
      <c r="D5" s="477"/>
      <c r="E5" s="477"/>
      <c r="F5" s="477"/>
      <c r="G5" s="33"/>
    </row>
    <row r="6" spans="1:7">
      <c r="A6" s="34"/>
      <c r="B6" s="478"/>
      <c r="C6" s="478"/>
      <c r="D6" s="478"/>
      <c r="E6" s="478"/>
      <c r="F6" s="478"/>
      <c r="G6" s="36"/>
    </row>
    <row r="7" spans="1:7">
      <c r="A7" s="34"/>
      <c r="B7" s="478"/>
      <c r="C7" s="478"/>
      <c r="D7" s="478"/>
      <c r="E7" s="478"/>
      <c r="F7" s="478"/>
      <c r="G7" s="36"/>
    </row>
    <row r="8" spans="1:7">
      <c r="A8" s="34"/>
      <c r="B8" s="35"/>
      <c r="C8" s="35"/>
      <c r="D8" s="35"/>
      <c r="E8" s="35"/>
      <c r="F8" s="35"/>
      <c r="G8" s="36"/>
    </row>
    <row r="9" spans="1:7">
      <c r="A9" s="472" t="s">
        <v>669</v>
      </c>
      <c r="B9" s="473"/>
      <c r="C9" s="473"/>
      <c r="D9" s="473"/>
      <c r="E9" s="473"/>
      <c r="F9" s="473"/>
      <c r="G9" s="474"/>
    </row>
    <row r="10" spans="1:7" s="6" customFormat="1">
      <c r="A10" s="30"/>
      <c r="B10" s="476" t="s">
        <v>670</v>
      </c>
      <c r="C10" s="476"/>
      <c r="D10" s="476" t="s">
        <v>671</v>
      </c>
      <c r="E10" s="476"/>
      <c r="F10" s="30" t="s">
        <v>664</v>
      </c>
      <c r="G10" s="30" t="s">
        <v>672</v>
      </c>
    </row>
    <row r="11" spans="1:7">
      <c r="A11" s="37" t="s">
        <v>673</v>
      </c>
      <c r="B11" s="477" t="s">
        <v>674</v>
      </c>
      <c r="C11" s="477"/>
      <c r="D11" s="475" t="s">
        <v>675</v>
      </c>
      <c r="E11" s="475"/>
      <c r="F11" s="34" t="s">
        <v>676</v>
      </c>
      <c r="G11" s="36"/>
    </row>
    <row r="12" spans="1:7">
      <c r="A12" s="37" t="s">
        <v>677</v>
      </c>
      <c r="B12" s="475" t="s">
        <v>678</v>
      </c>
      <c r="C12" s="475"/>
      <c r="D12" s="475" t="s">
        <v>679</v>
      </c>
      <c r="E12" s="475"/>
      <c r="F12" s="34" t="s">
        <v>676</v>
      </c>
      <c r="G12" s="36"/>
    </row>
    <row r="13" spans="1:7">
      <c r="A13" s="37" t="s">
        <v>680</v>
      </c>
      <c r="B13" s="475" t="s">
        <v>678</v>
      </c>
      <c r="C13" s="475"/>
      <c r="D13" s="475" t="s">
        <v>679</v>
      </c>
      <c r="E13" s="475"/>
      <c r="F13" s="34" t="s">
        <v>676</v>
      </c>
      <c r="G13" s="36"/>
    </row>
    <row r="14" spans="1:7" ht="45" customHeight="1"/>
    <row r="15" spans="1:7" ht="45" customHeight="1"/>
    <row r="16" spans="1:7" ht="45" customHeight="1"/>
    <row r="17" ht="45" customHeight="1"/>
    <row r="18" ht="45" customHeight="1"/>
    <row r="19" ht="45" customHeight="1"/>
    <row r="20" ht="45" customHeight="1"/>
    <row r="21" ht="45" customHeight="1"/>
    <row r="22" ht="45" customHeight="1"/>
    <row r="23" ht="45" customHeight="1"/>
    <row r="24" ht="45" customHeight="1"/>
    <row r="25" ht="45" customHeight="1"/>
    <row r="26" ht="45" customHeight="1"/>
    <row r="27" ht="45" customHeight="1"/>
  </sheetData>
  <mergeCells count="15">
    <mergeCell ref="B7:F7"/>
    <mergeCell ref="A2:G2"/>
    <mergeCell ref="B3:F3"/>
    <mergeCell ref="B4:F4"/>
    <mergeCell ref="B5:F5"/>
    <mergeCell ref="B6:F6"/>
    <mergeCell ref="A9:G9"/>
    <mergeCell ref="B13:C13"/>
    <mergeCell ref="D13:E13"/>
    <mergeCell ref="B10:C10"/>
    <mergeCell ref="D10:E10"/>
    <mergeCell ref="B11:C11"/>
    <mergeCell ref="D11:E11"/>
    <mergeCell ref="B12:C12"/>
    <mergeCell ref="D12:E12"/>
  </mergeCells>
  <phoneticPr fontId="16"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25"/>
  <sheetViews>
    <sheetView workbookViewId="0">
      <selection activeCell="H9" sqref="H9"/>
    </sheetView>
  </sheetViews>
  <sheetFormatPr defaultColWidth="10.85546875" defaultRowHeight="14.25"/>
  <cols>
    <col min="1" max="1" width="55.42578125" customWidth="1"/>
    <col min="5" max="5" width="20.140625" customWidth="1"/>
    <col min="6" max="6" width="34.5703125" customWidth="1"/>
    <col min="8" max="8" width="32.42578125" bestFit="1" customWidth="1"/>
  </cols>
  <sheetData>
    <row r="1" spans="1:8" ht="52.5" customHeight="1">
      <c r="A1" s="27" t="s">
        <v>681</v>
      </c>
      <c r="E1" s="7" t="s">
        <v>682</v>
      </c>
      <c r="F1" s="7" t="s">
        <v>683</v>
      </c>
    </row>
    <row r="2" spans="1:8" ht="25.5" customHeight="1">
      <c r="A2" s="26" t="s">
        <v>684</v>
      </c>
      <c r="E2" s="8">
        <v>0</v>
      </c>
      <c r="F2" s="9" t="s">
        <v>457</v>
      </c>
    </row>
    <row r="3" spans="1:8" ht="45" customHeight="1">
      <c r="A3" s="26" t="s">
        <v>685</v>
      </c>
      <c r="E3" s="8">
        <v>1</v>
      </c>
      <c r="F3" s="9" t="s">
        <v>686</v>
      </c>
    </row>
    <row r="4" spans="1:8" ht="45" customHeight="1">
      <c r="A4" s="26" t="s">
        <v>687</v>
      </c>
      <c r="E4" s="8">
        <v>2</v>
      </c>
      <c r="F4" s="9" t="s">
        <v>688</v>
      </c>
    </row>
    <row r="5" spans="1:8" ht="45" customHeight="1">
      <c r="A5" s="26" t="s">
        <v>689</v>
      </c>
      <c r="E5" s="8">
        <v>3</v>
      </c>
      <c r="F5" s="9" t="s">
        <v>690</v>
      </c>
    </row>
    <row r="6" spans="1:8" ht="45" customHeight="1">
      <c r="A6" s="26" t="s">
        <v>691</v>
      </c>
      <c r="E6" s="8">
        <v>4</v>
      </c>
      <c r="F6" s="9" t="s">
        <v>692</v>
      </c>
    </row>
    <row r="7" spans="1:8" ht="45" customHeight="1">
      <c r="A7" s="26" t="s">
        <v>693</v>
      </c>
      <c r="E7" s="8">
        <v>5</v>
      </c>
      <c r="F7" s="9" t="s">
        <v>694</v>
      </c>
    </row>
    <row r="8" spans="1:8" ht="45" customHeight="1">
      <c r="A8" s="26" t="s">
        <v>695</v>
      </c>
    </row>
    <row r="9" spans="1:8" ht="45" customHeight="1">
      <c r="A9" s="26" t="s">
        <v>696</v>
      </c>
      <c r="F9" s="7" t="s">
        <v>148</v>
      </c>
      <c r="H9" s="7" t="s">
        <v>697</v>
      </c>
    </row>
    <row r="10" spans="1:8" ht="45" customHeight="1">
      <c r="A10" s="26" t="s">
        <v>698</v>
      </c>
      <c r="F10" s="51" t="s">
        <v>258</v>
      </c>
      <c r="H10" s="51" t="s">
        <v>455</v>
      </c>
    </row>
    <row r="11" spans="1:8" ht="45" customHeight="1">
      <c r="A11" s="26" t="s">
        <v>699</v>
      </c>
      <c r="F11" s="51" t="s">
        <v>176</v>
      </c>
      <c r="H11" s="51" t="s">
        <v>700</v>
      </c>
    </row>
    <row r="12" spans="1:8" ht="45" customHeight="1">
      <c r="A12" s="26" t="s">
        <v>701</v>
      </c>
      <c r="F12" s="51" t="s">
        <v>240</v>
      </c>
    </row>
    <row r="13" spans="1:8" ht="45" customHeight="1">
      <c r="A13" s="26" t="s">
        <v>702</v>
      </c>
    </row>
    <row r="14" spans="1:8" ht="45" customHeight="1">
      <c r="A14" s="26" t="s">
        <v>703</v>
      </c>
      <c r="F14" s="7" t="s">
        <v>79</v>
      </c>
    </row>
    <row r="15" spans="1:8" ht="45" customHeight="1">
      <c r="A15" s="26" t="s">
        <v>704</v>
      </c>
      <c r="F15" t="s">
        <v>705</v>
      </c>
    </row>
    <row r="16" spans="1:8" ht="45" customHeight="1">
      <c r="A16" s="26" t="s">
        <v>706</v>
      </c>
      <c r="F16" t="s">
        <v>707</v>
      </c>
    </row>
    <row r="17" spans="1:6" ht="45" customHeight="1">
      <c r="A17" s="26" t="s">
        <v>708</v>
      </c>
      <c r="F17" t="s">
        <v>709</v>
      </c>
    </row>
    <row r="18" spans="1:6" ht="45" customHeight="1">
      <c r="A18" s="26" t="s">
        <v>710</v>
      </c>
      <c r="F18" t="s">
        <v>711</v>
      </c>
    </row>
    <row r="19" spans="1:6" ht="45" customHeight="1">
      <c r="A19" s="26" t="s">
        <v>712</v>
      </c>
      <c r="F19" t="s">
        <v>713</v>
      </c>
    </row>
    <row r="20" spans="1:6" ht="45" customHeight="1">
      <c r="A20" s="26" t="s">
        <v>422</v>
      </c>
      <c r="F20" t="s">
        <v>714</v>
      </c>
    </row>
    <row r="21" spans="1:6" ht="45" customHeight="1">
      <c r="A21" s="26" t="s">
        <v>715</v>
      </c>
      <c r="F21" t="s">
        <v>716</v>
      </c>
    </row>
    <row r="22" spans="1:6" ht="45" customHeight="1">
      <c r="F22" t="s">
        <v>717</v>
      </c>
    </row>
    <row r="23" spans="1:6" ht="45" customHeight="1">
      <c r="F23" t="s">
        <v>308</v>
      </c>
    </row>
    <row r="24" spans="1:6" ht="45" customHeight="1"/>
    <row r="25" spans="1:6" ht="45" customHeight="1"/>
  </sheetData>
  <pageMargins left="0.7" right="0.7" top="0.75" bottom="0.75" header="0.3" footer="0.3"/>
  <legacy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3:C46"/>
  <sheetViews>
    <sheetView workbookViewId="0">
      <selection activeCell="B35" sqref="B35:B36"/>
    </sheetView>
  </sheetViews>
  <sheetFormatPr defaultColWidth="11.42578125" defaultRowHeight="14.25"/>
  <cols>
    <col min="1" max="1" width="67" customWidth="1"/>
    <col min="2" max="2" width="65.42578125" bestFit="1" customWidth="1"/>
    <col min="3" max="3" width="72.140625" customWidth="1"/>
  </cols>
  <sheetData>
    <row r="3" spans="1:1">
      <c r="A3" s="91" t="s">
        <v>718</v>
      </c>
    </row>
    <row r="4" spans="1:1">
      <c r="A4" s="92" t="s">
        <v>251</v>
      </c>
    </row>
    <row r="5" spans="1:1">
      <c r="A5" s="93" t="s">
        <v>530</v>
      </c>
    </row>
    <row r="6" spans="1:1">
      <c r="A6" s="93" t="s">
        <v>543</v>
      </c>
    </row>
    <row r="7" spans="1:1">
      <c r="A7" s="92" t="s">
        <v>189</v>
      </c>
    </row>
    <row r="8" spans="1:1">
      <c r="A8" s="93" t="s">
        <v>448</v>
      </c>
    </row>
    <row r="9" spans="1:1">
      <c r="A9" s="92" t="s">
        <v>231</v>
      </c>
    </row>
    <row r="10" spans="1:1">
      <c r="A10" s="93" t="s">
        <v>557</v>
      </c>
    </row>
    <row r="11" spans="1:1">
      <c r="A11" s="93" t="s">
        <v>623</v>
      </c>
    </row>
    <row r="12" spans="1:1">
      <c r="A12" s="93" t="s">
        <v>719</v>
      </c>
    </row>
    <row r="13" spans="1:1">
      <c r="A13" s="92" t="s">
        <v>200</v>
      </c>
    </row>
    <row r="14" spans="1:1">
      <c r="A14" s="93" t="s">
        <v>470</v>
      </c>
    </row>
    <row r="15" spans="1:1">
      <c r="A15" s="93" t="s">
        <v>650</v>
      </c>
    </row>
    <row r="16" spans="1:1">
      <c r="A16" s="92" t="s">
        <v>171</v>
      </c>
    </row>
    <row r="17" spans="1:1">
      <c r="A17" s="93" t="s">
        <v>410</v>
      </c>
    </row>
    <row r="18" spans="1:1">
      <c r="A18" s="92" t="s">
        <v>218</v>
      </c>
    </row>
    <row r="19" spans="1:1">
      <c r="A19" s="93" t="s">
        <v>494</v>
      </c>
    </row>
    <row r="20" spans="1:1">
      <c r="A20" s="92" t="s">
        <v>264</v>
      </c>
    </row>
    <row r="21" spans="1:1">
      <c r="A21" s="93" t="s">
        <v>518</v>
      </c>
    </row>
    <row r="22" spans="1:1">
      <c r="A22" s="92" t="s">
        <v>281</v>
      </c>
    </row>
    <row r="23" spans="1:1">
      <c r="A23" s="93" t="s">
        <v>580</v>
      </c>
    </row>
    <row r="24" spans="1:1">
      <c r="A24" s="93" t="s">
        <v>719</v>
      </c>
    </row>
    <row r="25" spans="1:1">
      <c r="A25" s="92" t="s">
        <v>270</v>
      </c>
    </row>
    <row r="26" spans="1:1">
      <c r="A26" s="93" t="s">
        <v>720</v>
      </c>
    </row>
    <row r="27" spans="1:1">
      <c r="A27" s="92" t="s">
        <v>719</v>
      </c>
    </row>
    <row r="28" spans="1:1">
      <c r="A28" s="93" t="s">
        <v>719</v>
      </c>
    </row>
    <row r="29" spans="1:1">
      <c r="A29" s="92" t="s">
        <v>721</v>
      </c>
    </row>
    <row r="33" spans="1:3" ht="15" thickBot="1"/>
    <row r="34" spans="1:3" ht="21" thickBot="1">
      <c r="A34" s="94" t="s">
        <v>722</v>
      </c>
      <c r="B34" s="95" t="s">
        <v>12</v>
      </c>
      <c r="C34" s="96" t="s">
        <v>723</v>
      </c>
    </row>
    <row r="35" spans="1:3" ht="30">
      <c r="A35" s="482" t="s">
        <v>168</v>
      </c>
      <c r="B35" s="490" t="s">
        <v>251</v>
      </c>
      <c r="C35" s="491" t="s">
        <v>530</v>
      </c>
    </row>
    <row r="36" spans="1:3" ht="45">
      <c r="A36" s="483"/>
      <c r="B36" s="492"/>
      <c r="C36" s="493" t="s">
        <v>543</v>
      </c>
    </row>
    <row r="37" spans="1:3" ht="30">
      <c r="A37" s="483"/>
      <c r="B37" s="492" t="s">
        <v>231</v>
      </c>
      <c r="C37" s="493" t="s">
        <v>557</v>
      </c>
    </row>
    <row r="38" spans="1:3" ht="30">
      <c r="A38" s="483"/>
      <c r="B38" s="492"/>
      <c r="C38" s="493" t="s">
        <v>623</v>
      </c>
    </row>
    <row r="39" spans="1:3" ht="45">
      <c r="A39" s="483"/>
      <c r="B39" s="492" t="s">
        <v>200</v>
      </c>
      <c r="C39" s="493" t="s">
        <v>470</v>
      </c>
    </row>
    <row r="40" spans="1:3" ht="45">
      <c r="A40" s="483"/>
      <c r="B40" s="492"/>
      <c r="C40" s="493" t="s">
        <v>650</v>
      </c>
    </row>
    <row r="41" spans="1:3" ht="60">
      <c r="A41" s="483"/>
      <c r="B41" s="494" t="s">
        <v>171</v>
      </c>
      <c r="C41" s="493" t="s">
        <v>410</v>
      </c>
    </row>
    <row r="42" spans="1:3" ht="30">
      <c r="A42" s="483"/>
      <c r="B42" s="494" t="s">
        <v>264</v>
      </c>
      <c r="C42" s="493" t="s">
        <v>518</v>
      </c>
    </row>
    <row r="43" spans="1:3" ht="45">
      <c r="A43" s="483"/>
      <c r="B43" s="494" t="s">
        <v>281</v>
      </c>
      <c r="C43" s="493" t="s">
        <v>580</v>
      </c>
    </row>
    <row r="44" spans="1:3" ht="30">
      <c r="A44" s="484"/>
      <c r="B44" s="495" t="s">
        <v>270</v>
      </c>
      <c r="C44" s="496" t="s">
        <v>720</v>
      </c>
    </row>
    <row r="45" spans="1:3" ht="59.1" customHeight="1">
      <c r="A45" s="97" t="s">
        <v>186</v>
      </c>
      <c r="B45" s="497" t="s">
        <v>189</v>
      </c>
      <c r="C45" s="498" t="s">
        <v>448</v>
      </c>
    </row>
    <row r="46" spans="1:3" ht="59.1" customHeight="1" thickBot="1">
      <c r="A46" s="98" t="s">
        <v>215</v>
      </c>
      <c r="B46" s="499" t="s">
        <v>218</v>
      </c>
      <c r="C46" s="500" t="s">
        <v>494</v>
      </c>
    </row>
  </sheetData>
  <mergeCells count="4">
    <mergeCell ref="B35:B36"/>
    <mergeCell ref="B37:B38"/>
    <mergeCell ref="B39:B40"/>
    <mergeCell ref="A35:A4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mathias David</dc:creator>
  <cp:keywords/>
  <dc:description/>
  <cp:lastModifiedBy>Plan De Desarrollo</cp:lastModifiedBy>
  <cp:revision/>
  <dcterms:created xsi:type="dcterms:W3CDTF">2024-07-04T17:50:33Z</dcterms:created>
  <dcterms:modified xsi:type="dcterms:W3CDTF">2025-08-19T16:12:27Z</dcterms:modified>
  <cp:category/>
  <cp:contentStatus/>
</cp:coreProperties>
</file>