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F13A57BE-8EA5-49A6-821A-1BD76D034CA5}" xr6:coauthVersionLast="47" xr6:coauthVersionMax="47" xr10:uidLastSave="{00000000-0000-0000-0000-000000000000}"/>
  <bookViews>
    <workbookView xWindow="-120" yWindow="-120" windowWidth="20730" windowHeight="11040" tabRatio="788" firstSheet="1" activeTab="1" xr2:uid="{00000000-000D-0000-FFFF-FFFF00000000}"/>
  </bookViews>
  <sheets>
    <sheet name="INSTRUCTIVO" sheetId="2" r:id="rId1"/>
    <sheet name="1. ESTRATÉGICO" sheetId="1" r:id="rId2"/>
    <sheet name="2. GESTIÓN-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ESTRATÉGICO'!$A$8:$AF$41</definedName>
    <definedName name="_xlnm._FilterDatabase" localSheetId="3" hidden="1">'3. INVERSIÓN'!$A$8:$AO$85</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9" i="1" l="1"/>
  <c r="AF38" i="1"/>
  <c r="AF37" i="1"/>
  <c r="AF36" i="1"/>
  <c r="U27" i="1" l="1"/>
  <c r="AC27" i="1"/>
  <c r="U9" i="1" l="1"/>
  <c r="AS86" i="6" l="1"/>
  <c r="AQ86" i="6"/>
  <c r="AS78" i="6"/>
  <c r="AQ78" i="6"/>
  <c r="AS73" i="6"/>
  <c r="AQ73" i="6"/>
  <c r="AS63" i="6"/>
  <c r="AQ63" i="6"/>
  <c r="AS52" i="6"/>
  <c r="AQ52" i="6"/>
  <c r="AS49" i="6"/>
  <c r="AQ49" i="6"/>
  <c r="AS41" i="6"/>
  <c r="AQ41" i="6"/>
  <c r="AJ18" i="6" l="1"/>
  <c r="AQ18" i="6" l="1"/>
  <c r="AS18" i="6"/>
  <c r="AT88" i="6"/>
  <c r="AV88" i="6"/>
  <c r="AK86" i="6"/>
  <c r="AU79" i="6" s="1"/>
  <c r="AK78" i="6"/>
  <c r="AU74" i="6" s="1"/>
  <c r="AK73" i="6"/>
  <c r="AU64" i="6" s="1"/>
  <c r="AK63" i="6"/>
  <c r="AW53" i="6" s="1"/>
  <c r="AK52" i="6"/>
  <c r="AU50" i="6" s="1"/>
  <c r="AK49" i="6"/>
  <c r="AU42" i="6" s="1"/>
  <c r="AK41" i="6"/>
  <c r="AW19" i="6" s="1"/>
  <c r="AK18" i="6"/>
  <c r="X9" i="1"/>
  <c r="S85" i="6"/>
  <c r="T85" i="6" s="1"/>
  <c r="S84" i="6"/>
  <c r="T84" i="6" s="1"/>
  <c r="S83" i="6"/>
  <c r="T83" i="6" s="1"/>
  <c r="S82" i="6"/>
  <c r="T82" i="6" s="1"/>
  <c r="S81" i="6"/>
  <c r="T81" i="6" s="1"/>
  <c r="S80" i="6"/>
  <c r="T80" i="6" s="1"/>
  <c r="S79" i="6"/>
  <c r="T79" i="6" s="1"/>
  <c r="S77" i="6"/>
  <c r="T77" i="6" s="1"/>
  <c r="S76" i="6"/>
  <c r="T76" i="6" s="1"/>
  <c r="S75" i="6"/>
  <c r="T75" i="6" s="1"/>
  <c r="S74" i="6"/>
  <c r="T74" i="6" s="1"/>
  <c r="S72" i="6"/>
  <c r="T72" i="6" s="1"/>
  <c r="S71" i="6"/>
  <c r="T71" i="6" s="1"/>
  <c r="S70" i="6"/>
  <c r="T70" i="6" s="1"/>
  <c r="S69" i="6"/>
  <c r="T69" i="6" s="1"/>
  <c r="S68" i="6"/>
  <c r="T68" i="6" s="1"/>
  <c r="S67" i="6"/>
  <c r="T67" i="6" s="1"/>
  <c r="S66" i="6"/>
  <c r="S65" i="6"/>
  <c r="S64" i="6"/>
  <c r="S62" i="6"/>
  <c r="T62" i="6" s="1"/>
  <c r="S61" i="6"/>
  <c r="T61" i="6" s="1"/>
  <c r="S60" i="6"/>
  <c r="T60" i="6" s="1"/>
  <c r="S59" i="6"/>
  <c r="T59" i="6" s="1"/>
  <c r="S58" i="6"/>
  <c r="T58" i="6" s="1"/>
  <c r="S57" i="6"/>
  <c r="T57" i="6" s="1"/>
  <c r="S56" i="6"/>
  <c r="T56" i="6" s="1"/>
  <c r="S55" i="6"/>
  <c r="T55" i="6" s="1"/>
  <c r="S54" i="6"/>
  <c r="T54" i="6" s="1"/>
  <c r="S53" i="6"/>
  <c r="T53" i="6" s="1"/>
  <c r="S51" i="6"/>
  <c r="T51" i="6" s="1"/>
  <c r="S50" i="6"/>
  <c r="S48" i="6"/>
  <c r="T48" i="6" s="1"/>
  <c r="S47" i="6"/>
  <c r="T47" i="6" s="1"/>
  <c r="S46" i="6"/>
  <c r="T46" i="6" s="1"/>
  <c r="S45" i="6"/>
  <c r="T45" i="6" s="1"/>
  <c r="S44" i="6"/>
  <c r="T44" i="6" s="1"/>
  <c r="S43" i="6"/>
  <c r="T43" i="6" s="1"/>
  <c r="S42" i="6"/>
  <c r="T42" i="6" s="1"/>
  <c r="S40" i="6"/>
  <c r="T40" i="6" s="1"/>
  <c r="S39" i="6"/>
  <c r="T39" i="6" s="1"/>
  <c r="S38" i="6"/>
  <c r="T38" i="6" s="1"/>
  <c r="S37" i="6"/>
  <c r="T37" i="6" s="1"/>
  <c r="S36" i="6"/>
  <c r="S35" i="6"/>
  <c r="S34" i="6"/>
  <c r="T34" i="6" s="1"/>
  <c r="S33" i="6"/>
  <c r="T33" i="6" s="1"/>
  <c r="S32" i="6"/>
  <c r="T32" i="6" s="1"/>
  <c r="S31" i="6"/>
  <c r="T31" i="6" s="1"/>
  <c r="S30" i="6"/>
  <c r="T30" i="6" s="1"/>
  <c r="S29" i="6"/>
  <c r="T29" i="6" s="1"/>
  <c r="S28" i="6"/>
  <c r="T28" i="6" s="1"/>
  <c r="S27" i="6"/>
  <c r="T27" i="6" s="1"/>
  <c r="S26" i="6"/>
  <c r="T26" i="6" s="1"/>
  <c r="S25" i="6"/>
  <c r="T25" i="6" s="1"/>
  <c r="S24" i="6"/>
  <c r="T24" i="6" s="1"/>
  <c r="S23" i="6"/>
  <c r="T23" i="6" s="1"/>
  <c r="S22" i="6"/>
  <c r="T22" i="6" s="1"/>
  <c r="S21" i="6"/>
  <c r="T21" i="6" s="1"/>
  <c r="S20" i="6"/>
  <c r="T20" i="6" s="1"/>
  <c r="S19" i="6"/>
  <c r="T19" i="6" s="1"/>
  <c r="S17" i="6"/>
  <c r="T17" i="6" s="1"/>
  <c r="S16" i="6"/>
  <c r="T16" i="6" s="1"/>
  <c r="S15" i="6"/>
  <c r="T15" i="6" s="1"/>
  <c r="S14" i="6"/>
  <c r="T14" i="6" s="1"/>
  <c r="S13" i="6"/>
  <c r="T13" i="6" s="1"/>
  <c r="S12" i="6"/>
  <c r="T12" i="6" s="1"/>
  <c r="S11" i="6"/>
  <c r="T11" i="6" s="1"/>
  <c r="S10" i="6"/>
  <c r="T10" i="6" s="1"/>
  <c r="S9" i="6"/>
  <c r="T9" i="6" s="1"/>
  <c r="U39" i="1"/>
  <c r="X39" i="1" s="1"/>
  <c r="U38" i="1"/>
  <c r="X38" i="1" s="1"/>
  <c r="U37" i="1"/>
  <c r="X37" i="1" s="1"/>
  <c r="U36" i="1"/>
  <c r="X36" i="1" s="1"/>
  <c r="U34" i="1"/>
  <c r="X34" i="1" s="1"/>
  <c r="U33" i="1"/>
  <c r="X33" i="1" s="1"/>
  <c r="U32" i="1"/>
  <c r="X32" i="1" s="1"/>
  <c r="U30" i="1"/>
  <c r="X30" i="1" s="1"/>
  <c r="U29" i="1"/>
  <c r="X29" i="1" s="1"/>
  <c r="U28" i="1"/>
  <c r="X28" i="1" s="1"/>
  <c r="U25" i="1"/>
  <c r="X25" i="1" s="1"/>
  <c r="U24" i="1"/>
  <c r="X24" i="1" s="1"/>
  <c r="U23" i="1"/>
  <c r="X23" i="1" s="1"/>
  <c r="U22" i="1"/>
  <c r="X22" i="1" s="1"/>
  <c r="U21" i="1"/>
  <c r="X21" i="1" s="1"/>
  <c r="U20" i="1"/>
  <c r="X20" i="1" s="1"/>
  <c r="U19" i="1"/>
  <c r="X19" i="1" s="1"/>
  <c r="U18" i="1"/>
  <c r="X18" i="1" s="1"/>
  <c r="U17" i="1"/>
  <c r="X17" i="1" s="1"/>
  <c r="U16" i="1"/>
  <c r="X16" i="1" s="1"/>
  <c r="U15" i="1"/>
  <c r="X15" i="1" s="1"/>
  <c r="U14" i="1"/>
  <c r="X14" i="1" s="1"/>
  <c r="U12" i="1"/>
  <c r="X12" i="1" s="1"/>
  <c r="U11" i="1"/>
  <c r="X11" i="1" s="1"/>
  <c r="U10" i="1"/>
  <c r="X10" i="1" s="1"/>
  <c r="AU53" i="6" l="1"/>
  <c r="AK88" i="6"/>
  <c r="AW88" i="6" s="1"/>
  <c r="AW9" i="6"/>
  <c r="AU9" i="6"/>
  <c r="AU19" i="6"/>
  <c r="AW79" i="6"/>
  <c r="AW42" i="6"/>
  <c r="AW64" i="6"/>
  <c r="AW50" i="6"/>
  <c r="AW74" i="6"/>
  <c r="T52" i="6"/>
  <c r="AU88" i="6" l="1"/>
  <c r="T86" i="6"/>
  <c r="T78" i="6"/>
  <c r="T73" i="6"/>
  <c r="T63" i="6"/>
  <c r="T49" i="6"/>
  <c r="T41" i="6"/>
  <c r="T18" i="6"/>
  <c r="AE39" i="1"/>
  <c r="AE38" i="1"/>
  <c r="AE37" i="1"/>
  <c r="AE36" i="1"/>
  <c r="AF34" i="1"/>
  <c r="AE34" i="1"/>
  <c r="AF33" i="1"/>
  <c r="AE33" i="1"/>
  <c r="AF32" i="1"/>
  <c r="AE32" i="1"/>
  <c r="AF30" i="1"/>
  <c r="AE30" i="1"/>
  <c r="AF29" i="1"/>
  <c r="AE29" i="1"/>
  <c r="AF28" i="1"/>
  <c r="AE28" i="1"/>
  <c r="AF25" i="1"/>
  <c r="AE25" i="1"/>
  <c r="AF24" i="1"/>
  <c r="AE24" i="1"/>
  <c r="AF23" i="1"/>
  <c r="AE23" i="1"/>
  <c r="AF22" i="1"/>
  <c r="AE22" i="1"/>
  <c r="AF21" i="1"/>
  <c r="AE21" i="1"/>
  <c r="AF20" i="1"/>
  <c r="AE20" i="1"/>
  <c r="AF19" i="1"/>
  <c r="AE19" i="1"/>
  <c r="AF18" i="1"/>
  <c r="AE18" i="1"/>
  <c r="AF17" i="1"/>
  <c r="AE17" i="1"/>
  <c r="AF16" i="1"/>
  <c r="AE16" i="1"/>
  <c r="AF15" i="1"/>
  <c r="AE15" i="1"/>
  <c r="AF14" i="1"/>
  <c r="AE14" i="1"/>
  <c r="AF12" i="1"/>
  <c r="AE12" i="1"/>
  <c r="AF11" i="1"/>
  <c r="AE11" i="1"/>
  <c r="AF10" i="1"/>
  <c r="AE10" i="1"/>
  <c r="AF9" i="1"/>
  <c r="AE9" i="1"/>
  <c r="AD39" i="1"/>
  <c r="AD38" i="1"/>
  <c r="AD37" i="1"/>
  <c r="AD36" i="1"/>
  <c r="AD40" i="1" s="1"/>
  <c r="AD34" i="1"/>
  <c r="AD33" i="1"/>
  <c r="AD32" i="1"/>
  <c r="AD30" i="1"/>
  <c r="AD29" i="1"/>
  <c r="AD28" i="1"/>
  <c r="AD25" i="1"/>
  <c r="AD24" i="1"/>
  <c r="AD23" i="1"/>
  <c r="AD22" i="1"/>
  <c r="AD21" i="1"/>
  <c r="AD20" i="1"/>
  <c r="AD19" i="1"/>
  <c r="AD18" i="1"/>
  <c r="AD17" i="1"/>
  <c r="AD16" i="1"/>
  <c r="AD15" i="1"/>
  <c r="AD14" i="1"/>
  <c r="AD12" i="1"/>
  <c r="AD11" i="1"/>
  <c r="AD10" i="1"/>
  <c r="AD9" i="1"/>
  <c r="AC39" i="1"/>
  <c r="AC38" i="1"/>
  <c r="AC37" i="1"/>
  <c r="AC36" i="1"/>
  <c r="AC34" i="1"/>
  <c r="AC33" i="1"/>
  <c r="AC32" i="1"/>
  <c r="AC30" i="1"/>
  <c r="AC29" i="1"/>
  <c r="AC28" i="1"/>
  <c r="AC25" i="1"/>
  <c r="AC24" i="1"/>
  <c r="AC23" i="1"/>
  <c r="AC22" i="1"/>
  <c r="AC21" i="1"/>
  <c r="AC20" i="1"/>
  <c r="AC19" i="1"/>
  <c r="AC18" i="1"/>
  <c r="AC17" i="1"/>
  <c r="AC16" i="1"/>
  <c r="AC15" i="1"/>
  <c r="AC14" i="1"/>
  <c r="AC12" i="1"/>
  <c r="AC11" i="1"/>
  <c r="AC10" i="1"/>
  <c r="AC9" i="1"/>
  <c r="AC13" i="1" l="1"/>
  <c r="T88" i="6"/>
  <c r="AC35" i="1"/>
  <c r="AC40" i="1"/>
  <c r="AF40" i="1"/>
  <c r="AE35" i="1"/>
  <c r="AF35" i="1"/>
  <c r="AC26" i="1"/>
  <c r="AD13" i="1"/>
  <c r="AD26" i="1"/>
  <c r="AE13" i="1"/>
  <c r="AE26" i="1"/>
  <c r="AE40" i="1"/>
  <c r="AD35" i="1"/>
  <c r="AF13" i="1"/>
  <c r="AF26" i="1"/>
  <c r="X27" i="1" l="1"/>
  <c r="AF27" i="1" l="1"/>
  <c r="AF31" i="1" s="1"/>
  <c r="AF42" i="1" s="1"/>
  <c r="AC31" i="1"/>
  <c r="AC42" i="1" s="1"/>
  <c r="AE27" i="1"/>
  <c r="AE31" i="1" s="1"/>
  <c r="AE42" i="1" s="1"/>
  <c r="AD27" i="1"/>
  <c r="AD31" i="1" s="1"/>
  <c r="AD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95BB97D6-82DE-46CA-A1BF-0FCE7173BB63}">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K9" authorId="0" shapeId="0" xr:uid="{87E86F64-11AB-498D-B71D-88B67CEC4B7F}">
      <text>
        <r>
          <rPr>
            <b/>
            <sz val="9"/>
            <color indexed="81"/>
            <rFont val="Tahoma"/>
            <family val="2"/>
          </rPr>
          <t>Usuario:</t>
        </r>
        <r>
          <rPr>
            <sz val="9"/>
            <color indexed="81"/>
            <rFont val="Tahoma"/>
            <family val="2"/>
          </rPr>
          <t xml:space="preserve">
Mapas mentales para la declaración de procesos y subprocesos
</t>
        </r>
      </text>
    </comment>
    <comment ref="P9" authorId="0" shapeId="0" xr:uid="{D37BD871-EB0C-4A8D-BB35-1ABAD5FB90D5}">
      <text>
        <r>
          <rPr>
            <b/>
            <sz val="9"/>
            <color indexed="81"/>
            <rFont val="Tahoma"/>
            <family val="2"/>
          </rPr>
          <t>Usuario:</t>
        </r>
        <r>
          <rPr>
            <sz val="9"/>
            <color indexed="81"/>
            <rFont val="Tahoma"/>
            <family val="2"/>
          </rPr>
          <t xml:space="preserve">
Se presenta a planeación todo los lineamientod estrategicos de la gestión de los procesos -planeación Institucional</t>
        </r>
      </text>
    </comment>
    <comment ref="P10" authorId="0" shapeId="0" xr:uid="{1F63DD2B-CCE0-46CB-991C-AC85F2BFC017}">
      <text>
        <r>
          <rPr>
            <b/>
            <sz val="9"/>
            <color indexed="81"/>
            <rFont val="Tahoma"/>
            <family val="2"/>
          </rPr>
          <t>Usuario:</t>
        </r>
        <r>
          <rPr>
            <sz val="9"/>
            <color indexed="81"/>
            <rFont val="Tahoma"/>
            <family val="2"/>
          </rPr>
          <t xml:space="preserve">
Se realiza declaración de procesos, designación de lideres de procesos e indicadores por procesos
</t>
        </r>
      </text>
    </comment>
    <comment ref="P11" authorId="0" shapeId="0" xr:uid="{7CC2027F-1D92-4DC6-A445-07595E88C0C1}">
      <text>
        <r>
          <rPr>
            <b/>
            <sz val="9"/>
            <color indexed="81"/>
            <rFont val="Tahoma"/>
            <family val="2"/>
          </rPr>
          <t>Usuario:</t>
        </r>
        <r>
          <rPr>
            <sz val="9"/>
            <color indexed="81"/>
            <rFont val="Tahoma"/>
            <family val="2"/>
          </rPr>
          <t xml:space="preserve">
Se presenta normograma con todo el marco legal aplicable
</t>
        </r>
      </text>
    </comment>
    <comment ref="P12" authorId="0" shapeId="0" xr:uid="{560B1040-9B78-48A2-8D56-0D3CAE5D21AB}">
      <text>
        <r>
          <rPr>
            <b/>
            <sz val="9"/>
            <color indexed="81"/>
            <rFont val="Tahoma"/>
            <family val="2"/>
          </rPr>
          <t>Usuario:</t>
        </r>
        <r>
          <rPr>
            <sz val="9"/>
            <color indexed="81"/>
            <rFont val="Tahoma"/>
            <family val="2"/>
          </rPr>
          <t xml:space="preserve">
Se contrata al Enlace TI, se encaminana las acciones pertinentes
</t>
        </r>
      </text>
    </comment>
    <comment ref="P13" authorId="0" shapeId="0" xr:uid="{BC80040D-0D2B-4687-AAC6-368573910810}">
      <text>
        <r>
          <rPr>
            <b/>
            <sz val="9"/>
            <color indexed="81"/>
            <rFont val="Tahoma"/>
            <family val="2"/>
          </rPr>
          <t>Usuario:</t>
        </r>
        <r>
          <rPr>
            <sz val="9"/>
            <color indexed="81"/>
            <rFont val="Tahoma"/>
            <family val="2"/>
          </rPr>
          <t xml:space="preserve">
Evidencias correspondena las reportadas por cada proyecto de Inversión
</t>
        </r>
      </text>
    </comment>
    <comment ref="P14" authorId="0" shapeId="0" xr:uid="{71D326BE-BB8A-4EFC-B575-0D068F7BFD6D}">
      <text>
        <r>
          <rPr>
            <b/>
            <sz val="9"/>
            <color indexed="81"/>
            <rFont val="Tahoma"/>
            <family val="2"/>
          </rPr>
          <t>Usuario:</t>
        </r>
        <r>
          <rPr>
            <sz val="9"/>
            <color indexed="81"/>
            <rFont val="Tahoma"/>
            <family val="2"/>
          </rPr>
          <t xml:space="preserve">
Corresponden a las resportadas como evidencias de cumplimiento de los proyectos de inverisón
</t>
        </r>
      </text>
    </comment>
    <comment ref="P15" authorId="0" shapeId="0" xr:uid="{AF4F5A49-79F5-42ED-9B80-D05E4C33BD46}">
      <text>
        <r>
          <rPr>
            <b/>
            <sz val="9"/>
            <color indexed="81"/>
            <rFont val="Tahoma"/>
            <family val="2"/>
          </rPr>
          <t>Usuario:</t>
        </r>
        <r>
          <rPr>
            <sz val="9"/>
            <color indexed="81"/>
            <rFont val="Tahoma"/>
            <family val="2"/>
          </rPr>
          <t xml:space="preserve">
Evidenias corresponden a las reportadas para los proyectos de Inversión
</t>
        </r>
      </text>
    </comment>
    <comment ref="P16" authorId="0" shapeId="0" xr:uid="{5B5F77E5-BE73-40F2-9D4C-890FF7B01FB7}">
      <text>
        <r>
          <rPr>
            <b/>
            <sz val="9"/>
            <color indexed="81"/>
            <rFont val="Tahoma"/>
            <family val="2"/>
          </rPr>
          <t>Usuario:</t>
        </r>
        <r>
          <rPr>
            <sz val="9"/>
            <color indexed="81"/>
            <rFont val="Tahoma"/>
            <family val="2"/>
          </rPr>
          <t xml:space="preserve">
Corresponden a las reportadas en los proyectos de Inversión de Infraestructura</t>
        </r>
      </text>
    </comment>
    <comment ref="P17" authorId="0" shapeId="0" xr:uid="{2AD67375-DCC2-4028-80D4-A7741091A3C4}">
      <text>
        <r>
          <rPr>
            <b/>
            <sz val="9"/>
            <color indexed="81"/>
            <rFont val="Tahoma"/>
            <family val="2"/>
          </rPr>
          <t>Usuario:</t>
        </r>
        <r>
          <rPr>
            <sz val="9"/>
            <color indexed="81"/>
            <rFont val="Tahoma"/>
            <family val="2"/>
          </rPr>
          <t xml:space="preserve">
Corresponde a las acciones adelantadas por el proyecto</t>
        </r>
      </text>
    </comment>
    <comment ref="P18" authorId="0" shapeId="0" xr:uid="{85C3D57B-193C-48EF-989C-DEFB534F028B}">
      <text>
        <r>
          <rPr>
            <b/>
            <sz val="9"/>
            <color indexed="81"/>
            <rFont val="Tahoma"/>
            <family val="2"/>
          </rPr>
          <t>Usuario:</t>
        </r>
        <r>
          <rPr>
            <sz val="9"/>
            <color indexed="81"/>
            <rFont val="Tahoma"/>
            <family val="2"/>
          </rPr>
          <t xml:space="preserve">
Corresponde a las acciones adelantadas por el proyecto</t>
        </r>
      </text>
    </comment>
    <comment ref="P19" authorId="0" shapeId="0" xr:uid="{7F385A54-7D81-479A-AFA6-A244A7082BBC}">
      <text>
        <r>
          <rPr>
            <b/>
            <sz val="9"/>
            <color indexed="81"/>
            <rFont val="Tahoma"/>
            <family val="2"/>
          </rPr>
          <t>Usuario:</t>
        </r>
        <r>
          <rPr>
            <sz val="9"/>
            <color indexed="81"/>
            <rFont val="Tahoma"/>
            <family val="2"/>
          </rPr>
          <t xml:space="preserve">
Corresponde a las acciones adelantadas por el proyecto</t>
        </r>
      </text>
    </comment>
    <comment ref="P20" authorId="0" shapeId="0" xr:uid="{095C8158-0A1F-4E30-83D2-B18A34607652}">
      <text>
        <r>
          <rPr>
            <b/>
            <sz val="9"/>
            <color indexed="81"/>
            <rFont val="Tahoma"/>
            <family val="2"/>
          </rPr>
          <t>Usuario:</t>
        </r>
        <r>
          <rPr>
            <sz val="9"/>
            <color indexed="81"/>
            <rFont val="Tahoma"/>
            <family val="2"/>
          </rPr>
          <t xml:space="preserve">
Corresponde a las acciones adelantadas por el proyecto</t>
        </r>
      </text>
    </comment>
    <comment ref="P21" authorId="0" shapeId="0" xr:uid="{57869043-6EA9-4ACA-BCDE-844C6379172E}">
      <text>
        <r>
          <rPr>
            <b/>
            <sz val="9"/>
            <color indexed="81"/>
            <rFont val="Tahoma"/>
            <family val="2"/>
          </rPr>
          <t>Usuario:</t>
        </r>
        <r>
          <rPr>
            <sz val="9"/>
            <color indexed="81"/>
            <rFont val="Tahoma"/>
            <family val="2"/>
          </rPr>
          <t xml:space="preserve">
Corresponde a las acciones adelantadas por el proyecto</t>
        </r>
      </text>
    </comment>
    <comment ref="P22" authorId="0" shapeId="0" xr:uid="{C6718F75-D9D7-4D43-8F40-19B93AF84166}">
      <text>
        <r>
          <rPr>
            <b/>
            <sz val="9"/>
            <color indexed="81"/>
            <rFont val="Tahoma"/>
            <family val="2"/>
          </rPr>
          <t>Usuario:</t>
        </r>
        <r>
          <rPr>
            <sz val="9"/>
            <color indexed="81"/>
            <rFont val="Tahoma"/>
            <family val="2"/>
          </rPr>
          <t xml:space="preserve">
Corresponde a las acciones adelantadas por el proyecto</t>
        </r>
      </text>
    </comment>
    <comment ref="P23" authorId="0" shapeId="0" xr:uid="{54578A2E-E262-4FD7-AC8B-9306316594EC}">
      <text>
        <r>
          <rPr>
            <b/>
            <sz val="9"/>
            <color indexed="81"/>
            <rFont val="Tahoma"/>
            <family val="2"/>
          </rPr>
          <t>Usuario:</t>
        </r>
        <r>
          <rPr>
            <sz val="9"/>
            <color indexed="81"/>
            <rFont val="Tahoma"/>
            <family val="2"/>
          </rPr>
          <t xml:space="preserve">
Corresponde a las acciones adelantadas por el proyecto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Jose David Torne Lorduy</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 ref="AE42" authorId="2" shapeId="0" xr:uid="{91E17C23-191C-4405-8A35-E20B5CE7F866}">
      <text>
        <r>
          <rPr>
            <b/>
            <sz val="9"/>
            <color rgb="FF000000"/>
            <rFont val="Tahoma"/>
            <family val="2"/>
          </rPr>
          <t>Colocar el valor inicial del proyecto o el valor ajustado de la ultima actualización. En Recursos Propios</t>
        </r>
      </text>
    </comment>
    <comment ref="AI42" authorId="2" shapeId="0" xr:uid="{05A9048C-ACC1-4085-B140-4A778C6BC029}">
      <text>
        <r>
          <rPr>
            <b/>
            <sz val="9"/>
            <color rgb="FF000000"/>
            <rFont val="Tahoma"/>
            <family val="2"/>
          </rPr>
          <t>Colocar el valor inicial del proyecto o el valor ajustado de la ultima actualización. En Recursos Propios</t>
        </r>
      </text>
    </comment>
    <comment ref="AK42" authorId="2" shapeId="0" xr:uid="{1230387E-3DF5-4B75-BECF-DF5AD9BE0286}">
      <text>
        <r>
          <rPr>
            <b/>
            <sz val="9"/>
            <color rgb="FF000000"/>
            <rFont val="Tahoma"/>
            <family val="2"/>
          </rPr>
          <t>Colocar el valor inicial del proyecto o el valor ajustado de la ultima actualización. En Recursos Propios</t>
        </r>
      </text>
    </comment>
  </commentList>
</comments>
</file>

<file path=xl/sharedStrings.xml><?xml version="1.0" encoding="utf-8"?>
<sst xmlns="http://schemas.openxmlformats.org/spreadsheetml/2006/main" count="2461" uniqueCount="702">
  <si>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</si>
  <si>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</si>
  <si>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</si>
  <si>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</si>
  <si>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</si>
  <si>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</si>
  <si>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</si>
  <si>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</si>
  <si>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</si>
  <si>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</si>
  <si>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</si>
  <si>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</si>
  <si>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</si>
  <si>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</si>
  <si>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</si>
  <si>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</si>
  <si>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</si>
  <si>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</si>
  <si>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</si>
  <si>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</si>
  <si>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</si>
  <si>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</si>
  <si>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</si>
  <si>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</si>
  <si>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</si>
  <si>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</si>
  <si>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</si>
  <si>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</si>
  <si>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</si>
  <si>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</si>
  <si>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</si>
  <si>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</si>
  <si>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</si>
  <si>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</si>
  <si>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</si>
  <si>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</si>
  <si>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</si>
  <si>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</si>
  <si>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</si>
  <si>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</si>
  <si>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</si>
  <si>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</si>
  <si>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</si>
  <si>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</si>
  <si>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</si>
  <si>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</si>
  <si>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</si>
  <si>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</si>
  <si>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</si>
  <si>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</si>
  <si>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</si>
  <si>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</si>
  <si>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</si>
  <si>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</si>
  <si>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</si>
  <si>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</si>
  <si>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</si>
  <si>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</si>
  <si>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</si>
  <si>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</si>
  <si>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</si>
  <si>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</si>
  <si>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</si>
  <si>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</si>
  <si>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</si>
  <si>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</si>
  <si>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</si>
  <si>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</si>
  <si>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</si>
  <si>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</si>
  <si>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</si>
  <si>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</si>
  <si>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</si>
  <si>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</si>
  <si>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</si>
  <si>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</si>
  <si>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</si>
  <si>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</si>
  <si>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</si>
  <si>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</si>
  <si>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</si>
  <si>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</si>
  <si>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</si>
  <si>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</si>
  <si>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</si>
  <si>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</si>
  <si>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</si>
  <si>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</si>
  <si>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</si>
  <si>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</si>
  <si>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</si>
  <si>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</si>
  <si>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</si>
  <si>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</si>
  <si>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</si>
  <si>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</si>
  <si>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</si>
  <si>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</si>
  <si>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</si>
  <si>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</si>
  <si>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</si>
  <si>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</si>
  <si>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</si>
  <si>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</si>
  <si>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</si>
  <si>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</si>
  <si>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</si>
  <si>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</si>
  <si>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</si>
  <si>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</si>
  <si>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</si>
  <si>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</si>
  <si>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</si>
  <si>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</si>
  <si>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</si>
  <si>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</si>
  <si>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</si>
  <si>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</si>
  <si>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</si>
  <si>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</si>
  <si>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</si>
  <si>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</si>
  <si>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</si>
  <si>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</si>
  <si>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</si>
  <si>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</si>
  <si>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</si>
  <si>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</si>
  <si>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</si>
  <si>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</si>
  <si>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</si>
  <si>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</si>
  <si>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</si>
  <si>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</si>
  <si>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SECRETARIA DE TURISMO</t>
  </si>
  <si>
    <t>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</si>
  <si>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</si>
  <si>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</si>
  <si>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</si>
  <si>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</si>
  <si>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</si>
  <si>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</si>
  <si>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</si>
  <si>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</si>
  <si>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</si>
  <si>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</si>
  <si>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</si>
  <si>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</si>
  <si>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</si>
  <si>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</si>
  <si>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</si>
  <si>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</si>
  <si>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</si>
  <si>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</si>
  <si>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</si>
  <si>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</si>
  <si>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</si>
  <si>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</si>
  <si>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</si>
  <si>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</si>
  <si>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</si>
  <si>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</si>
  <si>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 xml:space="preserve">AVANCE META PRODUCTO AL AÑO PONDERADO </t>
  </si>
  <si>
    <t xml:space="preserve">AVANCE META PRODUCTO  AL CUATRENIO PONDERADO </t>
  </si>
  <si>
    <t xml:space="preserve">AVANCE META PRODUCTO AL AÑO SIMPLE </t>
  </si>
  <si>
    <t>AVANCE META PRODUCTO  AL CUATRENIO SIMPLE</t>
  </si>
  <si>
    <t xml:space="preserve">8. Trabajo decente y crecimiento economico (PDD)
8. Promover el crecimiento económico sostenido, inclusivo y sostenible, el empleo pleno y productivo y el trabajo decente para todos  (MGA)
</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</si>
  <si>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</si>
  <si>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Economico Equitativo</t>
  </si>
  <si>
    <t>Turismo Sostenible y Responsable</t>
  </si>
  <si>
    <t>Incrementar a 15144974 el número de visitantes internos de la ciudad para el cuatrienio</t>
  </si>
  <si>
    <t>Seguridad, Vigilancia y Control para un turismo responsable</t>
  </si>
  <si>
    <t>11.5.1</t>
  </si>
  <si>
    <t>Documento de lineamientos para el manejo del sector turismo  elaborados</t>
  </si>
  <si>
    <t>Número</t>
  </si>
  <si>
    <t>Elaborar cuatro (4) documentos de lineamientos para el manejo del sector turismo</t>
  </si>
  <si>
    <t>Servicio</t>
  </si>
  <si>
    <t>Documentos normativos realizados</t>
  </si>
  <si>
    <t>NP</t>
  </si>
  <si>
    <t>Centro de atención al Turista en funcionamiento en el Distrito (zona insular y urbana)</t>
  </si>
  <si>
    <t>Poner en funcionamiento seis (6)  centros de atención al turista en el distrito</t>
  </si>
  <si>
    <t>Equipamientos construidos</t>
  </si>
  <si>
    <t>Equipamientos para brigadistas y guardavidas del distrito entregados</t>
  </si>
  <si>
    <t>Entregar trecientos sesenta (360) equipamientos para brigadistas y salvavidasdel distrito</t>
  </si>
  <si>
    <t xml:space="preserve"> Equipamientos dotados</t>
  </si>
  <si>
    <t xml:space="preserve">8. Trabajo decente y crecimiento economico (PDD)
4 Garantizar una educación inclusiva y equitativa de calidad y promover oportunidades de aprendizaje permanente para todos   (MGA)
</t>
  </si>
  <si>
    <t>Número de personas líderes y autoridades turísticas vinculadas a procesos de formación</t>
  </si>
  <si>
    <t>Vincular trecientos veinte (320) personas lideres y autoridades turísticas a procesos de formación</t>
  </si>
  <si>
    <t>Personas capacitadas</t>
  </si>
  <si>
    <t>Avance programa Seguridad, Vigilancia y Control para un turismo responsable</t>
  </si>
  <si>
    <t>Turismo sostenible e incluyente con las comunidades</t>
  </si>
  <si>
    <t>11.5.2</t>
  </si>
  <si>
    <t>Número de personas vinculadas a procesos de formación formal e informal en asuntos turísticos</t>
  </si>
  <si>
    <t>Vincular cuatro mil ochocientas veintisiete (4,827) personas a procesos de formación formal e informal en asuntos turísticos</t>
  </si>
  <si>
    <t>Número de personas vinculadas con oportunidades de acceso a rutas de empleo y capital humano enfocado en turismo sostenible</t>
  </si>
  <si>
    <t>Vincular a cuatrocientas (400) personas con oportunidades de acceso a rutas de empleo y capital humano enfocado en turismo sostenible con paridad de género</t>
  </si>
  <si>
    <t>Personas beneficiadas</t>
  </si>
  <si>
    <t>Rutas comunitarias creadas e implementadas (rutas eco-ambientales, gastronómicas,  culturales, turísticas, entre otras)</t>
  </si>
  <si>
    <t>Crear e implementar ocho (8) rutas comunitarias</t>
  </si>
  <si>
    <t>Recorridos realizados</t>
  </si>
  <si>
    <t>Número de personas vinculadas a asistencia técnica para el fortalecimiento de actividad artesanal</t>
  </si>
  <si>
    <t>Vincular a ochenta (80) personas a asistencia técnica para el fortalecimiento de actividad artesanal</t>
  </si>
  <si>
    <t xml:space="preserve">Personas asistidas técnicamente </t>
  </si>
  <si>
    <t xml:space="preserve">8. Trabajo decente y crecimiento economico (PDD)
9 Construir infraestructuras resilientes, promover la industrialización inclusiva y sostenible y fomentar la innovación   (MGA)
</t>
  </si>
  <si>
    <t>Activos productivos entregados a los prestadores de servicios turísticos</t>
  </si>
  <si>
    <t>Entregar quinientos (500) activos productivos  a los prestadores de servicios turísticos</t>
  </si>
  <si>
    <t>Proyectos cofinanciados para agregar valor a los productos y/o mejorar los canales de comercialización</t>
  </si>
  <si>
    <t xml:space="preserve">8. Trabajo decente y crecimiento economico (PDD)
12 Garantizar modalidades de consumo y producción sostenibles   (MGA)
</t>
  </si>
  <si>
    <t>Número de atractivos turísticos con implementación de acciones de sostenibilidad ambiental</t>
  </si>
  <si>
    <t>Implementar acciones de sostenibilidad ambiental en dos (2) atractivos turísticos</t>
  </si>
  <si>
    <t>Empresas intervenidas en temas de economía circular y sostenibilidad</t>
  </si>
  <si>
    <t>Número de proyectos cofinanciados para la actividad turística</t>
  </si>
  <si>
    <t>Cofinanciar cuatro (4) proyectos para la actividad turística</t>
  </si>
  <si>
    <t>Proyectos de innovación cofinanciados</t>
  </si>
  <si>
    <t xml:space="preserve">8. Trabajo decente y crecimiento economico (PDD)
16 Promover sociedades pacíficas e inclusivas para el desarrollo sostenible, facilitar el acceso a la justicia para todos y construir a todos los niveles instituciones eficaces e inclusivas que rindan cuentas  (MGA)
</t>
  </si>
  <si>
    <t>Número de certificaciones de destino turístico sostenible obtenidas</t>
  </si>
  <si>
    <t>Obtener dos (2) certificaciones turísticas</t>
  </si>
  <si>
    <t>Entidades territoriales asistidas técnicamente</t>
  </si>
  <si>
    <t xml:space="preserve">8. Trabajo decente y crecimiento economico (PDD)
17 Fortalecer los medios de implementación y revitalizar la Alianza Mundial para el Desarrollo Sostenible  (MGA)
</t>
  </si>
  <si>
    <t>Portal Unico de Información Turística sobre la Oferta Tururística Creada</t>
  </si>
  <si>
    <t>Crear un (1) Portal Único de Información Turística sobre la oferta Turística</t>
  </si>
  <si>
    <t>Portales integrados</t>
  </si>
  <si>
    <t>No Programada</t>
  </si>
  <si>
    <t>Tecnología de destino turístico inteligente creada e implementada</t>
  </si>
  <si>
    <t xml:space="preserve">Crear e implementar una (1) tecnología de destino turístico inteligente </t>
  </si>
  <si>
    <t>Alianzas con universidades para formación y profesionalización de actores turísticos implementadas</t>
  </si>
  <si>
    <t xml:space="preserve">Implementar cinco (5) alianzas con universidades para formación y profesionalización de actores turísticos </t>
  </si>
  <si>
    <t>Asistencias técnicas realizadas</t>
  </si>
  <si>
    <t>Número de eventos turísticos náuticos promovidos y desarrollados en la zona insular y urbana del distrito</t>
  </si>
  <si>
    <t>Promover y desarrollar ocho (8) eventos turísticos náuticos en la zona insular y urbana del distrito</t>
  </si>
  <si>
    <t>Campañas realizadas</t>
  </si>
  <si>
    <t>Avance programa Turismo sostenible e incluyente con las comunidades</t>
  </si>
  <si>
    <t>Infraestructura Turística para el Desarrollo</t>
  </si>
  <si>
    <t>11.5.4</t>
  </si>
  <si>
    <t>Infraestructura turística dotada, adecuada, mejorada, mantenida y/o construida (infraestructura marino-costera, embarcaderos, y otras)</t>
  </si>
  <si>
    <t>Dotar, adecuar, mejorar, mantener y/o construir nueve (9) infraestructura turísticas</t>
  </si>
  <si>
    <t xml:space="preserve">Bien </t>
  </si>
  <si>
    <t>Estudios de preinversión para proyectos turísticos elaborados</t>
  </si>
  <si>
    <t xml:space="preserve"> Elaborar dos (2)  estudios de preinversión para proyectos turísticos</t>
  </si>
  <si>
    <t>Estudios de preinversión realizados</t>
  </si>
  <si>
    <t>Número de señalizaciones turísticas instaladas, (incluye playas, y espacios turisticos que lo requieran)</t>
  </si>
  <si>
    <t>Instalar ochenta (80) señalizaciones turísticas en 2 playas y/o espacios turísticos</t>
  </si>
  <si>
    <t>Señalización realizada</t>
  </si>
  <si>
    <t>Acciones de mantenimiento infraestructuras turísticas para prestar servicios de vigilancia, control y seguridad a las turistas implementadas</t>
  </si>
  <si>
    <t>N.D</t>
  </si>
  <si>
    <t xml:space="preserve">Implementar acciones de mantenimiento en veinticinco (25) infraestructuras turísticas para prestar servicios de vigilancia, control y seguridad a los turistas </t>
  </si>
  <si>
    <t>Centro turístico mantenido</t>
  </si>
  <si>
    <t>Avance programa Infraestructura Turística para el Desarrollo</t>
  </si>
  <si>
    <t>Gobernanza y Fortalecimiento Institucional para una Ciudad de Derechos, Responsable y Competitiva</t>
  </si>
  <si>
    <t>11.5.5</t>
  </si>
  <si>
    <t>Consolidar la entidad para el desarrollo y sostenibilidad turística</t>
  </si>
  <si>
    <t>Consolidar una (1) entidad para el desarrollo y sostenibilidad turística</t>
  </si>
  <si>
    <t>Observatorio de turismo creado</t>
  </si>
  <si>
    <t>Crear un (1) observatorio de turismo</t>
  </si>
  <si>
    <t>Documentos de Planificación de Ordenamiento de Playas elaborado</t>
  </si>
  <si>
    <t>Elaborar un (1) documento de  Planificación de Ordenamiento de Playas y desarrollar tres (3) estrategías de ordenamiento de playas</t>
  </si>
  <si>
    <t>Documentos realizados</t>
  </si>
  <si>
    <t>Avance programa Gobernanza y Fortalecimiento Institucional para una Ciudad de Derechos, Responsable y Competitiva</t>
  </si>
  <si>
    <t>8. Trabajo decente y crecimiento economico</t>
  </si>
  <si>
    <t xml:space="preserve"> DESARROLLO ECONÓMICO EQUITATIVO</t>
  </si>
  <si>
    <t xml:space="preserve">15,144,974 Visitantes -
1,660,137 Visitantes </t>
  </si>
  <si>
    <t xml:space="preserve">Promoción Turística </t>
  </si>
  <si>
    <t>11.5.3</t>
  </si>
  <si>
    <t>Campaña de divulgación para la promoción y la conectividad desarrolladas</t>
  </si>
  <si>
    <t>Desarrollar cuatro (4) campañas de divulgación para la promoción y conectividad</t>
  </si>
  <si>
    <t>Servicio de circuito turístico (Producto principal del proyecto)</t>
  </si>
  <si>
    <t>Eventos especializados con participación del Distrito</t>
  </si>
  <si>
    <t>Participar en sesenta (60) eventos especializados</t>
  </si>
  <si>
    <t>Productos turisticos desarrollados</t>
  </si>
  <si>
    <t xml:space="preserve">Desarrollar cuatro (4) productos turísticos </t>
  </si>
  <si>
    <t xml:space="preserve"> Servicio de promoción turística</t>
  </si>
  <si>
    <t>Eventos de ciudad con impacto nacional e internacional implementados en Cartagena</t>
  </si>
  <si>
    <t>Implementar cinco (5) eventos de ciudad</t>
  </si>
  <si>
    <t xml:space="preserve">Avance programa Promoción Turística </t>
  </si>
  <si>
    <t>AVANCE ESTRATEGICO SECRETARIA DE TURISMO A JUNIO 30 DEL 2025</t>
  </si>
  <si>
    <t xml:space="preserve">
</t>
  </si>
  <si>
    <t>Página: 3 de 3</t>
  </si>
  <si>
    <t xml:space="preserve">DEPENDENCIA : </t>
  </si>
  <si>
    <t>PROYECTOS DE INVERSIÓN</t>
  </si>
  <si>
    <t>PLAN ANUAL DE ADQUISICIONES</t>
  </si>
  <si>
    <t>PROGRAMACIÓN PRESUPUESTAL</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</si>
  <si>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</si>
  <si>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</si>
  <si>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</si>
  <si>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</si>
  <si>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</si>
  <si>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</si>
  <si>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</si>
  <si>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</si>
  <si>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</si>
  <si>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</si>
  <si>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</si>
  <si>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</si>
  <si>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</si>
  <si>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</si>
  <si>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</si>
  <si>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</si>
  <si>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Cumplimiento del 100% de las politicas aplicables en el marco del Modelo Institucional de Planeación y Gestión y la gestión por procesos</t>
  </si>
  <si>
    <t>Direccionamiento Estratégico y Planeación</t>
  </si>
  <si>
    <t>Planeación Institucional</t>
  </si>
  <si>
    <t>PLANEACIÓN Y DESARROLLO DE LA ACTIVIDAD TURISTICA</t>
  </si>
  <si>
    <t>PLANEACIÓN Y GESTIÓN ESTRATEGICA DEL DESARROLLO TURISTICO</t>
  </si>
  <si>
    <t>Articular la implementación del modelo integrado de planeación y gestión- MIPG, mediante la formulación de planes, metodos, mecanismos y otros criterios que permitan la implementación de las politicas a la gestión de la Secretaria de Turismo, garantizando de manera continua su aplicabilidad frente al cumplimiento de los criterios y lineamientos de las mismas, a fin de impactar en la satisfacción de los grupos de valor identificados</t>
  </si>
  <si>
    <t>Documentos de planeación de los procesos formulados y presentados para aprobación</t>
  </si>
  <si>
    <t>Asegurar el acompañamiento a los líderes de procesos y sus equipos de trabajo en el diseño, estructuración e implementación  de nuevos procedimientos, instructivos, protocolos, formatos, etc, que permitan el mejoramiento continuo de la gestión de los procesos de la Secretaria de Turismo</t>
  </si>
  <si>
    <t>Trimestral</t>
  </si>
  <si>
    <t>Eficacia</t>
  </si>
  <si>
    <t xml:space="preserve">PLAN DE ACCIÓN </t>
  </si>
  <si>
    <t>Demoras en el proceso de contratación que limiten o alteren las condiciones previstas de cumplimiento del modelo Integrado de planeación y gestión - MIPG</t>
  </si>
  <si>
    <t>Seguimiento al proceso de contratación de los recursos</t>
  </si>
  <si>
    <t>Gestión con valores para resultados</t>
  </si>
  <si>
    <t>Fortalecimiento organizacional y simplificación de procesos</t>
  </si>
  <si>
    <t>Grado de avance en el cumplimiento de las actividades realizadas en el marco del plan de acción de MIPG</t>
  </si>
  <si>
    <t>Medir el cumplimiento promedio del plan de acción de MIPG en marcado en cada politica de gestión y desempeño aplicable a fin de asegurar el fortalecimiento de las capacidades organizacionales, la alineación con la estrategia institucional y la gestión por procesos e impactar positivamente en la prestación del servicio a los grupos de valor.</t>
  </si>
  <si>
    <t>Mejora Normativa y sus principios</t>
  </si>
  <si>
    <t>Articular la implementación del modelo integrado de planeación y gestión- MIPG, mediante la formulación de planes, metodos, mecanismos y otros criterios que permitan la implementación de las politicas a la gestión de la Secretaria de Turismo, garantizando de manera continua su aplicabilidad frente al cumplimiento de los criterios y lineamientos de las mismas, a fin de impactar en la satisfacción de los grupos de valor de Secretaria</t>
  </si>
  <si>
    <t>Cumplimiento de requisitos constituciones, legales y/o normativos aplicables</t>
  </si>
  <si>
    <t>Asegurar la identificación de los requisitos constitucionales y legales aplicables a la Secretaria de Turismo a fin de determinar que la actuación administrativa se encuentra alineada al marco legal aplicable y vigente</t>
  </si>
  <si>
    <t>Mensual</t>
  </si>
  <si>
    <t>Consolidación de Marco legal aplicable</t>
  </si>
  <si>
    <t>NORMOGRAMA</t>
  </si>
  <si>
    <t>Gobierno Digital</t>
  </si>
  <si>
    <t>Documento tecnico de implementación de las política y buenas apractica aplicables del Modelo de Seguridad y Privacidad de la Información (MSPI)</t>
  </si>
  <si>
    <t>Asegurar el cumplimiento al interior de la secretaria de las políticas de control de acceso, control de acceso a redes e internet, Gestoón de acceso a usuario, política de escritorio y pantalla despejados (Según Diagnostico y aplicabilidad)</t>
  </si>
  <si>
    <t>Se recibio capacitación por parte de la oficina asesora de Informatica y se recibe los autodiagnosticos del cumplimiento del MSPI
Se recibe documentos de mesa trabajo I y II.</t>
  </si>
  <si>
    <t>Lograr 69 campañas de divulgación para la promoción turistica y conectividad</t>
  </si>
  <si>
    <t>Gestión con valores para resultados
Gestión del conocimiento y la innovación</t>
  </si>
  <si>
    <t>Fortalecimiento organizacional y simplificación de procesos
Gestión del Conocimiento</t>
  </si>
  <si>
    <t xml:space="preserve">Diseñar, formular, ejecutar y realizar seguimiento a las acciones de la gestión estratégica de la secretaría de Turismo, en el marco del plan de desarrollo, proyectos de inversión, informes de seguimiento y reportes oportunos a entes de control.          </t>
  </si>
  <si>
    <t>Campañas de divulgación y promoción de los atractivos turísticos de las zonas</t>
  </si>
  <si>
    <t>Aumentar la capacidad de innovación en las estrategias de promoción turistica de cartagena de indias para adaptarse a los cambios en el mercado y su impacto en el turista sobre el destino turistico</t>
  </si>
  <si>
    <t>Semestral</t>
  </si>
  <si>
    <t>PLAN DE DESARROLLO</t>
  </si>
  <si>
    <t>Alteración del orden publico en la realización de actividades del proyecto.
Dificultades en la operación de las campañas de promoción</t>
  </si>
  <si>
    <t>Implementar medidas de contingencia y protocolos de asistencia, así como controles de aforo
Realizar plan de accion y aplicar controles estipulados en la ejecución de las actividades</t>
  </si>
  <si>
    <t>Lograr una(1) entidad fortalecida y 1 observatorio turistico durante el cuatrienio</t>
  </si>
  <si>
    <t>Entidad para el desarrollo y sostenibilidad turistica consolidada
Servicios de información turística a nivel nacional (Observatorio de turismo)</t>
  </si>
  <si>
    <t>Fortalecer la planeación estratégica y anáisis de datos del sector turismo en el Distrito de Cartagena</t>
  </si>
  <si>
    <t>Información turistica desactualizada y de poco interes de los turistas y comunidad
Incremento en el costo de los insumos, carencia de recursos para la culminación de las actividades</t>
  </si>
  <si>
    <t>Contar con cifras actualizadas y de interes que permita la toma de decisiones y acciones para el fortalecimiento del sector
Elaborar prespuesto del proyecto acogiendose a los recursos asignados</t>
  </si>
  <si>
    <t xml:space="preserve">Disponer y organizar oportunamente el 100% de la información de la gestión de los procesos de la secretaria de turismos </t>
  </si>
  <si>
    <t>Evaluación de Resultados</t>
  </si>
  <si>
    <t>Seguimiento y evaluación del desempeño institucional</t>
  </si>
  <si>
    <t xml:space="preserve">Reporte de seguimiento a proyectos ejecutados </t>
  </si>
  <si>
    <t xml:space="preserve">Realizar seguimiento y reporte de avance de la ejecución de los programas, proyectos y planes alineados al plan de desarrollo para la toma de decisiones en el cumplimiento de los objetivos y metas trazadas por la secretaria de turismo..    </t>
  </si>
  <si>
    <t>Demoras en el proceso de de entrega de los informes mesualizados por parte de las Direcciones de áreas</t>
  </si>
  <si>
    <t>Alertas periodicas por correo electronico a la entrega oportunia de los informes mensualisados por parte de los Directores de procesos</t>
  </si>
  <si>
    <t>Dotar, adecuar, mejorar, mantener y/o construir nueve (9) infraestructuras turísticas
Elaborar dos (2) estudios de pre-inversión para proyectos turísticos
Instalar ochenta (80) Señalizaciones turísticas en 2 platas y/o espacios turísticos
Implementar acciones de mantenimietno de 25 infraestructura turísticas para prestar servicio vigilancia, control y seguridad a los turistas</t>
  </si>
  <si>
    <t>Fortalecimiento de la Infraestructura Turistica</t>
  </si>
  <si>
    <t>Impulsar la gestión turistica del distrito mediante la adecuación, mejora y modernización de espacios para la prestación de servicios turisticos y el disfrute de experiencias de calidad por parte de la comunidad local, nacional e internacional</t>
  </si>
  <si>
    <t>Atractivos turisticos intervenidos</t>
  </si>
  <si>
    <t>Realizar mejoramiento a Secretaria de turismo y suministrar equipamiento para el desarrollo de las actividades turisticas e implementos de control y vigilancia</t>
  </si>
  <si>
    <t>Mala calidad de los materiales que no cumplan las especificaciones tecnicas
Exceso de lluvias durante la ejecución de las actividades erosión costera, cambios en el nivel del mar
Incremento en el costo de los insumos,m carencia de recursos para la culminación de las actividades</t>
  </si>
  <si>
    <t>Previo control de la caliad de los materiales y realización de pruebas, aplicación de polizas de garantias
Realizar una verificación de las especificaciones vigentes tanto al momento de formular como de implementar el proyecto
Programación de actividades de ruta teniendo en cuenta los pronosticos del tiempo, horarios de trabajo diurnos y nocturnos, reprogramación de actividades
Elaborar presupuesto del proyecto acogiendose a los recursos asignados</t>
  </si>
  <si>
    <t>Vincular a 200 personas con oportunidades de acceso a rutas de empleo y capital humano enfocado en turismo sostenible con paridad de genero</t>
  </si>
  <si>
    <t>RUTA ESTRATEGICA DE LA SOSTENIBILIDAD TURISTICA Y FORMACIÓN</t>
  </si>
  <si>
    <t>FORMACIÓN Y CAPACITACIÓN EN TURISMO SOSTENIBLE</t>
  </si>
  <si>
    <t>Desarrollar espacios de formación y capacitación para actores del sector turístico, con apoyo de aliados estratégicos, para mejorar la calidad de los servicios ofrecidos a visitantes locales, nacionales e internacionales.</t>
  </si>
  <si>
    <t>Vinculación de personas con oportunidad de acceso a rutas de empleo y capital humano en el periodo</t>
  </si>
  <si>
    <t xml:space="preserve">Fomentar acceso a oportunidades economicas para artistas y emprendedores locales a traves de la promoción y comercialización de sus productos en eventos de alto impacto (Parte del servicio de asistencia tecnica y acompañamiento productivo empresarial) </t>
  </si>
  <si>
    <t>6 Artistas de arte urbano (comercialización de afiches en Expo de la Media maraton del Mar)</t>
  </si>
  <si>
    <t>Poca visita en zonas turísticas por visitantes y comunidad Cartagenera por poca oferta turística.
Resistencia de los actores turísticos en las estrategias creadas a implementar.
Cambio en los lineamientos técnicos o normativos que definen los parámetros para el sector turismo.
Incrementar en el costo del personal, carencia de recursos para la culminación de las actividades.
Dificultad en visitas de turistas nacionales e internacionales a   rutas comunitarias, a estrategias ambientales, a asistir a procesos formativos, otros.</t>
  </si>
  <si>
    <t>Generar estrategias donde se conozca la oferta turística, las rutas comunitarias, actividades turísticas, actividades en zona urbana, insular y rural, otros.
Socialización y conversación permanente con los actores turísticos para la buena ejecución del proyecto. 
Ajustar documentos a las normativas vigentes. Realizar una verificación de las especificaciones vigentes tanto al momento de formular, como de implementar el proyecto.
Elaborar presupuesto del proyecto acogiéndose a los recursos asignados.
Reprogramación de visitas.</t>
  </si>
  <si>
    <t>Vincular a 4827 personas en procesos de formación y capacitación formal e informal en asuntos turísticos</t>
  </si>
  <si>
    <t>Participación Ciudadana
Gestión del Conocimiento</t>
  </si>
  <si>
    <t>Numero de Personas formadas y capacitadas en el periodo (Seguimiento al Plan del Acción)</t>
  </si>
  <si>
    <t>Fortalecer las competencias de los prestadores de servicios turisticos y actores del sector en general para mejorar la experiencia de los visitanrtes</t>
  </si>
  <si>
    <t>Formación en Servicio al Cliente
43 Matronas
Sello "Destino de Paz" 
13 Prestadores de Servicios Turisticos</t>
  </si>
  <si>
    <t>Homenaje a 19 Guías de turismo (PST)</t>
  </si>
  <si>
    <r>
      <t xml:space="preserve">Turismo Responsable
63 Taxistas del Aeropuerto 
D/D de productos Turisticos
20 Guías Turisticos de Isla Fuertes y concejo comunitario 
Taller ¿Como Convertirse en Emprendedor?
10 Emprendedores Informales 
</t>
    </r>
    <r>
      <rPr>
        <b/>
        <sz val="11"/>
        <color theme="1"/>
        <rFont val="Aptos Narrow"/>
        <family val="2"/>
        <scheme val="minor"/>
      </rPr>
      <t>Total 168 (1er Trimestre)</t>
    </r>
  </si>
  <si>
    <r>
      <t xml:space="preserve">Sensibilización y socialización calidad turistica . Monitoreo de la reputación del Destino
15 prestadores de servicios turisticos
Taller: ¿Cómo convertirte en emprendedor túristico legal?
21 Emprendedores turisticos Informales
Socialización diagnostico técnico "ruta del cangrejo azul"
5 personas comunidad tierra baja
</t>
    </r>
    <r>
      <rPr>
        <b/>
        <sz val="11"/>
        <color theme="1"/>
        <rFont val="Aptos Narrow"/>
        <family val="2"/>
        <scheme val="minor"/>
      </rPr>
      <t>Total 209</t>
    </r>
  </si>
  <si>
    <t xml:space="preserve">Resistencia de los actores turísticos en las estrategias creadas a implementar.
Cambio en los lineamientos técnicos o normativos que definen los parámetros para el sector turismo.
Incrementar en el costo del personal, carencia de recursos para la culminación de las actividades.
</t>
  </si>
  <si>
    <t>Generar estrategias donde se conozca la oferta turística, las rutas comunitarias, actividades turísticas, actividades en zona urbana, insular y rural, otros.
Socialización y conversación permanente con los actores turísticos para la buena ejecución del proyecto. 
Ajustar documentos a las normativas vigentes. Realizar una verificación de las especificaciones vigentes tanto al momento de formular, como de implementar el proyecto.
Elaborar presupuesto del proyecto acogiéndose a los recursos asignados.</t>
  </si>
  <si>
    <t>Garantizar el seguimiento al cumplimiento del 100% de la gestión de los procesos de la secretaria de turismo en el marco de sus programas, proyectos y/o planes</t>
  </si>
  <si>
    <t>Resultado de la encuesta de Satisfacción</t>
  </si>
  <si>
    <t>Evaluar el nivel de satisfacción de las formaciones realizadas a prestadores y actores turisticos</t>
  </si>
  <si>
    <t>Diseño, estructuración e implementación de la intrumento de evaluación de la satisfacción por el personal capacitado y formado</t>
  </si>
  <si>
    <t>Entregar 200 activos productivos a los prestadores de servicios turisticos</t>
  </si>
  <si>
    <t>FORTALECIMIENTO DE LAS CAPACIDADES EMPRESARIALES</t>
  </si>
  <si>
    <t>Fortalecer la oferta turistica sostenible a traves de la entrega de 200 activos productivos, promoviendo un turismo equitativo, responsable y en armonia con el entorno natural y cultural de cartagena</t>
  </si>
  <si>
    <t>Entrega de activos productivos a prestadores de servicios turisticos</t>
  </si>
  <si>
    <t>Fortalecer la oferta turistica sostenible a traves de la entrega de 200 activos productivos</t>
  </si>
  <si>
    <t>Diagnostico de los actores turisticos involucrados y atendidos
Visita a 3 Rutas Comunitarias</t>
  </si>
  <si>
    <t>Diagnostico de los actores turisticos involucrados y atendidos
Visita a 1 Ruta Comunitaria</t>
  </si>
  <si>
    <t>Elaborar cuatro (4) documentos de lineamientos para el manejo del sector turismo
Entregar trecientos sesenta (360) equipamientos para brigadistas y salvavidasdel distrito</t>
  </si>
  <si>
    <t>REGULACIÓN, INSPECCIÓN Y CONTROL TURISTICO</t>
  </si>
  <si>
    <t>CONSOLIDACIÓN DE ACCIONES PARA UN TURISMO ORDENADO Y SEGURO</t>
  </si>
  <si>
    <t>Mejorar las estrategias y acciones de seguridad, vigilancia y control en entornos turisticos que contrarresten factores de riesgos de la actividad, lo que favorece a la organizacion y coordinacion del sector en Cartagena de Indias.</t>
  </si>
  <si>
    <t>Elaborar documentos de lineanimientos  de Seguridad, Vigilancia y Control.
Realizar dotación a personal  de servicios de seguridad, vigilancia y control.</t>
  </si>
  <si>
    <t>Garantizar la implementación de acciones que promuevan un turismo ordenado y seguro mienttras se asegura la dotación del personal responsable de la seguridad, vigilancia y control</t>
  </si>
  <si>
    <t xml:space="preserve">VIGILANCIA Y CONTROL DE PRESTADORES DE SERVICIOS TURISTICO Y ACTORES DEL SECTOR </t>
  </si>
  <si>
    <t>Implementar mecanismos que fortalezcan, impulsen y especialicen la gestión del sector turistico mediante actividades de cigilancia, control y acompañamiento a los prestadores del servicios turisticos y actores del sector</t>
  </si>
  <si>
    <t>Centro de atención al Turista en funcionamiento en el Distrito (zona insular y urbana)
Realizar recorridos y acciones de inspección, vigilancia y control para la regulación del sector turismo.</t>
  </si>
  <si>
    <t>Implementar procesos que fortalezcan, impulsen, especialicen la gestión del sector Turístico en el Distrito de Cartagena de Indias</t>
  </si>
  <si>
    <t>Servicio al Ciudadano
Gestión del Conocimiento</t>
  </si>
  <si>
    <t>(Articulación y atención de quejas)</t>
  </si>
  <si>
    <t>Brindar respuestas a las peticiones, quejas y reclamos, de manera permanente asegurando su tratamiento directo o indirecto a fin de contribuir a la satisfacción y buena experiencia del turista o visitante.</t>
  </si>
  <si>
    <t>Asegurar la gestión de Peticiones, quejas y reclamos ingresados</t>
  </si>
  <si>
    <t>Determinar el nivel de atención de las peticiones, quejas y reclamos recibidos por los canales formalizados</t>
  </si>
  <si>
    <t>Efectividad</t>
  </si>
  <si>
    <t>SERVIDORES</t>
  </si>
  <si>
    <t xml:space="preserve"> META PRODUCTO PDD 2025</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</si>
  <si>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</si>
  <si>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</si>
  <si>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</si>
  <si>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</si>
  <si>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</si>
  <si>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</si>
  <si>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</si>
  <si>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</si>
  <si>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</si>
  <si>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</si>
  <si>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</si>
  <si>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</si>
  <si>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</si>
  <si>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</si>
  <si>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</si>
  <si>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</si>
  <si>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</si>
  <si>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EJECUCIÓN PRESUPUESTAL SEGÚN COMPROMISO A MARZO</t>
  </si>
  <si>
    <t>AVANCE EJECUCIÓN PRESUPUESTAL SEGÚN A MARZO</t>
  </si>
  <si>
    <t>EJECUCIÓN PRESUPUESTAL SEGÚN OBLIGACION  A MARZO</t>
  </si>
  <si>
    <t>AVANCE EJECUCIÓN PRESUPUESTAL SEGÚN OBLIGACION A MARZO</t>
  </si>
  <si>
    <t>EJECUCIÓN PRESUPUESTAL SEGÚN COMPROMISO A JUNIO</t>
  </si>
  <si>
    <t>AVANCE EJECUCIÓN PRESUPUESTAL SEGÚN COMPROMISO  A JUNIO</t>
  </si>
  <si>
    <t xml:space="preserve">EJECUCIÓN PRESUPUESTAL SEGÚN OBLIGACION  A JUNIO </t>
  </si>
  <si>
    <t>AVANCE EJECUCIÓN PRESUPUESTAL SEGÚN OBLIGACION   A JUNIO</t>
  </si>
  <si>
    <t>EJECUCIÓN PRESUPUESTAL SEGÚN COMPROMISO A SEPTIEMBRE</t>
  </si>
  <si>
    <t>AVANCE EJECUCIÓN PRESUPUESTAL SEGÚN COMPROMISO  A SEPTIEMBRE</t>
  </si>
  <si>
    <t>EJECUCIÓN PRESUPUESTAL SEGÚN OBLIGACION A SEPTIEMBRE</t>
  </si>
  <si>
    <t>AVANCE EJECUCIÓN PRESUPUESTAL SEGÚN OBLIGACION   A SEPTIEMBRE</t>
  </si>
  <si>
    <t>EJECUCIÓN PRESUPUESTAL SEGÚN COMPROMISO A DICIIEMBRE</t>
  </si>
  <si>
    <t>AVANCE EJECUCIÓN PRESUPUESTAL SEGÚN COMPROMISO  A DICIIEMBRE</t>
  </si>
  <si>
    <t>EJECUCIÓN PRESUPUESTAL SEGÚN OBLIGACION A DICIIEMBRE</t>
  </si>
  <si>
    <t>AVANCE EJECUCIÓN PRESUPUESTAL SEGÚN OBLIGACION   A DICIIEMBRE</t>
  </si>
  <si>
    <t>OBSERVACIONES</t>
  </si>
  <si>
    <t>Elaborar dos (2) documentos de lineamientos para el manejo del sector turismo</t>
  </si>
  <si>
    <t>Desarrollo de acciones  para la seguridad, vigilancia y control para un turismo ordenado y responsable en  Cartagena de Indias</t>
  </si>
  <si>
    <t>202400000003737</t>
  </si>
  <si>
    <t>Mejorar las estretegias y acciones de seguridad, vigilancia y control en entornos turisticos que contrarresten factores de riesgos de la actividad, lo que favorece la organizacion y coordinacion del sector en Cartagena de Indias.</t>
  </si>
  <si>
    <t>Elaborar normativa para la seguridad, vigilancia y control en el sector turistico del Distrito de Cartagena de Indias</t>
  </si>
  <si>
    <t>Documentos normativos</t>
  </si>
  <si>
    <t>Realizar el diagonostico del estado actual del Sector Turismo.</t>
  </si>
  <si>
    <t>EQUIDAD DE LA MUJER</t>
  </si>
  <si>
    <t>Documento</t>
  </si>
  <si>
    <t>N/A</t>
  </si>
  <si>
    <t>Teresa Margarita Londoño Zurek</t>
  </si>
  <si>
    <t>Resistencia de los actores turísticos en los instrumentos normativos expedidos.
Poca visita en zonas turísticas por visitantes y comunidad Cartagenera por temor e inseguridad.
Cambio en los lineamientos técnicos o normativos que definen los parámetros para el sector turismo.
Dificultad en visitas a los Centros de Atencion al Turista donde se realiza el diagnostico para los requerimientos para su optimo funcionamiento.</t>
  </si>
  <si>
    <t>Socialización y conversación permanente con los actores turisticos  para la buena ejecución del proyecto. 
Mejorar la seguridad y vigilancia  en zonas turísticas del distrito.
Ajustar documentos a las normativas vigentes. Realizar una verificación de las especificaciones vigentes tanto al momento de formular, como de implementar el proyecto.
Reprogramación de visitas técnicas. Ajuste al cronograma.</t>
  </si>
  <si>
    <t>Si</t>
  </si>
  <si>
    <t>CONTRATAR LA PRESTACIÓN DE SERVICIOS DE APOYO A LA GESTIÓN, CON DESTINO A LA SECRETARIA DE TURISMO PARA EL CUMPLIMIENTO DE ACTIVIDADES OPERATIVAS Y DE APOYO NECESARIAS PARA EL ÁREA DE INSPECCIÓN VIGILANCIA Y CONTROL.
SUMINISTRAR EQUIPAMENTO PARA BRIGADISTA Y SALVAVIDAS EN EL DISTRITO DE CARTAGENA DE INDIAS</t>
  </si>
  <si>
    <t>Contratación directa.</t>
  </si>
  <si>
    <t xml:space="preserve">Recursos propios </t>
  </si>
  <si>
    <t>Recursos Propios</t>
  </si>
  <si>
    <t>2.3.3502.0200.202400000003737</t>
  </si>
  <si>
    <t>Elaborar documentos de lineanimientos  de Seguridad, Vigilancia y Control.</t>
  </si>
  <si>
    <t>Realizar acciones de inspección, vigilancia y control en zona rural, insular y urbana de Cartagena.</t>
  </si>
  <si>
    <t>Poner en funcionamiento dos (2)  centros de atención al turista en el distrito</t>
  </si>
  <si>
    <t>Facilitar el acceso de la informacion del sector turismo en zona urbana, rural e insular en el Distrito de Cartagena de Indias</t>
  </si>
  <si>
    <t>Equipamiento turístico construido</t>
  </si>
  <si>
    <t>Realizar diagnósticos técnicos de Centros de atención al turismo a implementar.</t>
  </si>
  <si>
    <t>Equipamiento</t>
  </si>
  <si>
    <t>Dotar y mantener Centros de Atención al Turista.</t>
  </si>
  <si>
    <t>Entregar ciento treinta (130) equipamientos para brigadistas y salvavidasdel distrito.</t>
  </si>
  <si>
    <t>Dotar a los prestadores de la seguridad, vigilancia y control turistica en el Distrito de Cartagena de Indias</t>
  </si>
  <si>
    <t>Equipamientos turísticos dotados</t>
  </si>
  <si>
    <t>Realizar anexo tecnico del equipamiento requerido para las acciones de seguridad , vigilancia y control.</t>
  </si>
  <si>
    <t>Realizar dotación a personal  de servicios de seguridad, vigilancia y control.</t>
  </si>
  <si>
    <t>Vincular ciento diez (110) personas lideres y autoridades turísticas a procesos de formación</t>
  </si>
  <si>
    <t>Aumentar la cobertura de acceso de formacion turistica a los lideres y autoridades.</t>
  </si>
  <si>
    <t>Servicio de educación informal en asuntos turísticos</t>
  </si>
  <si>
    <t>Realizar formación a lideres y autoridades turisticas.</t>
  </si>
  <si>
    <t>Capacitación</t>
  </si>
  <si>
    <t>Realizar convocatoria para capacitacion en asuntos turisticos.</t>
  </si>
  <si>
    <t>avance proyecto Desarrollo de acciones  para la seguridad, vigilancia y control para un turismo ordenado y responsable en  Cartagena de Indias</t>
  </si>
  <si>
    <t>Vincular mil seiscientos nueve (1609) personas a procesos de formación formal e informal en asuntos turísticos</t>
  </si>
  <si>
    <t>Fortalecimiento y Formalización de la cadena turística a través de la innovación y la diversificación de la oferta en el Distrito de Cartagena de Indias</t>
  </si>
  <si>
    <t>202500000001549</t>
  </si>
  <si>
    <t>Fomentar la formación, formalización, emprendimiento y fortalecimiento de la oferta de atractivos turísticos con acciones de sostenibilidad en Cartagena de Indias</t>
  </si>
  <si>
    <t>Aumentar el acceso a procesos y programas de formacion turistica para la competividad y sostenibilidad del sector</t>
  </si>
  <si>
    <t>Realizar un diagnóstico de formación dirigida a la cadena turística que incluye al sector formal o informal.</t>
  </si>
  <si>
    <t>Formalizar rutas comunitarias para mejorar la experiencia turística en Cartagena de Indias.
Implementar la formalización de actividades pesqueras para integrar el turismo con la pesca local.
Organizar ferias locales que promuevan la cultura y productos de Cartagena de Indias.
Realizar eventos marítimos que impulsen el sector turístico en Cartagena de Indias.
Ofrecer capacitación formal e informal a los actores del sector turístico para elevar la calidad del servicio.</t>
  </si>
  <si>
    <t>POR DEFINIR</t>
  </si>
  <si>
    <t>Realizar alianzas institucionales para el desarrollo del plan de formación.</t>
  </si>
  <si>
    <t>Desarrollar formación en asuntos turísticos.</t>
  </si>
  <si>
    <t>Vincular a doscientas (200) personas con oportunidades de acceso a rutas de empleo y capital humano enfocado en turismo sostenible con paridad de género</t>
  </si>
  <si>
    <t>Formalizar el trabajo digno para la comunidad que presta servicios turisticos en el Distrito de Cartagena de indias.</t>
  </si>
  <si>
    <t>Servicio de asistencia técnica y acompañamiento productivo y empresarial</t>
  </si>
  <si>
    <t>Desarrollo de talleres y acompañamiento técnico para la oportunidad y accesos a mercados.</t>
  </si>
  <si>
    <t>Realizar campañas de apoyo a proyectos identificados en la ruta de emprendimiento.</t>
  </si>
  <si>
    <t>Campañas</t>
  </si>
  <si>
    <t>Crear e implementar tres (3) rutas comunitarias</t>
  </si>
  <si>
    <t>Servicio de circuito turístico</t>
  </si>
  <si>
    <t>Diagnóstico integral de Comunidades y participación comunitaria para el desarrollo local en mesas de trabajo y foros participativos.</t>
  </si>
  <si>
    <t>Rutas</t>
  </si>
  <si>
    <t>Implementación de rutas comunitarias creadas, implementadas y/o fortalecidas (rutas eco-ambientales, gastronómicas, culturales, turísticas, entre otras.</t>
  </si>
  <si>
    <t>Comercialización y divulgación de rutas comunitarias creadas, implementadas y/o fortalecidas.</t>
  </si>
  <si>
    <t>Vincular a treinta (30) personas a asistencia técnica para el fortalecimiento de actividad artesanal</t>
  </si>
  <si>
    <t>Servicio de asistencia técnica para la actividad artesana</t>
  </si>
  <si>
    <t>Definir una agenda de formación dirigida a la actividad artesanal.</t>
  </si>
  <si>
    <t>Asistencia</t>
  </si>
  <si>
    <t>Realizar la logistica necesario para impartir los talleres y acompañamiento tecnico para la actividad artesanal.</t>
  </si>
  <si>
    <t>Entregar doscientos (200) activos productivos  a los prestadores de servicios turísticos</t>
  </si>
  <si>
    <t xml:space="preserve"> Servicio de apoyo financiero para agregar valor a los productos y mejorar los canales de comercialización</t>
  </si>
  <si>
    <t>Diagnostico de los actores turisticos involucrados y atendidos.</t>
  </si>
  <si>
    <t>Activos productivos</t>
  </si>
  <si>
    <t>Entrega de activos productivos.</t>
  </si>
  <si>
    <t>Implementar acciones de sostenibilidad ambiental en un (1) atractivo turístico</t>
  </si>
  <si>
    <t>Servicio de asistencia técnica para la mitigación y adaptación al cambio climático de las empresas.</t>
  </si>
  <si>
    <t>Diagnostico de medidas de sostenibilidad ambiental.</t>
  </si>
  <si>
    <t>Equipar atractivos turisticos con estrategias de sostenibilidad ambiental.</t>
  </si>
  <si>
    <t>Cofinanciar dos (2) proyectos para la actividad turística</t>
  </si>
  <si>
    <t>Servicio de apoyo para la modernización y fomento de la innovación empresarial</t>
  </si>
  <si>
    <t>Identificar proyectos viables y posibiles fuentes de cofinanciacion en la actividad turistica.</t>
  </si>
  <si>
    <t>Cofinanciación</t>
  </si>
  <si>
    <t>Cofinanciar proyectos para la actividad turistica.</t>
  </si>
  <si>
    <t xml:space="preserve">Implementar dos (2) alianzas con universidades para formación y profesionalización de actores turísticos </t>
  </si>
  <si>
    <t>Servicio de asistencia técnica</t>
  </si>
  <si>
    <t>Identificar proyectos viables y posibles fuentes de cofinanciación en la actividad turística.</t>
  </si>
  <si>
    <t>Cofinanciar proyectos para la actividad turística.</t>
  </si>
  <si>
    <t>Realizar acompañamiento técnico y social para identificación de formaciones de actores turísticos.</t>
  </si>
  <si>
    <t>Desarrollar alianzas para la formación de actores turísticos</t>
  </si>
  <si>
    <t>Promover y desarrollar tres (3) eventos turísticos náuticos en la zona insular y urbana del distrito.</t>
  </si>
  <si>
    <t>Incrementar la oferta y divulgacion de actividades y eventos turisticos en el Distrito de Cartagena de Indias</t>
  </si>
  <si>
    <t>Servicio de promoción turística</t>
  </si>
  <si>
    <t>Definir estrategias de promoción de eventos de ciudad enmarcados en turismo náutico.</t>
  </si>
  <si>
    <t>Promociones realizadas</t>
  </si>
  <si>
    <t>Impulsar eventos turísticos náuticos en la zona insular y urbana en el distrito de Cartagena de Indias.</t>
  </si>
  <si>
    <t>Avance proyecto Fortalecimiento y Formalización de la cadena turística a través de la innovación y la diversificación de la oferta en el Distrito de Cartagena de Indias</t>
  </si>
  <si>
    <t>Obtener una (1) certificación turística</t>
  </si>
  <si>
    <t>Desarrollo de un Modelo de Gestión para posicionar a la ciudad como un destino turístico, sostenible e innovador en el Distrito Turístico y Cultural de Cartagena de Indias</t>
  </si>
  <si>
    <t>202400000004255</t>
  </si>
  <si>
    <t>Eficiente sistema de Gestión para posicionar a la ciudad como un destino turístico, sostenible e innovador en el Distrito Turístico y Cultural de Cartagena de Indias</t>
  </si>
  <si>
    <t>Eficientes procesos de calidad, sustentabilidad, responsabilidad social que promueva el sector turismo en Cartagena de India</t>
  </si>
  <si>
    <t>Servicio de asistencia técnica a los entes territoriales para el desarrollo turístico</t>
  </si>
  <si>
    <t>Revisión y diseño del sistema de gestión para la certificación de sostenibilidad y calidad turística de Cartagena de Indias</t>
  </si>
  <si>
    <t>Poca visita en zonas turísticas por visitantes y comunidad Cartagenera por poca oferta turística.
Información turística desactualizada y de poco interés de los turistas y comunidad.
Cambio en los lineamientos técnicos o normativos que definen los parámetros para el sector turismo.
Incrementar en el costo del personal, carencia de recursos para la culminación de las actividades.
Dificultad en la realización de actividades turísticas de calidad.</t>
  </si>
  <si>
    <t xml:space="preserve">Generar estrategias con un turismo innovador, de calidad y mejora continua que atraiga turistas nacionales e internacionales.
Contar con cifras actualizadas y de interés que permita la toma de decisiones y acciones.
Ajustar documentos a las normativas vigentes. Realizar una verificación de las especificaciones vigentes tanto al momento de formular, como de implementar el proyecto.
Elaborar presupuesto del proyecto acogiéndose a los recursos asignados.
Reprogramación de visitas. </t>
  </si>
  <si>
    <t>Contratación de mano de obra
Contrato de suministro de materiales
Contratación de transporte
Contratación de Maquinaria y Equipo</t>
  </si>
  <si>
    <t>2.3.3502.0200.202400000004255</t>
  </si>
  <si>
    <t>Implementación del sistema de gestión de sostenibilidad y auditorías de calidad turística</t>
  </si>
  <si>
    <t>Certificado</t>
  </si>
  <si>
    <t>Fomento de la participación y colaboración de actores clave a través de mesas de trabajo y foros</t>
  </si>
  <si>
    <t>Desarrollar, fortalecer y mantener los instrumentos de información para el ecosistema de innovación y emprendimiento en el distrito de Cartagena de Indias.</t>
  </si>
  <si>
    <t>Servicios de información turística a nivel nacional</t>
  </si>
  <si>
    <t>Diseñar una herramienta tecnológica de destino turistico</t>
  </si>
  <si>
    <t>Herramienta</t>
  </si>
  <si>
    <t>Actualizar una herramienta tecnológica de destino turistico</t>
  </si>
  <si>
    <t>Mejorar la ejecución de actividades para la generación de información y herramientas tecnológicas en el uso de datos del sector turismo en el distrito de Cartagena de Indias.</t>
  </si>
  <si>
    <t>Recolectar y diseñar información turistica</t>
  </si>
  <si>
    <t>Actualización y visualización de la información en el portal unico de información turistica sobre la oferta en el sector</t>
  </si>
  <si>
    <t>Avanc proyecto Desarrollo de un Modelo de Gestión para posicionar a la ciudad como un destino turístico, sostenible e innovador en el Distrito Turístico y Cultural de Cartagena de Indias</t>
  </si>
  <si>
    <t>Implementar un (1) eventos de ciudad</t>
  </si>
  <si>
    <t>APOYO PARA LA REALIZACIÓN DE FESTIVALES Y EVENTOS TURÍSTICOS - CULTURALES EN EL DISTRITO DE CARTAGENA DE INDIAS</t>
  </si>
  <si>
    <t>2024130010005</t>
  </si>
  <si>
    <t xml:space="preserve">Recuperar los valores y fortalecer la preservación y dignificación de las prácticas tradiciones que impulsen el turismo y la cultura en el Distrito de Cartagena de indias. </t>
  </si>
  <si>
    <t>Aumentar los espacios que impulsen el turismo y fomenten las expresiones culturales en el Distrito de Cartagena de Indias.</t>
  </si>
  <si>
    <t>REALIZAR APOYO A LA EJECUCIÓN DE FESTIVALES, FIESTAS Y ESTEJOS PRIORIZADOS EN EL DISTRITO DE CARTAGENA DE INDIAS.</t>
  </si>
  <si>
    <t>Reducción de ingresos a los sectores turísticos, hoteleros, gastronómicos entre otros.
Disminución de turistas al Distrito de Cartagena de Indias.
Incremento en el costo de los insumos, carencia de recursos para la culminación de las actividades.
La no realizacion de eventos turisticos culturales por afectaciones en el cambio climatico.
Cambios en los lineamientos normativos que definen los convenios acordados.</t>
  </si>
  <si>
    <t>Fomentar la realización de eventos, actividades y festivales que reactiven la economía local.
Desarrollar estrategias y acciones que promuevan el turismo en Cartagena de Indias, contando con una oferta de eventos de diversas disciplinas y áreas.
Elaborar presupuesto del proyecto acogiéndose a los recursos asignados.
Organizar y llevar a cabo los eventos en un espacio cubierto, cronograma de acuerdo a las predicciones climáticas.
Ajustar documentos a las normativas vigentes. Realizar una verificación de las especificaciones vigentes tanto al momento de formular, como de implementar el proyecto.</t>
  </si>
  <si>
    <t>Realización de convenios con los principales organizadores de eventos en la ciudad, así como la realización de campañas promocionales en los distintos canales disponibles por la alcaldía mayor del distrito</t>
  </si>
  <si>
    <t>2.3.3502.0200.2024130010005</t>
  </si>
  <si>
    <t>DESAROLLO DE EVENTOS TURISTICOS- CULTURALES EN EL ISTRITO DE CARTAGENA.</t>
  </si>
  <si>
    <t>AVANCE PROYECTO APOYO PARA LA REALIZACIÓN DE FESTIVALES Y EVENTOS TURÍSTICOS - CULTURALES EN EL DISTRITO DE CARTAGENA DE INDIAS</t>
  </si>
  <si>
    <t>Dotar, adecuar, mejorar, mantener y/o construir tres (3) infraestructura turísticas</t>
  </si>
  <si>
    <t>Consolidación de la infraestructura turística para el desarrollo de un territorio competitivo y sostenible en el Distrito de Cartagena de Indias</t>
  </si>
  <si>
    <t>2024130010125</t>
  </si>
  <si>
    <t>Generar espacios adecuados para la prestación de servicios turísticos y el disfrute de experiencia de calidad de la comunidad local, nacional e internacional</t>
  </si>
  <si>
    <t>Mejorar la Infraestructura Turística en zona urbana, rural e insular en el Distrito de Cartagena de Indias</t>
  </si>
  <si>
    <t>Realizar Diagnostico de la infraestructura turistica existente en el Distrito de Cartagena de Indias.</t>
  </si>
  <si>
    <t>Mala ejecución del contratista.
Incremento en el costo de los insumos, carencia de recursos para la culminación de las actividades.
Mala calidad de los materiales , los materiales no cumplen con las consideraciones técnicas.
Imposibilidad de ejecución del proyecto por orden publico.
Exceso de lluvias durante la ejecución de las actividades, erosion costera,  cambios en el nivel del mar.</t>
  </si>
  <si>
    <t>Aplicación pólizas de garantia al contratista de la obra.
Elaborar presupuesto del proyecto acogiéndosela a los precios de la región , teniendo en cuenta los costos de acarreos y transporte para los materiales necesarios del proyecto.
Previo control de calidad de los materiales y realización de pruebas, aplicación de pólizas de garantía.
Realizar trabajo previo de sensibilización con la comunidad.
Programación de actividades de ruta teniendo en cuenta los pronósticos del tiempo, horarios de trabajo diurnos y nocturnos, reprogramacion de actividades.</t>
  </si>
  <si>
    <t xml:space="preserve">Contratar la prestación de servicios profesionales y de apoyo a la gestión, con destino a la Secretaría de Turismo de la Alcaldía Mayor de Cartagena de Indias; para la Implementación de estrategias para la CONSOLIDACIÓN DE LA INFRAESTRUCTURA TURÍSTICA PARA EL DESARROLLO DE UN TERRITORIO COMPETITIVO Y SOSTENIBLE EN EL DISTRITO DE CARTAGENA DE INDIAS.
Adquisición y entrega de activos productivos para actores del sector turisco en Cartagena de Indias.
Convenio interadministrativo con otras entidades para el impulso del turismo en la ciudad de Cartagena de Indias.
Construción y/o adecuación de Centros de Atención al Turista en la ciudad de Cargena de Indias.
</t>
  </si>
  <si>
    <t>2.3.3502.0200.2024130010125</t>
  </si>
  <si>
    <t>Construir, mejorar, adecuar y dotar Infraestructura turística en el Distrito de Cartagena de Indias.</t>
  </si>
  <si>
    <t>Realizar diagnostico sobre los equipamientos existentes y requeridos en
infraestructuras turísticas</t>
  </si>
  <si>
    <t>Realizar dotación en infraestructura turística</t>
  </si>
  <si>
    <t xml:space="preserve"> Elaborar un (1)  estudios de preinversión para proyectos turísticos</t>
  </si>
  <si>
    <t>Desarrollar analisis y estudios de pre inversion en Infraestructura turistica en el Distrito de Cartagena de Indias</t>
  </si>
  <si>
    <t>Estudios de preinversión</t>
  </si>
  <si>
    <t>Realizar diagnostico de area de influencia en el sector turismo.</t>
  </si>
  <si>
    <t>Formulacion y diseno de proyectos de infraestructura turistica.</t>
  </si>
  <si>
    <t>Instalar veintiseis (26) señalizaciones turísticas en 2 playas y/o espacios turísticos</t>
  </si>
  <si>
    <t>Mejorar la señalización turística en los destinos y atractivos de Cartagena de Indias</t>
  </si>
  <si>
    <t>Número de señalizaciones</t>
  </si>
  <si>
    <t>Realizar inventario de la señalizacion existente en espacios turisticos y playas.</t>
  </si>
  <si>
    <t>Señalizaciones</t>
  </si>
  <si>
    <t>Instalacion de señalizacion preventiva e informativa.</t>
  </si>
  <si>
    <t xml:space="preserve">Implementar acciones de mantenimiento en cuatro (4) infraestructuras turísticas para prestar servicios de vigilancia, control y seguridad a los turistas </t>
  </si>
  <si>
    <t>Realizar periodicamente el mantenimiento de la infraestructura turistica existente de vigilancia y control</t>
  </si>
  <si>
    <t>Realizar diagnostico de requerimiento de mantenimiento de la infraestructura turistica.</t>
  </si>
  <si>
    <t>Realizar mantenimiento a la infraestructura turistica existente.</t>
  </si>
  <si>
    <t>Obra Civil</t>
  </si>
  <si>
    <t>Avance pryecto Consolidación de la infraestructura turística para el desarrollo de un territorio competitivo y sostenible en el Distrito de Cartagena de Indias</t>
  </si>
  <si>
    <t>Fortalecimiento y Gobernanza Institucional Turística para una ciudad de Derechos, Responsable y Competitiva en Cartagena de Indias</t>
  </si>
  <si>
    <t>2024130010120</t>
  </si>
  <si>
    <t>Fortalecimiento institucional en la regulación, gobernanza y potencialización del sector turismo en el Distrito de Cartagena de Indias</t>
  </si>
  <si>
    <t>Realizar recorridos y acciones de inspección, vigilancia y control para la regulación del sector turismo</t>
  </si>
  <si>
    <t>Entidad Fortalecida</t>
  </si>
  <si>
    <t>Cambios en los lineamientos técnicos o normativos que definen los parámetros para el sector turismo
Disminución de turistas al Distrito de Cartagena de Indias
Información turística desactualizada y de poco interés de los turistas y comunidad
Incremento en el costo de los insumos, carencia de recursos para la culminación de las actividades</t>
  </si>
  <si>
    <t>Ajustar documentos a las normativas vigentes. Realizar una verificación de las especificaciones vigentes tanto al momento de formular, como de implementar el proyecto
Desarrollar estrategias y acciones que promuevan el turismo en Cartagena de Indias, contando con una ciudad segura con turismo responsable y sostenible
Contar con cifras actualizadas y de interés que permita la toma de decisiones y acciones para el fortalecimiento del sector
Elaborar presupuesto del proyecto acogiéndose a los recursos asignados.</t>
  </si>
  <si>
    <t xml:space="preserve">Contratar la prestación de servicios profesionales y de apoyo a la gestión, con destino a la Secretaría de Turismo de la Alcaldía Mayor de Cartagena de Indias; para la Implementación de estrategias para el FORTALECIMIENTO Y GOBERNANZA INSTITUCIONAL TURÍSTICA PARA UNA CIUDAD DE DERECHOS, RESPONSABLE Y COMPETITIVA EN CARTAGENA DE INDIAS. </t>
  </si>
  <si>
    <t>2.3.3502.0200.2024130010120</t>
  </si>
  <si>
    <t>Realizar mejoramiento y dotación de la secretaria de turismo distrital</t>
  </si>
  <si>
    <t>Suministrar equipamiento a la secretaria de turismo distrital</t>
  </si>
  <si>
    <t>Realizar capacitaciones a cliente interno</t>
  </si>
  <si>
    <t>Desarrollar campañas e iniciativas de socialización, sensibilización y promoción y divulgación del sector turismo</t>
  </si>
  <si>
    <t>Implementar estrategias para la consolidación de la actividad turística en zona rural, urbana e insular</t>
  </si>
  <si>
    <t>Fortalecer la planeacion estrategica y analisis de datos del sector turismo en el Distrito de Cartagena de Indias</t>
  </si>
  <si>
    <t>Realizar análisis del sector turismo</t>
  </si>
  <si>
    <t>Desarrollo de seguimiento estadísticas turísticas</t>
  </si>
  <si>
    <t>Generación de reportes del sector turismo</t>
  </si>
  <si>
    <t>Avance proyecto Fortalecimiento y Gobernanza Institucional Turística para una ciudad de Derechos, Responsable y Competitiva en Cartagena de Indias</t>
  </si>
  <si>
    <t>Elaborar un (1) documento de  Planificación de Ordenamiento de Playas</t>
  </si>
  <si>
    <t>Ordenamiento y gestion integral de playas en el Distrito de Cartagena de Indias</t>
  </si>
  <si>
    <t>202500000001465</t>
  </si>
  <si>
    <t>Fortalecer la gobernanza, ordenamiento y sostenibilidad socioambiental en las playas urbanas, rurales e insulares del distrito de Cartagena de Indias.</t>
  </si>
  <si>
    <t>Actualizar la normatividad en ordenamiento y regulación de playas en el distrito de Cartagena de Indias</t>
  </si>
  <si>
    <t>Estudio y diagnóstico de las playas.</t>
  </si>
  <si>
    <t>Resistencia de los actores turísticos de Playa mientras se ejecuta el Ordenamiento de Playas
Poca visita de los turistas a las playas urbanas, rurales e insulares del distrito.
Campañas de promoción de las playas del distrito que cuentan con ordenamiento y gestión  integral.
Incremento en el costo del personal, carencia de recursos para la culminación de las actividades.
Dificultad en visitas a zonas de Playa donde se realiza el diagnostico donde se concluyen los requerimientos para el Ordenamiento de Playa.</t>
  </si>
  <si>
    <t>Socialización y conversación permanente con los actores de playa para la buena ejecución del proyecto.
Campañas de promoción de las playas del distrito que cuentan con ordenamiento y gestión integral.
Ajustar documentos a las normativas vigentes. Realizar una verificación de las especificaciones vigentes tanto al momento de formular, como de implementar el proyecto.
Elaborar presupuesto del proyecto acogiéndose a los recursos asignados.
Reprogramación de visitas técnicas. Ajuste al cronograma</t>
  </si>
  <si>
    <t>Contratación de mano de obra
Contrato de suministro de materiales
Contratación de transporte</t>
  </si>
  <si>
    <t xml:space="preserve"> Estudio y elaboración de documentación de lineamientos.</t>
  </si>
  <si>
    <t>Diseño de estrategias de ordenamiento de playas.</t>
  </si>
  <si>
    <t>Implementar estrategias para la organización de las playas en el Distrito de Cartagena de Indias.</t>
  </si>
  <si>
    <t xml:space="preserve">Implementación de estrategias de ordenamiento de playas. </t>
  </si>
  <si>
    <t xml:space="preserve"> Implementación de estrategias de ordenamiento de playas.</t>
  </si>
  <si>
    <t>Estrategia</t>
  </si>
  <si>
    <t>Avance proyecto Ordenamiento y gestion integral de playas en el Distrito de Cartagena de Indias</t>
  </si>
  <si>
    <t>Desarrollar una (1) campaña de divulgación para la promoción y conectividad</t>
  </si>
  <si>
    <t>Fortalecimiento de la promoción turística de Cartagena de Indias</t>
  </si>
  <si>
    <t>202400000003916</t>
  </si>
  <si>
    <t>Aumentar la capacidad de innovación en las estrategias de promoción turística de Cartagena de Indias para adaptarse a los cambios en el mercado y su impacto en las pretensiones del turista para elegir al Distrito como destino turístico.</t>
  </si>
  <si>
    <t xml:space="preserve">Implementar estrategias integradas de promoción en medios tradicionales y no tradicionales, adaptadas a las nuevas dinámicas del mercado y el perfil del turista deseado.
</t>
  </si>
  <si>
    <t>Diseñar y producir material promocional.</t>
  </si>
  <si>
    <t>Campañas de promoción</t>
  </si>
  <si>
    <t>Impacto de factores como el IVA, IPC, fluctuación del dólar, impuestos, sobre la decisión de compra del viajero.
Aumento en los costos iniciales contemplados.
Incumplimiento de los tiempos establecidos
Alteración del orden público en la realización de actividades del proyecto.
Dificultades en la operación de las campañas.</t>
  </si>
  <si>
    <t>Redireccionar posicionamiento del destino - ajustado a la demanda del mercado.
Realizar presupuesto del proyecto y realizar seguimiento de este.
Realizar cronograma de actividades considerandos los factores más relevantes.
Implementar medidas de contingencia y protocolos de asistencia, así como controles de aforo.
Realizar plan de acción y aplicar controles estipulados en la ejecución de las actividades.</t>
  </si>
  <si>
    <t>Realizar campañas de promoción turística en medios digitales y tradicionales.
Diseñar y producir material promocional. 
Implementar eventos de ciudad.
Desarrollar campañas de promoción de eventos de ciudad. 
Participar en eventos de conectividad.
Participar en eventos especializados de promoción turística.
Analizar datos prospectivos para la priorización de mercados y la eficiencia de los recursos.</t>
  </si>
  <si>
    <t>2.3.3502.0200.202400000003916</t>
  </si>
  <si>
    <t>Realizar campañas de promoción turística en medios digitales y tradicionales.</t>
  </si>
  <si>
    <t>Participar en 15 eventos especializados</t>
  </si>
  <si>
    <t>Participar en eventos especializados de promoción turística</t>
  </si>
  <si>
    <t>Productos turísticos</t>
  </si>
  <si>
    <t>Promocionar productos turisticos.
Implementar procesos de innovación para la potencialización de productos turísticos.</t>
  </si>
  <si>
    <t>Participar en eventos de conectividad</t>
  </si>
  <si>
    <t>Analizar datos prospectivos para la priorización de mercados y la eficiencia de los recursos</t>
  </si>
  <si>
    <t>Desarrollar un (1) producto turístico</t>
  </si>
  <si>
    <t>Fortalecer la gestión de desarrollo y promoción de productos turísticos.</t>
  </si>
  <si>
    <t>Servicio de apoyo para la transferencia y/o implementación de metodologías de aumento de la productividad</t>
  </si>
  <si>
    <t>Implementar procesos de innovación para la efectiva promoción y potencialización de productos turísticos</t>
  </si>
  <si>
    <t>Eventos realizados</t>
  </si>
  <si>
    <t>Promocionar productos turísticos.</t>
  </si>
  <si>
    <t>Avance proyecto de Fortalecimiento de la promoción turística de Cartagena de Indias</t>
  </si>
  <si>
    <t>AVANCE PROYECTOS SECRETARÍA DE TURISMO A JUNIO 30 DEL 2025</t>
  </si>
  <si>
    <t>EJECUCIÓN PRESUPUESTAL SECREATRIA DE TURISMO A JUNIO 30 2025</t>
  </si>
  <si>
    <t>AVANCE FINANCIERO  PROYECTOS SECRETARÍA DE TURISMO A JUNIO 30 DEL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</si>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</sst>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240A]\ * #,##0.00_-;\-[$$-240A]\ * #,##0.00_-;_-[$$-240A]\ * &quot;-&quot;??_-;_-@_-"/>
  </numFmts>
  <fonts count="64">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b/>
      <sz val="14"/>
      <color theme="1"/>
      <name val="Arial"/>
      <family val="2"/>
    </font>
    <font>
      <b/>
      <sz val="12"/>
      <color rgb="FFFF0000"/>
      <name val="Aptos Narrow"/>
      <family val="2"/>
      <scheme val="minor"/>
    </font>
    <font>
      <b/>
      <sz val="9"/>
      <color rgb="FF000000"/>
      <name val="Tahoma"/>
      <family val="2"/>
    </font>
    <font>
      <sz val="14"/>
      <color theme="1"/>
      <name val="Arial"/>
      <family val="2"/>
    </font>
    <font>
      <sz val="20"/>
      <color rgb="FFFF0000"/>
      <name val="Aptos Narrow"/>
      <family val="2"/>
      <scheme val="minor"/>
    </font>
    <font>
      <b/>
      <sz val="18"/>
      <color theme="1"/>
      <name val="Aptos Narrow"/>
      <scheme val="minor"/>
    </font>
    <font>
      <sz val="16"/>
      <color rgb="FFFF0000"/>
      <name val="Aptos Narrow"/>
      <family val="2"/>
      <scheme val="minor"/>
    </font>
    <font>
      <b/>
      <sz val="20"/>
      <color theme="1"/>
      <name val="Tahoma"/>
      <family val="2"/>
    </font>
    <font>
      <b/>
      <sz val="16"/>
      <color theme="1"/>
      <name val="Aptos Narrow"/>
      <scheme val="minor"/>
    </font>
    <font>
      <b/>
      <sz val="20"/>
      <color theme="1"/>
      <name val="Aptos Narrow"/>
      <scheme val="minor"/>
    </font>
    <font>
      <sz val="11"/>
      <color theme="1"/>
      <name val="Aptos Narrow"/>
      <scheme val="minor"/>
    </font>
    <font>
      <sz val="14"/>
      <color theme="1"/>
      <name val="Aptos Narrow"/>
      <scheme val="minor"/>
    </font>
    <font>
      <sz val="20"/>
      <color rgb="FFFF0000"/>
      <name val="Aptos Narrow"/>
      <scheme val="minor"/>
    </font>
    <font>
      <sz val="12"/>
      <color theme="1"/>
      <name val="Aptos Narrow"/>
      <scheme val="minor"/>
    </font>
    <font>
      <b/>
      <sz val="15"/>
      <color theme="1"/>
      <name val="Tahoma"/>
      <family val="2"/>
    </font>
    <font>
      <b/>
      <sz val="14"/>
      <color theme="1"/>
      <name val="Aptos Narrow"/>
      <family val="2"/>
      <scheme val="minor"/>
    </font>
    <font>
      <b/>
      <sz val="10"/>
      <color theme="1"/>
      <name val="Arial"/>
      <family val="2"/>
    </font>
    <font>
      <b/>
      <sz val="11"/>
      <color theme="1"/>
      <name val="Aptos Narrow"/>
      <scheme val="minor"/>
    </font>
    <font>
      <b/>
      <sz val="22"/>
      <color theme="1"/>
      <name val="Tahoma"/>
      <family val="2"/>
    </font>
    <font>
      <b/>
      <sz val="24"/>
      <color theme="1"/>
      <name val="Tahoma"/>
      <family val="2"/>
    </font>
    <font>
      <b/>
      <sz val="20"/>
      <color rgb="FFFF0000"/>
      <name val="Tahoma"/>
      <family val="2"/>
    </font>
  </fonts>
  <fills count="4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theme="9" tint="0.79998168889431442"/>
        <bgColor indexed="64"/>
      </patternFill>
    </fill>
    <fill>
      <patternFill patternType="solid">
        <fgColor rgb="FFFFFF00"/>
        <bgColor indexed="64"/>
      </patternFill>
    </fill>
    <fill>
      <patternFill patternType="solid">
        <fgColor rgb="FFEE0000"/>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05">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5" fillId="0" borderId="0" applyNumberFormat="0" applyFill="0" applyBorder="0" applyAlignment="0" applyProtection="0"/>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10" borderId="19" applyNumberFormat="0" applyAlignment="0" applyProtection="0"/>
    <xf numFmtId="0" fontId="32" fillId="11" borderId="20" applyNumberFormat="0" applyAlignment="0" applyProtection="0"/>
    <xf numFmtId="0" fontId="33" fillId="11" borderId="19" applyNumberFormat="0" applyAlignment="0" applyProtection="0"/>
    <xf numFmtId="0" fontId="34" fillId="0" borderId="21" applyNumberFormat="0" applyFill="0" applyAlignment="0" applyProtection="0"/>
    <xf numFmtId="0" fontId="35" fillId="12" borderId="22" applyNumberFormat="0" applyAlignment="0" applyProtection="0"/>
    <xf numFmtId="0" fontId="36" fillId="0" borderId="0" applyNumberFormat="0" applyFill="0" applyBorder="0" applyAlignment="0" applyProtection="0"/>
    <xf numFmtId="0" fontId="1" fillId="13" borderId="23" applyNumberFormat="0" applyFont="0" applyAlignment="0" applyProtection="0"/>
    <xf numFmtId="0" fontId="37" fillId="0" borderId="0" applyNumberFormat="0" applyFill="0" applyBorder="0" applyAlignment="0" applyProtection="0"/>
    <xf numFmtId="0" fontId="15" fillId="0" borderId="24" applyNumberFormat="0" applyFill="0" applyAlignment="0" applyProtection="0"/>
    <xf numFmtId="0" fontId="3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0" fillId="0" borderId="0"/>
    <xf numFmtId="0" fontId="3" fillId="0" borderId="0"/>
    <xf numFmtId="0" fontId="41"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1"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2" fillId="9"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38"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315">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9" fontId="0" fillId="2" borderId="1" xfId="0" applyNumberFormat="1" applyFill="1" applyBorder="1" applyAlignment="1">
      <alignment horizontal="center" vertical="center" wrapText="1"/>
    </xf>
    <xf numFmtId="0" fontId="7" fillId="39" borderId="1" xfId="0" applyFont="1" applyFill="1" applyBorder="1" applyAlignment="1">
      <alignment horizontal="center" vertical="center" wrapText="1"/>
    </xf>
    <xf numFmtId="0" fontId="0" fillId="0" borderId="0" xfId="0" applyAlignment="1">
      <alignment horizontal="center" vertical="center"/>
    </xf>
    <xf numFmtId="10" fontId="0" fillId="2" borderId="1" xfId="303"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2" fontId="9" fillId="2" borderId="1" xfId="0" applyNumberFormat="1" applyFont="1" applyFill="1" applyBorder="1" applyAlignment="1">
      <alignment horizontal="center" vertical="center" wrapText="1"/>
    </xf>
    <xf numFmtId="0" fontId="0" fillId="43" borderId="1" xfId="0" applyFill="1" applyBorder="1" applyAlignment="1">
      <alignment horizontal="center" vertical="center" wrapText="1"/>
    </xf>
    <xf numFmtId="0" fontId="0" fillId="43" borderId="1" xfId="0" applyFill="1" applyBorder="1" applyAlignment="1">
      <alignment horizontal="center" vertical="center"/>
    </xf>
    <xf numFmtId="9" fontId="0" fillId="43" borderId="1" xfId="0" applyNumberFormat="1" applyFill="1" applyBorder="1" applyAlignment="1">
      <alignment horizontal="center" vertical="center" wrapText="1"/>
    </xf>
    <xf numFmtId="9" fontId="0" fillId="43" borderId="1" xfId="0" applyNumberFormat="1" applyFill="1" applyBorder="1" applyAlignment="1">
      <alignment horizontal="center" vertical="center"/>
    </xf>
    <xf numFmtId="0" fontId="0" fillId="43" borderId="1" xfId="0" applyFill="1" applyBorder="1"/>
    <xf numFmtId="0" fontId="0" fillId="43" borderId="1" xfId="0" applyFill="1" applyBorder="1" applyAlignment="1">
      <alignment horizontal="center" wrapText="1"/>
    </xf>
    <xf numFmtId="0" fontId="0" fillId="43" borderId="1" xfId="0" applyFill="1" applyBorder="1" applyAlignment="1">
      <alignment vertical="center" wrapText="1"/>
    </xf>
    <xf numFmtId="0" fontId="0" fillId="39" borderId="1" xfId="0" applyFill="1" applyBorder="1" applyAlignment="1">
      <alignment horizontal="center" vertical="center" wrapText="1"/>
    </xf>
    <xf numFmtId="0" fontId="0" fillId="39" borderId="1" xfId="0" applyFill="1" applyBorder="1" applyAlignment="1">
      <alignment horizontal="center" vertical="center"/>
    </xf>
    <xf numFmtId="9" fontId="0" fillId="39" borderId="1" xfId="0" applyNumberFormat="1" applyFill="1" applyBorder="1" applyAlignment="1">
      <alignment horizontal="center" vertical="center"/>
    </xf>
    <xf numFmtId="0" fontId="0" fillId="39" borderId="1" xfId="0" applyFill="1" applyBorder="1"/>
    <xf numFmtId="0" fontId="0" fillId="39" borderId="1" xfId="0" applyFill="1" applyBorder="1" applyAlignment="1">
      <alignment vertical="center" wrapText="1"/>
    </xf>
    <xf numFmtId="0" fontId="0" fillId="39" borderId="27" xfId="0" applyFill="1" applyBorder="1" applyAlignment="1">
      <alignment horizontal="center" vertical="center" wrapText="1"/>
    </xf>
    <xf numFmtId="0" fontId="0" fillId="44" borderId="1" xfId="0" applyFill="1" applyBorder="1" applyAlignment="1">
      <alignment horizontal="center" vertical="center" wrapText="1"/>
    </xf>
    <xf numFmtId="0" fontId="7" fillId="43" borderId="1" xfId="0" applyFont="1" applyFill="1" applyBorder="1" applyAlignment="1">
      <alignment horizontal="center" vertical="center" wrapText="1"/>
    </xf>
    <xf numFmtId="0" fontId="39" fillId="38" borderId="1" xfId="0" applyFont="1" applyFill="1" applyBorder="1" applyAlignment="1">
      <alignment horizontal="center" vertical="center" wrapText="1"/>
    </xf>
    <xf numFmtId="0" fontId="0" fillId="0" borderId="0" xfId="0" applyAlignment="1">
      <alignment horizontal="center" vertical="center" wrapText="1"/>
    </xf>
    <xf numFmtId="10" fontId="9" fillId="2" borderId="1" xfId="303" applyNumberFormat="1" applyFont="1" applyFill="1" applyBorder="1" applyAlignment="1">
      <alignment horizontal="center" vertical="center" wrapText="1"/>
    </xf>
    <xf numFmtId="0" fontId="47" fillId="2" borderId="0" xfId="0" applyFont="1" applyFill="1"/>
    <xf numFmtId="8" fontId="47" fillId="2" borderId="0" xfId="0" applyNumberFormat="1" applyFont="1" applyFill="1" applyAlignment="1">
      <alignment horizontal="center"/>
    </xf>
    <xf numFmtId="10" fontId="47" fillId="2" borderId="0" xfId="303" applyNumberFormat="1" applyFont="1" applyFill="1" applyAlignment="1">
      <alignment horizontal="center"/>
    </xf>
    <xf numFmtId="2" fontId="0" fillId="2" borderId="1" xfId="0" applyNumberFormat="1" applyFill="1" applyBorder="1" applyAlignment="1">
      <alignment horizontal="center" vertical="center" wrapText="1"/>
    </xf>
    <xf numFmtId="1" fontId="0" fillId="2" borderId="1" xfId="0" applyNumberFormat="1" applyFill="1" applyBorder="1" applyAlignment="1">
      <alignment horizontal="center" vertical="center" wrapText="1"/>
    </xf>
    <xf numFmtId="0" fontId="21" fillId="0" borderId="1" xfId="1" applyFont="1" applyBorder="1" applyAlignment="1">
      <alignment horizontal="center" vertical="center"/>
    </xf>
    <xf numFmtId="0" fontId="8" fillId="2" borderId="1" xfId="0" applyFont="1" applyFill="1" applyBorder="1" applyAlignment="1">
      <alignment horizontal="center" vertical="center"/>
    </xf>
    <xf numFmtId="0" fontId="48" fillId="2" borderId="0" xfId="0" applyFont="1" applyFill="1"/>
    <xf numFmtId="0" fontId="5" fillId="2" borderId="0" xfId="0" applyFont="1" applyFill="1" applyAlignment="1">
      <alignment vertical="center"/>
    </xf>
    <xf numFmtId="10" fontId="50" fillId="2" borderId="1" xfId="303" applyNumberFormat="1" applyFont="1" applyFill="1" applyBorder="1" applyAlignment="1">
      <alignment horizontal="center" vertical="center" wrapText="1"/>
    </xf>
    <xf numFmtId="0" fontId="53" fillId="0" borderId="1" xfId="0" applyFont="1" applyBorder="1" applyAlignment="1">
      <alignment horizontal="center" vertical="center" wrapText="1"/>
    </xf>
    <xf numFmtId="49" fontId="53" fillId="0" borderId="1" xfId="0" applyNumberFormat="1" applyFont="1" applyBorder="1" applyAlignment="1">
      <alignment horizontal="center" vertical="center" wrapText="1"/>
    </xf>
    <xf numFmtId="9" fontId="53" fillId="0" borderId="1" xfId="0" applyNumberFormat="1" applyFont="1" applyBorder="1" applyAlignment="1">
      <alignment horizontal="center" vertical="center" wrapText="1"/>
    </xf>
    <xf numFmtId="0" fontId="53" fillId="0" borderId="1" xfId="304" applyNumberFormat="1" applyFont="1" applyFill="1" applyBorder="1" applyAlignment="1">
      <alignment horizontal="center" vertical="center" wrapText="1"/>
    </xf>
    <xf numFmtId="8" fontId="53" fillId="0" borderId="1" xfId="304" applyNumberFormat="1" applyFont="1" applyFill="1" applyBorder="1" applyAlignment="1">
      <alignment horizontal="center" vertical="center" wrapText="1"/>
    </xf>
    <xf numFmtId="9" fontId="53" fillId="0" borderId="1" xfId="303" applyFont="1" applyFill="1" applyBorder="1" applyAlignment="1">
      <alignment horizontal="center" vertical="center" wrapText="1"/>
    </xf>
    <xf numFmtId="14" fontId="53" fillId="0" borderId="1" xfId="0" applyNumberFormat="1" applyFont="1" applyBorder="1" applyAlignment="1">
      <alignment horizontal="center" vertical="center" wrapText="1"/>
    </xf>
    <xf numFmtId="3" fontId="53" fillId="0" borderId="1" xfId="0" applyNumberFormat="1" applyFont="1" applyBorder="1" applyAlignment="1">
      <alignment horizontal="center" vertical="center" wrapText="1"/>
    </xf>
    <xf numFmtId="0" fontId="53" fillId="3" borderId="1" xfId="0" applyFont="1" applyFill="1" applyBorder="1" applyAlignment="1">
      <alignment horizontal="center" vertical="center" wrapText="1"/>
    </xf>
    <xf numFmtId="8" fontId="53" fillId="0" borderId="1" xfId="304" applyNumberFormat="1" applyFont="1" applyFill="1" applyBorder="1" applyAlignment="1">
      <alignment horizontal="right" vertical="center" wrapText="1"/>
    </xf>
    <xf numFmtId="8" fontId="53" fillId="3" borderId="1" xfId="0" applyNumberFormat="1" applyFont="1" applyFill="1" applyBorder="1" applyAlignment="1">
      <alignment horizontal="right" vertical="center" wrapText="1"/>
    </xf>
    <xf numFmtId="14" fontId="53" fillId="3" borderId="1" xfId="0" applyNumberFormat="1" applyFont="1" applyFill="1" applyBorder="1" applyAlignment="1">
      <alignment horizontal="center" vertical="center" wrapText="1"/>
    </xf>
    <xf numFmtId="8" fontId="54" fillId="0" borderId="1" xfId="304" applyNumberFormat="1" applyFont="1" applyFill="1" applyBorder="1" applyAlignment="1">
      <alignment horizontal="right" vertical="center" wrapText="1"/>
    </xf>
    <xf numFmtId="0" fontId="53" fillId="39" borderId="1" xfId="0" applyFont="1" applyFill="1" applyBorder="1" applyAlignment="1">
      <alignment horizontal="center" vertical="center" wrapText="1"/>
    </xf>
    <xf numFmtId="8" fontId="53" fillId="0" borderId="1" xfId="0" applyNumberFormat="1" applyFont="1" applyBorder="1" applyAlignment="1">
      <alignment horizontal="center" vertical="center" wrapText="1"/>
    </xf>
    <xf numFmtId="0" fontId="53" fillId="41" borderId="1" xfId="0" applyFont="1" applyFill="1" applyBorder="1" applyAlignment="1">
      <alignment horizontal="center" vertical="center" wrapText="1"/>
    </xf>
    <xf numFmtId="14" fontId="53" fillId="41" borderId="1" xfId="0" applyNumberFormat="1" applyFont="1" applyFill="1" applyBorder="1" applyAlignment="1">
      <alignment horizontal="center" vertical="center" wrapText="1"/>
    </xf>
    <xf numFmtId="3" fontId="53" fillId="41" borderId="1" xfId="0" applyNumberFormat="1" applyFont="1" applyFill="1" applyBorder="1" applyAlignment="1">
      <alignment horizontal="center" vertical="center" wrapText="1"/>
    </xf>
    <xf numFmtId="44" fontId="53" fillId="41" borderId="1" xfId="304" applyFont="1" applyFill="1" applyBorder="1" applyAlignment="1">
      <alignment horizontal="center" vertical="center" wrapText="1"/>
    </xf>
    <xf numFmtId="44" fontId="54" fillId="41" borderId="1" xfId="304" applyFont="1" applyFill="1" applyBorder="1" applyAlignment="1">
      <alignment horizontal="center" vertical="center" wrapText="1"/>
    </xf>
    <xf numFmtId="8" fontId="53" fillId="3" borderId="1" xfId="0" applyNumberFormat="1" applyFont="1" applyFill="1" applyBorder="1" applyAlignment="1">
      <alignment horizontal="center" vertical="center" wrapText="1"/>
    </xf>
    <xf numFmtId="8" fontId="53" fillId="0" borderId="1" xfId="0" applyNumberFormat="1" applyFont="1" applyBorder="1" applyAlignment="1">
      <alignment horizontal="right" vertical="center" wrapText="1"/>
    </xf>
    <xf numFmtId="8" fontId="54" fillId="0" borderId="1" xfId="0" applyNumberFormat="1" applyFont="1" applyBorder="1" applyAlignment="1">
      <alignment horizontal="right" vertical="center" wrapText="1"/>
    </xf>
    <xf numFmtId="8" fontId="53" fillId="0" borderId="1" xfId="0" applyNumberFormat="1" applyFont="1" applyBorder="1" applyAlignment="1">
      <alignment horizontal="right" vertical="center"/>
    </xf>
    <xf numFmtId="8" fontId="54" fillId="0" borderId="1" xfId="0" applyNumberFormat="1" applyFont="1" applyBorder="1" applyAlignment="1">
      <alignment horizontal="right" vertical="center"/>
    </xf>
    <xf numFmtId="44" fontId="54" fillId="0" borderId="1" xfId="304" applyFont="1" applyFill="1" applyBorder="1" applyAlignment="1">
      <alignment horizontal="right" vertical="center" wrapText="1"/>
    </xf>
    <xf numFmtId="8" fontId="53" fillId="0" borderId="1" xfId="0" applyNumberFormat="1" applyFont="1" applyBorder="1" applyAlignment="1">
      <alignment vertical="center"/>
    </xf>
    <xf numFmtId="8" fontId="54" fillId="0" borderId="1" xfId="0" applyNumberFormat="1" applyFont="1" applyBorder="1" applyAlignment="1">
      <alignment vertical="center"/>
    </xf>
    <xf numFmtId="8" fontId="53" fillId="41" borderId="1" xfId="0" applyNumberFormat="1" applyFont="1" applyFill="1" applyBorder="1" applyAlignment="1">
      <alignment horizontal="center" vertical="center" wrapText="1"/>
    </xf>
    <xf numFmtId="8" fontId="53" fillId="0" borderId="25" xfId="0" applyNumberFormat="1" applyFont="1" applyBorder="1" applyAlignment="1">
      <alignment horizontal="right" vertical="center"/>
    </xf>
    <xf numFmtId="8" fontId="54" fillId="0" borderId="25" xfId="0" applyNumberFormat="1" applyFont="1" applyBorder="1" applyAlignment="1">
      <alignment horizontal="right" vertical="center"/>
    </xf>
    <xf numFmtId="8" fontId="54" fillId="0" borderId="25" xfId="0" applyNumberFormat="1" applyFont="1" applyBorder="1" applyAlignment="1">
      <alignment vertical="center"/>
    </xf>
    <xf numFmtId="6" fontId="53" fillId="0" borderId="1" xfId="0" applyNumberFormat="1" applyFont="1" applyBorder="1" applyAlignment="1">
      <alignment horizontal="center" vertical="center" wrapText="1"/>
    </xf>
    <xf numFmtId="0" fontId="53" fillId="45" borderId="1" xfId="0" applyFont="1" applyFill="1" applyBorder="1" applyAlignment="1">
      <alignment horizontal="center" vertical="center" wrapText="1"/>
    </xf>
    <xf numFmtId="0" fontId="53" fillId="41" borderId="25" xfId="0" applyFont="1" applyFill="1" applyBorder="1" applyAlignment="1">
      <alignment horizontal="center" vertical="center" wrapText="1"/>
    </xf>
    <xf numFmtId="44" fontId="53" fillId="41" borderId="25" xfId="304" applyFont="1" applyFill="1" applyBorder="1" applyAlignment="1">
      <alignment horizontal="center" vertical="center" wrapText="1"/>
    </xf>
    <xf numFmtId="14" fontId="53" fillId="41" borderId="25" xfId="0" applyNumberFormat="1" applyFont="1" applyFill="1" applyBorder="1" applyAlignment="1">
      <alignment horizontal="center" vertical="center" wrapText="1"/>
    </xf>
    <xf numFmtId="8" fontId="54" fillId="0" borderId="1" xfId="304" applyNumberFormat="1" applyFont="1" applyFill="1" applyBorder="1" applyAlignment="1">
      <alignment horizontal="center" vertical="center" wrapText="1"/>
    </xf>
    <xf numFmtId="0" fontId="53" fillId="0" borderId="26" xfId="0" applyFont="1" applyBorder="1" applyAlignment="1">
      <alignment horizontal="center" vertical="center" wrapText="1"/>
    </xf>
    <xf numFmtId="49" fontId="53" fillId="0" borderId="26" xfId="0" applyNumberFormat="1" applyFont="1" applyBorder="1" applyAlignment="1">
      <alignment horizontal="center" vertical="center" wrapText="1"/>
    </xf>
    <xf numFmtId="9" fontId="53" fillId="0" borderId="26" xfId="0" applyNumberFormat="1" applyFont="1" applyBorder="1" applyAlignment="1">
      <alignment horizontal="center" vertical="center" wrapText="1"/>
    </xf>
    <xf numFmtId="0" fontId="53" fillId="41" borderId="2" xfId="0" applyFont="1" applyFill="1" applyBorder="1" applyAlignment="1">
      <alignment horizontal="center" vertical="center" wrapText="1"/>
    </xf>
    <xf numFmtId="0" fontId="53" fillId="0" borderId="25" xfId="0" applyFont="1" applyBorder="1" applyAlignment="1">
      <alignment horizontal="center" vertical="center" wrapText="1"/>
    </xf>
    <xf numFmtId="49" fontId="53" fillId="0" borderId="25" xfId="0" applyNumberFormat="1" applyFont="1" applyBorder="1" applyAlignment="1">
      <alignment horizontal="center" vertical="center" wrapText="1"/>
    </xf>
    <xf numFmtId="9" fontId="53" fillId="0" borderId="25" xfId="0" applyNumberFormat="1" applyFont="1" applyBorder="1" applyAlignment="1">
      <alignment horizontal="center" vertical="center" wrapText="1"/>
    </xf>
    <xf numFmtId="8" fontId="56" fillId="0" borderId="1" xfId="304" applyNumberFormat="1" applyFont="1" applyFill="1" applyBorder="1" applyAlignment="1">
      <alignment horizontal="right" vertical="center" wrapText="1"/>
    </xf>
    <xf numFmtId="8" fontId="56" fillId="0" borderId="1" xfId="0" applyNumberFormat="1" applyFont="1" applyBorder="1" applyAlignment="1">
      <alignment horizontal="right" vertical="center" wrapText="1"/>
    </xf>
    <xf numFmtId="44" fontId="53" fillId="0" borderId="26" xfId="304" applyFont="1" applyBorder="1" applyAlignment="1">
      <alignment vertical="center" wrapText="1"/>
    </xf>
    <xf numFmtId="44" fontId="53" fillId="0" borderId="27" xfId="304" applyFont="1" applyBorder="1" applyAlignment="1">
      <alignment vertical="center" wrapText="1"/>
    </xf>
    <xf numFmtId="44" fontId="53" fillId="0" borderId="25" xfId="304" applyFont="1" applyBorder="1" applyAlignment="1">
      <alignment vertical="center" wrapText="1"/>
    </xf>
    <xf numFmtId="10" fontId="53" fillId="0" borderId="26" xfId="303" applyNumberFormat="1" applyFont="1" applyBorder="1" applyAlignment="1">
      <alignment vertical="center" wrapText="1"/>
    </xf>
    <xf numFmtId="10" fontId="53" fillId="0" borderId="27" xfId="303" applyNumberFormat="1" applyFont="1" applyBorder="1" applyAlignment="1">
      <alignment vertical="center" wrapText="1"/>
    </xf>
    <xf numFmtId="10" fontId="53" fillId="0" borderId="25" xfId="303" applyNumberFormat="1" applyFont="1" applyBorder="1" applyAlignment="1">
      <alignment vertical="center" wrapText="1"/>
    </xf>
    <xf numFmtId="9" fontId="53" fillId="0" borderId="27" xfId="303" applyFont="1" applyBorder="1" applyAlignment="1">
      <alignment vertical="center" wrapText="1"/>
    </xf>
    <xf numFmtId="8" fontId="53" fillId="0" borderId="26" xfId="304" applyNumberFormat="1" applyFont="1" applyFill="1" applyBorder="1" applyAlignment="1">
      <alignment vertical="center" wrapText="1"/>
    </xf>
    <xf numFmtId="8" fontId="53" fillId="0" borderId="27" xfId="304" applyNumberFormat="1" applyFont="1" applyFill="1" applyBorder="1" applyAlignment="1">
      <alignment vertical="center" wrapText="1"/>
    </xf>
    <xf numFmtId="10" fontId="53" fillId="0" borderId="26" xfId="303" applyNumberFormat="1" applyFont="1" applyFill="1" applyBorder="1" applyAlignment="1">
      <alignment vertical="center" wrapText="1"/>
    </xf>
    <xf numFmtId="10" fontId="53" fillId="0" borderId="27" xfId="303" applyNumberFormat="1" applyFont="1" applyFill="1" applyBorder="1" applyAlignment="1">
      <alignment vertical="center" wrapText="1"/>
    </xf>
    <xf numFmtId="10" fontId="50" fillId="0" borderId="1" xfId="303" applyNumberFormat="1" applyFont="1" applyFill="1" applyBorder="1" applyAlignment="1">
      <alignment horizontal="center" vertical="center" wrapText="1"/>
    </xf>
    <xf numFmtId="9" fontId="50" fillId="0" borderId="1" xfId="303" applyFont="1" applyFill="1" applyBorder="1" applyAlignment="1">
      <alignment horizontal="center" vertical="center" wrapText="1"/>
    </xf>
    <xf numFmtId="8" fontId="7" fillId="2" borderId="1" xfId="0" applyNumberFormat="1" applyFont="1" applyFill="1" applyBorder="1" applyAlignment="1">
      <alignment horizontal="center" vertical="center" wrapText="1"/>
    </xf>
    <xf numFmtId="166" fontId="58" fillId="40" borderId="0" xfId="0" applyNumberFormat="1" applyFont="1" applyFill="1" applyAlignment="1">
      <alignment horizontal="left" vertical="center" wrapText="1"/>
    </xf>
    <xf numFmtId="0" fontId="53" fillId="0" borderId="27" xfId="0" applyFont="1" applyBorder="1" applyAlignment="1">
      <alignment horizontal="center" vertical="center" wrapText="1"/>
    </xf>
    <xf numFmtId="0" fontId="15" fillId="0" borderId="0" xfId="0" applyFont="1" applyAlignment="1">
      <alignment horizontal="center"/>
    </xf>
    <xf numFmtId="9" fontId="53" fillId="41" borderId="1" xfId="303" applyFont="1" applyFill="1" applyBorder="1" applyAlignment="1">
      <alignment horizontal="center" vertical="center" wrapText="1"/>
    </xf>
    <xf numFmtId="44" fontId="15" fillId="0" borderId="0" xfId="304" applyFont="1" applyAlignment="1">
      <alignment horizontal="center" wrapText="1"/>
    </xf>
    <xf numFmtId="9" fontId="0" fillId="2" borderId="1" xfId="303" applyFont="1" applyFill="1" applyBorder="1" applyAlignment="1">
      <alignment horizontal="center" vertical="center" wrapText="1"/>
    </xf>
    <xf numFmtId="0" fontId="44" fillId="2" borderId="1" xfId="0" applyFont="1" applyFill="1" applyBorder="1" applyAlignment="1">
      <alignment horizontal="center" vertical="center" wrapText="1"/>
    </xf>
    <xf numFmtId="0" fontId="52" fillId="2" borderId="0" xfId="0" applyFont="1" applyFill="1" applyAlignment="1">
      <alignment vertical="center"/>
    </xf>
    <xf numFmtId="0" fontId="55" fillId="2" borderId="0" xfId="0" applyFont="1" applyFill="1" applyAlignment="1">
      <alignment horizontal="center" vertical="center" wrapText="1"/>
    </xf>
    <xf numFmtId="0" fontId="6" fillId="39" borderId="25" xfId="0" applyFont="1" applyFill="1" applyBorder="1" applyAlignment="1">
      <alignment horizontal="center" vertical="center" wrapText="1"/>
    </xf>
    <xf numFmtId="0" fontId="5" fillId="39" borderId="25" xfId="0" applyFont="1" applyFill="1" applyBorder="1" applyAlignment="1">
      <alignment horizontal="center" vertical="center" wrapText="1"/>
    </xf>
    <xf numFmtId="49" fontId="6" fillId="39" borderId="25" xfId="0" applyNumberFormat="1" applyFont="1" applyFill="1" applyBorder="1" applyAlignment="1">
      <alignment horizontal="center" vertical="center" wrapText="1"/>
    </xf>
    <xf numFmtId="0" fontId="19" fillId="39" borderId="25" xfId="0" applyFont="1" applyFill="1" applyBorder="1" applyAlignment="1">
      <alignment horizontal="center" vertical="center" wrapText="1"/>
    </xf>
    <xf numFmtId="0" fontId="5" fillId="42" borderId="29" xfId="0" applyFont="1" applyFill="1" applyBorder="1" applyAlignment="1">
      <alignment horizontal="center" vertical="center" wrapText="1"/>
    </xf>
    <xf numFmtId="9" fontId="5" fillId="42" borderId="29" xfId="303" applyFont="1" applyFill="1" applyBorder="1" applyAlignment="1">
      <alignment horizontal="center" vertical="center" wrapText="1"/>
    </xf>
    <xf numFmtId="0" fontId="5" fillId="3" borderId="25" xfId="0" applyFont="1" applyFill="1" applyBorder="1" applyAlignment="1">
      <alignment horizontal="center" vertical="center" wrapText="1"/>
    </xf>
    <xf numFmtId="0" fontId="6" fillId="0" borderId="25" xfId="0" applyFont="1" applyBorder="1" applyAlignment="1">
      <alignment horizontal="center" vertical="center" wrapText="1"/>
    </xf>
    <xf numFmtId="0" fontId="15" fillId="2" borderId="25" xfId="0" applyFont="1" applyFill="1" applyBorder="1" applyAlignment="1">
      <alignment horizontal="center" vertical="center" wrapText="1"/>
    </xf>
    <xf numFmtId="0" fontId="0" fillId="0" borderId="1" xfId="0" applyBorder="1"/>
    <xf numFmtId="0" fontId="43" fillId="2" borderId="1" xfId="1" applyFont="1" applyFill="1" applyBorder="1" applyAlignment="1">
      <alignment horizontal="left" vertical="center"/>
    </xf>
    <xf numFmtId="44" fontId="54" fillId="41" borderId="2" xfId="304" applyFont="1" applyFill="1" applyBorder="1" applyAlignment="1">
      <alignment horizontal="center" vertical="center" wrapText="1"/>
    </xf>
    <xf numFmtId="8" fontId="60" fillId="0" borderId="30" xfId="0" applyNumberFormat="1" applyFont="1" applyBorder="1" applyAlignment="1">
      <alignment horizontal="center" vertical="center" wrapText="1"/>
    </xf>
    <xf numFmtId="0" fontId="0" fillId="0" borderId="30" xfId="0" applyBorder="1" applyAlignment="1">
      <alignment horizontal="center" vertical="center" wrapText="1"/>
    </xf>
    <xf numFmtId="0" fontId="53" fillId="41" borderId="4" xfId="0" applyFont="1" applyFill="1" applyBorder="1" applyAlignment="1">
      <alignment horizontal="center" vertical="center" wrapText="1"/>
    </xf>
    <xf numFmtId="8" fontId="54" fillId="0" borderId="26" xfId="304" applyNumberFormat="1" applyFont="1" applyFill="1" applyBorder="1" applyAlignment="1">
      <alignment horizontal="right" vertical="center" wrapText="1"/>
    </xf>
    <xf numFmtId="0" fontId="53" fillId="39" borderId="26" xfId="0" applyFont="1" applyFill="1" applyBorder="1" applyAlignment="1">
      <alignment horizontal="center" vertical="center" wrapText="1"/>
    </xf>
    <xf numFmtId="8" fontId="54" fillId="0" borderId="25" xfId="304" applyNumberFormat="1" applyFont="1" applyFill="1" applyBorder="1" applyAlignment="1">
      <alignment horizontal="right" vertical="center" wrapText="1"/>
    </xf>
    <xf numFmtId="0" fontId="53" fillId="39" borderId="25" xfId="0" applyFont="1" applyFill="1" applyBorder="1" applyAlignment="1">
      <alignment horizontal="center" vertical="center" wrapText="1"/>
    </xf>
    <xf numFmtId="8" fontId="54" fillId="41" borderId="31" xfId="304" applyNumberFormat="1" applyFont="1" applyFill="1" applyBorder="1" applyAlignment="1">
      <alignment horizontal="center" vertical="center" wrapText="1"/>
    </xf>
    <xf numFmtId="0" fontId="53" fillId="41" borderId="32" xfId="0" applyFont="1" applyFill="1" applyBorder="1" applyAlignment="1">
      <alignment horizontal="center" vertical="center" wrapText="1"/>
    </xf>
    <xf numFmtId="0" fontId="53" fillId="41" borderId="28" xfId="0" applyFont="1" applyFill="1" applyBorder="1" applyAlignment="1">
      <alignment horizontal="center" vertical="center" wrapText="1"/>
    </xf>
    <xf numFmtId="44" fontId="0" fillId="0" borderId="31" xfId="304" applyFont="1" applyBorder="1" applyAlignment="1">
      <alignment horizontal="center" wrapText="1"/>
    </xf>
    <xf numFmtId="9" fontId="53" fillId="41" borderId="28" xfId="303" applyFont="1" applyFill="1"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1" xfId="0" applyBorder="1" applyAlignment="1">
      <alignment horizontal="center" vertical="center" wrapText="1"/>
    </xf>
    <xf numFmtId="166" fontId="58" fillId="0" borderId="34" xfId="0" applyNumberFormat="1" applyFont="1" applyBorder="1" applyAlignment="1">
      <alignment horizontal="left" vertical="center" wrapText="1"/>
    </xf>
    <xf numFmtId="0" fontId="0" fillId="0" borderId="31" xfId="0" applyBorder="1"/>
    <xf numFmtId="44" fontId="15" fillId="0" borderId="31" xfId="304" applyFont="1" applyBorder="1" applyAlignment="1">
      <alignment horizontal="center" wrapText="1"/>
    </xf>
    <xf numFmtId="0" fontId="0" fillId="0" borderId="33" xfId="0" applyBorder="1"/>
    <xf numFmtId="8" fontId="54" fillId="0" borderId="26" xfId="0" applyNumberFormat="1" applyFont="1" applyBorder="1" applyAlignment="1">
      <alignment vertical="center"/>
    </xf>
    <xf numFmtId="8" fontId="53" fillId="0" borderId="27" xfId="0" applyNumberFormat="1" applyFont="1" applyBorder="1" applyAlignment="1">
      <alignment vertical="center" wrapText="1"/>
    </xf>
    <xf numFmtId="166" fontId="58" fillId="40" borderId="34" xfId="0" applyNumberFormat="1" applyFont="1" applyFill="1" applyBorder="1" applyAlignment="1">
      <alignment horizontal="left" vertical="center" wrapText="1"/>
    </xf>
    <xf numFmtId="166" fontId="15" fillId="0" borderId="31" xfId="0" applyNumberFormat="1" applyFont="1" applyBorder="1" applyAlignment="1">
      <alignment horizontal="left" vertical="center" wrapText="1"/>
    </xf>
    <xf numFmtId="10" fontId="53" fillId="41" borderId="28" xfId="303" applyNumberFormat="1" applyFont="1" applyFill="1" applyBorder="1" applyAlignment="1">
      <alignment horizontal="center" vertical="center" wrapText="1"/>
    </xf>
    <xf numFmtId="8" fontId="53" fillId="41" borderId="28" xfId="0" applyNumberFormat="1" applyFont="1" applyFill="1" applyBorder="1" applyAlignment="1">
      <alignment horizontal="center" vertical="center" wrapText="1"/>
    </xf>
    <xf numFmtId="44" fontId="54" fillId="41" borderId="13" xfId="304" applyFont="1" applyFill="1" applyBorder="1" applyAlignment="1">
      <alignment horizontal="center" vertical="center" wrapText="1"/>
    </xf>
    <xf numFmtId="8" fontId="54" fillId="0" borderId="25" xfId="304" applyNumberFormat="1" applyFont="1" applyFill="1" applyBorder="1" applyAlignment="1">
      <alignment horizontal="center" vertical="center" wrapText="1"/>
    </xf>
    <xf numFmtId="166" fontId="15" fillId="0" borderId="31" xfId="0" applyNumberFormat="1" applyFont="1" applyBorder="1" applyAlignment="1">
      <alignment horizontal="center" vertical="center" wrapText="1"/>
    </xf>
    <xf numFmtId="0" fontId="0" fillId="46" borderId="1" xfId="0" applyFill="1" applyBorder="1"/>
    <xf numFmtId="10" fontId="50" fillId="0" borderId="1" xfId="303" applyNumberFormat="1" applyFont="1" applyBorder="1" applyAlignment="1">
      <alignment horizontal="center" vertical="center"/>
    </xf>
    <xf numFmtId="0" fontId="53" fillId="0" borderId="26" xfId="304" applyNumberFormat="1" applyFont="1" applyFill="1" applyBorder="1" applyAlignment="1">
      <alignment horizontal="center" vertical="center" wrapText="1"/>
    </xf>
    <xf numFmtId="0" fontId="53" fillId="0" borderId="25" xfId="304" applyNumberFormat="1" applyFont="1" applyFill="1" applyBorder="1" applyAlignment="1">
      <alignment horizontal="center" vertical="center" wrapText="1"/>
    </xf>
    <xf numFmtId="10" fontId="50" fillId="0" borderId="0" xfId="303" applyNumberFormat="1" applyFont="1" applyBorder="1" applyAlignment="1">
      <alignment horizontal="center" vertical="center"/>
    </xf>
    <xf numFmtId="8" fontId="0" fillId="0" borderId="0" xfId="0" applyNumberFormat="1" applyAlignment="1">
      <alignment vertical="center"/>
    </xf>
    <xf numFmtId="166" fontId="15" fillId="0" borderId="0" xfId="0" applyNumberFormat="1" applyFont="1" applyAlignment="1">
      <alignment horizontal="left" wrapText="1"/>
    </xf>
    <xf numFmtId="9" fontId="57" fillId="0" borderId="0" xfId="303" applyFont="1" applyBorder="1" applyAlignment="1">
      <alignment horizontal="center"/>
    </xf>
    <xf numFmtId="44" fontId="15" fillId="0" borderId="0" xfId="304" applyFont="1" applyBorder="1" applyAlignment="1">
      <alignment horizontal="center" wrapText="1"/>
    </xf>
    <xf numFmtId="166" fontId="58" fillId="2" borderId="0" xfId="0" applyNumberFormat="1" applyFont="1" applyFill="1" applyAlignment="1">
      <alignment horizontal="left" vertical="center" wrapText="1"/>
    </xf>
    <xf numFmtId="10" fontId="62" fillId="2" borderId="30" xfId="303" applyNumberFormat="1" applyFont="1" applyFill="1" applyBorder="1" applyAlignment="1">
      <alignment horizontal="center" vertical="center" wrapText="1"/>
    </xf>
    <xf numFmtId="0" fontId="53" fillId="41" borderId="35" xfId="0" applyFont="1" applyFill="1" applyBorder="1" applyAlignment="1">
      <alignment horizontal="center" vertical="center" wrapText="1"/>
    </xf>
    <xf numFmtId="0" fontId="0" fillId="0" borderId="26" xfId="0" applyBorder="1"/>
    <xf numFmtId="0" fontId="0" fillId="0" borderId="34" xfId="0" applyBorder="1"/>
    <xf numFmtId="0" fontId="0" fillId="0" borderId="26" xfId="0" applyBorder="1" applyAlignment="1">
      <alignment horizontal="center" vertical="center" wrapText="1"/>
    </xf>
    <xf numFmtId="0" fontId="0" fillId="0" borderId="25" xfId="0" applyBorder="1"/>
    <xf numFmtId="0" fontId="0" fillId="0" borderId="34" xfId="0" applyBorder="1" applyAlignment="1">
      <alignment horizontal="center" vertical="center" wrapText="1"/>
    </xf>
    <xf numFmtId="8" fontId="53" fillId="41" borderId="35" xfId="0" applyNumberFormat="1" applyFont="1" applyFill="1" applyBorder="1" applyAlignment="1">
      <alignment horizontal="center" vertical="center" wrapText="1"/>
    </xf>
    <xf numFmtId="0" fontId="60" fillId="0" borderId="31" xfId="0" applyFont="1" applyBorder="1"/>
    <xf numFmtId="0" fontId="60" fillId="0" borderId="33" xfId="0" applyFont="1" applyBorder="1"/>
    <xf numFmtId="0" fontId="0" fillId="0" borderId="27" xfId="0" applyBorder="1"/>
    <xf numFmtId="0" fontId="0" fillId="0" borderId="27" xfId="0" applyBorder="1" applyAlignment="1">
      <alignment horizontal="center" vertical="center"/>
    </xf>
    <xf numFmtId="8" fontId="54" fillId="41" borderId="35" xfId="304" applyNumberFormat="1" applyFont="1" applyFill="1" applyBorder="1" applyAlignment="1">
      <alignment horizontal="center" vertical="center" wrapText="1"/>
    </xf>
    <xf numFmtId="0" fontId="0" fillId="0" borderId="33" xfId="0" applyBorder="1" applyAlignment="1">
      <alignment horizontal="center" vertical="center"/>
    </xf>
    <xf numFmtId="8" fontId="54" fillId="41" borderId="2" xfId="304" applyNumberFormat="1" applyFont="1" applyFill="1" applyBorder="1" applyAlignment="1">
      <alignment horizontal="center" vertical="center" wrapText="1"/>
    </xf>
    <xf numFmtId="0" fontId="0" fillId="46" borderId="2" xfId="0" applyFill="1" applyBorder="1"/>
    <xf numFmtId="6" fontId="50" fillId="0" borderId="33" xfId="0" applyNumberFormat="1" applyFont="1" applyBorder="1" applyAlignment="1">
      <alignment horizontal="center" vertical="center"/>
    </xf>
    <xf numFmtId="0" fontId="57" fillId="0" borderId="30" xfId="0" applyFont="1" applyBorder="1"/>
    <xf numFmtId="166" fontId="15" fillId="0" borderId="1" xfId="0" applyNumberFormat="1" applyFont="1" applyBorder="1" applyAlignment="1">
      <alignment horizontal="left" wrapText="1"/>
    </xf>
    <xf numFmtId="9" fontId="57" fillId="0" borderId="1" xfId="303" applyFont="1" applyBorder="1" applyAlignment="1">
      <alignment horizontal="center"/>
    </xf>
    <xf numFmtId="44" fontId="15" fillId="0" borderId="1" xfId="304" applyFont="1" applyBorder="1" applyAlignment="1">
      <alignment horizontal="center" wrapText="1"/>
    </xf>
    <xf numFmtId="6" fontId="50" fillId="0" borderId="36" xfId="0" applyNumberFormat="1" applyFont="1" applyBorder="1" applyAlignment="1">
      <alignment vertical="center"/>
    </xf>
    <xf numFmtId="6" fontId="50" fillId="0" borderId="28" xfId="0" applyNumberFormat="1" applyFont="1" applyBorder="1" applyAlignment="1">
      <alignment vertical="center"/>
    </xf>
    <xf numFmtId="10" fontId="63" fillId="0" borderId="37" xfId="303" applyNumberFormat="1" applyFont="1" applyBorder="1" applyAlignment="1">
      <alignment horizontal="center" vertical="center"/>
    </xf>
    <xf numFmtId="10" fontId="63" fillId="0" borderId="28" xfId="303" applyNumberFormat="1" applyFont="1" applyBorder="1" applyAlignment="1">
      <alignment horizontal="center" vertical="center"/>
    </xf>
    <xf numFmtId="0" fontId="48" fillId="2" borderId="1" xfId="0" applyFont="1" applyFill="1" applyBorder="1"/>
    <xf numFmtId="10" fontId="50" fillId="2" borderId="1" xfId="0" applyNumberFormat="1" applyFont="1" applyFill="1" applyBorder="1" applyAlignment="1">
      <alignment horizontal="center" vertical="center"/>
    </xf>
    <xf numFmtId="10" fontId="50" fillId="2" borderId="1" xfId="303" applyNumberFormat="1" applyFont="1" applyFill="1" applyBorder="1" applyAlignment="1">
      <alignment horizontal="center" vertical="center"/>
    </xf>
    <xf numFmtId="0" fontId="61" fillId="0" borderId="31" xfId="0" applyFont="1" applyBorder="1" applyAlignment="1">
      <alignment vertical="center"/>
    </xf>
    <xf numFmtId="0" fontId="61" fillId="0" borderId="30" xfId="0" applyFont="1" applyBorder="1" applyAlignment="1">
      <alignment vertical="center"/>
    </xf>
    <xf numFmtId="166" fontId="58" fillId="40" borderId="1" xfId="0" applyNumberFormat="1" applyFont="1" applyFill="1" applyBorder="1" applyAlignment="1">
      <alignment horizontal="left" vertical="center" wrapText="1"/>
    </xf>
    <xf numFmtId="8" fontId="0" fillId="0" borderId="1" xfId="0" applyNumberFormat="1" applyBorder="1" applyAlignment="1">
      <alignment vertical="center"/>
    </xf>
    <xf numFmtId="0" fontId="0" fillId="0" borderId="1" xfId="0" applyBorder="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9" fillId="2" borderId="2"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48" fillId="2" borderId="1" xfId="0" applyFont="1" applyFill="1" applyBorder="1" applyAlignment="1">
      <alignment horizontal="center"/>
    </xf>
    <xf numFmtId="0" fontId="5" fillId="2" borderId="1" xfId="0" applyFont="1" applyFill="1" applyBorder="1" applyAlignment="1">
      <alignment horizontal="center" vertical="center"/>
    </xf>
    <xf numFmtId="0" fontId="46" fillId="2" borderId="1" xfId="0" applyFont="1" applyFill="1" applyBorder="1" applyAlignment="1">
      <alignment horizontal="center"/>
    </xf>
    <xf numFmtId="0" fontId="2" fillId="2" borderId="1" xfId="0" applyFont="1"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2" fillId="2" borderId="1" xfId="0" applyFont="1" applyFill="1" applyBorder="1" applyAlignment="1">
      <alignment horizontal="center" vertical="center"/>
    </xf>
    <xf numFmtId="0" fontId="51" fillId="2" borderId="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xf>
    <xf numFmtId="0" fontId="2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7" fillId="2" borderId="0" xfId="0" applyFont="1" applyFill="1" applyAlignment="1">
      <alignment horizontal="center"/>
    </xf>
    <xf numFmtId="0" fontId="55" fillId="2" borderId="2" xfId="0" applyFont="1" applyFill="1" applyBorder="1" applyAlignment="1">
      <alignment horizontal="center" vertical="center" wrapText="1"/>
    </xf>
    <xf numFmtId="0" fontId="55" fillId="2" borderId="3" xfId="0" applyFont="1" applyFill="1" applyBorder="1" applyAlignment="1">
      <alignment horizontal="center" vertical="center" wrapText="1"/>
    </xf>
    <xf numFmtId="0" fontId="55" fillId="2" borderId="4"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59" fillId="0" borderId="2"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61" fillId="2" borderId="34" xfId="0" applyFont="1" applyFill="1" applyBorder="1" applyAlignment="1">
      <alignment horizontal="center" vertical="center"/>
    </xf>
    <xf numFmtId="0" fontId="61" fillId="2" borderId="31" xfId="0" applyFont="1" applyFill="1" applyBorder="1" applyAlignment="1">
      <alignment horizontal="center" vertical="center"/>
    </xf>
    <xf numFmtId="0" fontId="61" fillId="2" borderId="33" xfId="0" applyFont="1" applyFill="1" applyBorder="1" applyAlignment="1">
      <alignment horizontal="center" vertical="center"/>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1" xfId="0" applyBorder="1" applyAlignment="1">
      <alignment horizontal="center"/>
    </xf>
    <xf numFmtId="0" fontId="61" fillId="0" borderId="34" xfId="0" applyFont="1" applyBorder="1" applyAlignment="1">
      <alignment horizontal="center" vertical="center"/>
    </xf>
    <xf numFmtId="0" fontId="61" fillId="0" borderId="31" xfId="0" applyFont="1" applyBorder="1" applyAlignment="1">
      <alignment horizontal="center" vertical="center"/>
    </xf>
    <xf numFmtId="0" fontId="61" fillId="0" borderId="33" xfId="0" applyFont="1" applyBorder="1" applyAlignment="1">
      <alignment horizontal="center" vertical="center"/>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305">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498927</xdr:colOff>
      <xdr:row>0</xdr:row>
      <xdr:rowOff>0</xdr:rowOff>
    </xdr:from>
    <xdr:ext cx="1339010" cy="1209675"/>
    <xdr:pic>
      <xdr:nvPicPr>
        <xdr:cNvPr id="5" name="Imagen 4">
          <a:extLst>
            <a:ext uri="{FF2B5EF4-FFF2-40B4-BE49-F238E27FC236}">
              <a16:creationId xmlns:a16="http://schemas.microsoft.com/office/drawing/2014/main" id="{402FD982-B38B-48EA-8EDF-C574E7993F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927" y="0"/>
          <a:ext cx="1339010" cy="12096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0</xdr:rowOff>
    </xdr:from>
    <xdr:ext cx="1339010" cy="1209675"/>
    <xdr:pic>
      <xdr:nvPicPr>
        <xdr:cNvPr id="2" name="Imagen 1">
          <a:extLst>
            <a:ext uri="{FF2B5EF4-FFF2-40B4-BE49-F238E27FC236}">
              <a16:creationId xmlns:a16="http://schemas.microsoft.com/office/drawing/2014/main" id="{CC342D54-BA69-468E-A5D3-EF738DFD32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sqref="A1:H1"/>
    </sheetView>
  </sheetViews>
  <sheetFormatPr baseColWidth="10" defaultColWidth="10.875" defaultRowHeight="15"/>
  <cols>
    <col min="1" max="1" width="34.125" style="15" customWidth="1"/>
    <col min="2" max="2" width="10.875" style="7"/>
    <col min="3" max="3" width="28.375" style="7" customWidth="1"/>
    <col min="4" max="4" width="21.375" style="7" customWidth="1"/>
    <col min="5" max="5" width="19.375" style="7" customWidth="1"/>
    <col min="6" max="6" width="27.375" style="7" customWidth="1"/>
    <col min="7" max="7" width="17.125" style="7" customWidth="1"/>
    <col min="8" max="8" width="27.375" style="7" customWidth="1"/>
    <col min="9" max="9" width="15.375" style="7" customWidth="1"/>
    <col min="10" max="10" width="17.875" style="7" customWidth="1"/>
    <col min="11" max="11" width="19.375" style="7" customWidth="1"/>
    <col min="12" max="12" width="25.375" style="7" customWidth="1"/>
    <col min="13" max="13" width="20.625" style="7" customWidth="1"/>
    <col min="14" max="15" width="10.875" style="7"/>
    <col min="16" max="16" width="16.625" style="7" customWidth="1"/>
    <col min="17" max="17" width="20.375" style="7" customWidth="1"/>
    <col min="18" max="18" width="18.625" style="7" customWidth="1"/>
    <col min="19" max="19" width="22.875" style="7" customWidth="1"/>
    <col min="20" max="20" width="22.125" style="7" customWidth="1"/>
    <col min="21" max="21" width="25.375" style="7" customWidth="1"/>
    <col min="22" max="22" width="21.125" style="7" customWidth="1"/>
    <col min="23" max="23" width="19.125" style="7" customWidth="1"/>
    <col min="24" max="24" width="17.375" style="7" customWidth="1"/>
    <col min="25" max="25" width="16.375" style="7" customWidth="1"/>
    <col min="26" max="26" width="16.125" style="7" customWidth="1"/>
    <col min="27" max="27" width="28.625" style="7" customWidth="1"/>
    <col min="28" max="28" width="19.375" style="7" customWidth="1"/>
    <col min="29" max="29" width="21.125" style="7" customWidth="1"/>
    <col min="30" max="30" width="21.875" style="7" customWidth="1"/>
    <col min="31" max="31" width="25.375" style="7" customWidth="1"/>
    <col min="32" max="32" width="22.125" style="7" customWidth="1"/>
    <col min="33" max="33" width="29.625" style="7" customWidth="1"/>
    <col min="34" max="34" width="18.625" style="7" customWidth="1"/>
    <col min="35" max="35" width="18.125" style="7" customWidth="1"/>
    <col min="36" max="36" width="22.125" style="7" customWidth="1"/>
    <col min="37" max="16384" width="10.875" style="7"/>
  </cols>
  <sheetData>
    <row r="1" spans="1:50" ht="54.75" customHeight="1">
      <c r="A1" s="224" t="s">
        <v>0</v>
      </c>
      <c r="B1" s="224"/>
      <c r="C1" s="224"/>
      <c r="D1" s="224"/>
      <c r="E1" s="224"/>
      <c r="F1" s="224"/>
      <c r="G1" s="224"/>
      <c r="H1" s="224"/>
    </row>
    <row r="2" spans="1:50" ht="33" customHeight="1">
      <c r="A2" s="228" t="s">
        <v>1</v>
      </c>
      <c r="B2" s="228"/>
      <c r="C2" s="228"/>
      <c r="D2" s="228"/>
      <c r="E2" s="228"/>
      <c r="F2" s="228"/>
      <c r="G2" s="228"/>
      <c r="H2" s="228"/>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c r="A3" s="11" t="s">
        <v>2</v>
      </c>
      <c r="B3" s="223" t="s">
        <v>3</v>
      </c>
      <c r="C3" s="223"/>
      <c r="D3" s="223"/>
      <c r="E3" s="223"/>
      <c r="F3" s="223"/>
      <c r="G3" s="223"/>
      <c r="H3" s="223"/>
    </row>
    <row r="4" spans="1:50" ht="48" customHeight="1">
      <c r="A4" s="11" t="s">
        <v>4</v>
      </c>
      <c r="B4" s="225" t="s">
        <v>5</v>
      </c>
      <c r="C4" s="226"/>
      <c r="D4" s="226"/>
      <c r="E4" s="226"/>
      <c r="F4" s="226"/>
      <c r="G4" s="226"/>
      <c r="H4" s="227"/>
    </row>
    <row r="5" spans="1:50" ht="31.5" customHeight="1">
      <c r="A5" s="11" t="s">
        <v>6</v>
      </c>
      <c r="B5" s="223" t="s">
        <v>7</v>
      </c>
      <c r="C5" s="223"/>
      <c r="D5" s="223"/>
      <c r="E5" s="223"/>
      <c r="F5" s="223"/>
      <c r="G5" s="223"/>
      <c r="H5" s="223"/>
    </row>
    <row r="6" spans="1:50" ht="40.5" customHeight="1">
      <c r="A6" s="11" t="s">
        <v>8</v>
      </c>
      <c r="B6" s="225" t="s">
        <v>9</v>
      </c>
      <c r="C6" s="226"/>
      <c r="D6" s="226"/>
      <c r="E6" s="226"/>
      <c r="F6" s="226"/>
      <c r="G6" s="226"/>
      <c r="H6" s="227"/>
    </row>
    <row r="7" spans="1:50" ht="41.1" customHeight="1">
      <c r="A7" s="11" t="s">
        <v>10</v>
      </c>
      <c r="B7" s="223" t="s">
        <v>11</v>
      </c>
      <c r="C7" s="223"/>
      <c r="D7" s="223"/>
      <c r="E7" s="223"/>
      <c r="F7" s="223"/>
      <c r="G7" s="223"/>
      <c r="H7" s="223"/>
    </row>
    <row r="8" spans="1:50" ht="48.95" customHeight="1">
      <c r="A8" s="11" t="s">
        <v>12</v>
      </c>
      <c r="B8" s="223" t="s">
        <v>13</v>
      </c>
      <c r="C8" s="223"/>
      <c r="D8" s="223"/>
      <c r="E8" s="223"/>
      <c r="F8" s="223"/>
      <c r="G8" s="223"/>
      <c r="H8" s="223"/>
    </row>
    <row r="9" spans="1:50" ht="48.95" customHeight="1">
      <c r="A9" s="11" t="s">
        <v>14</v>
      </c>
      <c r="B9" s="225" t="s">
        <v>15</v>
      </c>
      <c r="C9" s="226"/>
      <c r="D9" s="226"/>
      <c r="E9" s="226"/>
      <c r="F9" s="226"/>
      <c r="G9" s="226"/>
      <c r="H9" s="227"/>
    </row>
    <row r="10" spans="1:50" ht="30">
      <c r="A10" s="11" t="s">
        <v>16</v>
      </c>
      <c r="B10" s="223" t="s">
        <v>17</v>
      </c>
      <c r="C10" s="223"/>
      <c r="D10" s="223"/>
      <c r="E10" s="223"/>
      <c r="F10" s="223"/>
      <c r="G10" s="223"/>
      <c r="H10" s="223"/>
    </row>
    <row r="11" spans="1:50" ht="30">
      <c r="A11" s="11" t="s">
        <v>18</v>
      </c>
      <c r="B11" s="223" t="s">
        <v>19</v>
      </c>
      <c r="C11" s="223"/>
      <c r="D11" s="223"/>
      <c r="E11" s="223"/>
      <c r="F11" s="223"/>
      <c r="G11" s="223"/>
      <c r="H11" s="223"/>
    </row>
    <row r="12" spans="1:50" ht="33.950000000000003" customHeight="1">
      <c r="A12" s="11" t="s">
        <v>20</v>
      </c>
      <c r="B12" s="223" t="s">
        <v>21</v>
      </c>
      <c r="C12" s="223"/>
      <c r="D12" s="223"/>
      <c r="E12" s="223"/>
      <c r="F12" s="223"/>
      <c r="G12" s="223"/>
      <c r="H12" s="223"/>
    </row>
    <row r="13" spans="1:50" ht="30">
      <c r="A13" s="11" t="s">
        <v>22</v>
      </c>
      <c r="B13" s="223" t="s">
        <v>23</v>
      </c>
      <c r="C13" s="223"/>
      <c r="D13" s="223"/>
      <c r="E13" s="223"/>
      <c r="F13" s="223"/>
      <c r="G13" s="223"/>
      <c r="H13" s="223"/>
    </row>
    <row r="14" spans="1:50" ht="30">
      <c r="A14" s="11" t="s">
        <v>24</v>
      </c>
      <c r="B14" s="223" t="s">
        <v>25</v>
      </c>
      <c r="C14" s="223"/>
      <c r="D14" s="223"/>
      <c r="E14" s="223"/>
      <c r="F14" s="223"/>
      <c r="G14" s="223"/>
      <c r="H14" s="223"/>
    </row>
    <row r="15" spans="1:50" ht="44.1" customHeight="1">
      <c r="A15" s="11" t="s">
        <v>26</v>
      </c>
      <c r="B15" s="223" t="s">
        <v>27</v>
      </c>
      <c r="C15" s="223"/>
      <c r="D15" s="223"/>
      <c r="E15" s="223"/>
      <c r="F15" s="223"/>
      <c r="G15" s="223"/>
      <c r="H15" s="223"/>
    </row>
    <row r="16" spans="1:50" ht="60">
      <c r="A16" s="11" t="s">
        <v>28</v>
      </c>
      <c r="B16" s="223" t="s">
        <v>29</v>
      </c>
      <c r="C16" s="223"/>
      <c r="D16" s="223"/>
      <c r="E16" s="223"/>
      <c r="F16" s="223"/>
      <c r="G16" s="223"/>
      <c r="H16" s="223"/>
    </row>
    <row r="17" spans="1:8" ht="58.5" customHeight="1">
      <c r="A17" s="11" t="s">
        <v>30</v>
      </c>
      <c r="B17" s="223" t="s">
        <v>31</v>
      </c>
      <c r="C17" s="223"/>
      <c r="D17" s="223"/>
      <c r="E17" s="223"/>
      <c r="F17" s="223"/>
      <c r="G17" s="223"/>
      <c r="H17" s="223"/>
    </row>
    <row r="18" spans="1:8" ht="30">
      <c r="A18" s="11" t="s">
        <v>32</v>
      </c>
      <c r="B18" s="223" t="s">
        <v>33</v>
      </c>
      <c r="C18" s="223"/>
      <c r="D18" s="223"/>
      <c r="E18" s="223"/>
      <c r="F18" s="223"/>
      <c r="G18" s="223"/>
      <c r="H18" s="223"/>
    </row>
    <row r="19" spans="1:8" ht="30" customHeight="1">
      <c r="A19" s="230"/>
      <c r="B19" s="231"/>
      <c r="C19" s="231"/>
      <c r="D19" s="231"/>
      <c r="E19" s="231"/>
      <c r="F19" s="231"/>
      <c r="G19" s="231"/>
      <c r="H19" s="232"/>
    </row>
    <row r="20" spans="1:8" ht="37.5" customHeight="1">
      <c r="A20" s="228" t="s">
        <v>34</v>
      </c>
      <c r="B20" s="228"/>
      <c r="C20" s="228"/>
      <c r="D20" s="228"/>
      <c r="E20" s="228"/>
      <c r="F20" s="228"/>
      <c r="G20" s="228"/>
      <c r="H20" s="228"/>
    </row>
    <row r="21" spans="1:8" ht="117" customHeight="1">
      <c r="A21" s="233" t="s">
        <v>35</v>
      </c>
      <c r="B21" s="233"/>
      <c r="C21" s="233"/>
      <c r="D21" s="233"/>
      <c r="E21" s="233"/>
      <c r="F21" s="233"/>
      <c r="G21" s="233"/>
      <c r="H21" s="233"/>
    </row>
    <row r="22" spans="1:8" ht="117" customHeight="1">
      <c r="A22" s="11" t="s">
        <v>10</v>
      </c>
      <c r="B22" s="223" t="s">
        <v>11</v>
      </c>
      <c r="C22" s="223"/>
      <c r="D22" s="223"/>
      <c r="E22" s="223"/>
      <c r="F22" s="223"/>
      <c r="G22" s="223"/>
      <c r="H22" s="223"/>
    </row>
    <row r="23" spans="1:8" ht="167.1" customHeight="1">
      <c r="A23" s="11" t="s">
        <v>36</v>
      </c>
      <c r="B23" s="233" t="s">
        <v>37</v>
      </c>
      <c r="C23" s="233"/>
      <c r="D23" s="233"/>
      <c r="E23" s="233"/>
      <c r="F23" s="233"/>
      <c r="G23" s="233"/>
      <c r="H23" s="233"/>
    </row>
    <row r="24" spans="1:8" ht="69.75" customHeight="1">
      <c r="A24" s="11" t="s">
        <v>38</v>
      </c>
      <c r="B24" s="233" t="s">
        <v>39</v>
      </c>
      <c r="C24" s="233"/>
      <c r="D24" s="233"/>
      <c r="E24" s="233"/>
      <c r="F24" s="233"/>
      <c r="G24" s="233"/>
      <c r="H24" s="233"/>
    </row>
    <row r="25" spans="1:8" ht="60" customHeight="1">
      <c r="A25" s="11" t="s">
        <v>40</v>
      </c>
      <c r="B25" s="233" t="s">
        <v>41</v>
      </c>
      <c r="C25" s="233"/>
      <c r="D25" s="233"/>
      <c r="E25" s="233"/>
      <c r="F25" s="233"/>
      <c r="G25" s="233"/>
      <c r="H25" s="233"/>
    </row>
    <row r="26" spans="1:8" ht="24.75" customHeight="1">
      <c r="A26" s="12" t="s">
        <v>42</v>
      </c>
      <c r="B26" s="229" t="s">
        <v>43</v>
      </c>
      <c r="C26" s="229"/>
      <c r="D26" s="229"/>
      <c r="E26" s="229"/>
      <c r="F26" s="229"/>
      <c r="G26" s="229"/>
      <c r="H26" s="229"/>
    </row>
    <row r="27" spans="1:8" ht="26.25" customHeight="1">
      <c r="A27" s="12" t="s">
        <v>44</v>
      </c>
      <c r="B27" s="229" t="s">
        <v>45</v>
      </c>
      <c r="C27" s="229"/>
      <c r="D27" s="229"/>
      <c r="E27" s="229"/>
      <c r="F27" s="229"/>
      <c r="G27" s="229"/>
      <c r="H27" s="229"/>
    </row>
    <row r="28" spans="1:8" ht="53.25" customHeight="1">
      <c r="A28" s="11" t="s">
        <v>46</v>
      </c>
      <c r="B28" s="233" t="s">
        <v>47</v>
      </c>
      <c r="C28" s="233"/>
      <c r="D28" s="233"/>
      <c r="E28" s="233"/>
      <c r="F28" s="233"/>
      <c r="G28" s="233"/>
      <c r="H28" s="233"/>
    </row>
    <row r="29" spans="1:8" ht="45" customHeight="1">
      <c r="A29" s="11" t="s">
        <v>48</v>
      </c>
      <c r="B29" s="249" t="s">
        <v>49</v>
      </c>
      <c r="C29" s="250"/>
      <c r="D29" s="250"/>
      <c r="E29" s="250"/>
      <c r="F29" s="250"/>
      <c r="G29" s="250"/>
      <c r="H29" s="251"/>
    </row>
    <row r="30" spans="1:8" ht="45" customHeight="1">
      <c r="A30" s="11" t="s">
        <v>50</v>
      </c>
      <c r="B30" s="249" t="s">
        <v>51</v>
      </c>
      <c r="C30" s="250"/>
      <c r="D30" s="250"/>
      <c r="E30" s="250"/>
      <c r="F30" s="250"/>
      <c r="G30" s="250"/>
      <c r="H30" s="251"/>
    </row>
    <row r="31" spans="1:8" ht="45" customHeight="1">
      <c r="A31" s="11" t="s">
        <v>52</v>
      </c>
      <c r="B31" s="249" t="s">
        <v>53</v>
      </c>
      <c r="C31" s="250"/>
      <c r="D31" s="250"/>
      <c r="E31" s="250"/>
      <c r="F31" s="250"/>
      <c r="G31" s="250"/>
      <c r="H31" s="251"/>
    </row>
    <row r="32" spans="1:8" ht="33" customHeight="1">
      <c r="A32" s="12" t="s">
        <v>54</v>
      </c>
      <c r="B32" s="233" t="s">
        <v>55</v>
      </c>
      <c r="C32" s="233"/>
      <c r="D32" s="233"/>
      <c r="E32" s="233"/>
      <c r="F32" s="233"/>
      <c r="G32" s="233"/>
      <c r="H32" s="233"/>
    </row>
    <row r="33" spans="1:8" ht="39" customHeight="1">
      <c r="A33" s="11" t="s">
        <v>56</v>
      </c>
      <c r="B33" s="229" t="s">
        <v>57</v>
      </c>
      <c r="C33" s="229"/>
      <c r="D33" s="229"/>
      <c r="E33" s="229"/>
      <c r="F33" s="229"/>
      <c r="G33" s="229"/>
      <c r="H33" s="229"/>
    </row>
    <row r="34" spans="1:8" ht="39" customHeight="1">
      <c r="A34" s="228" t="s">
        <v>58</v>
      </c>
      <c r="B34" s="228"/>
      <c r="C34" s="228"/>
      <c r="D34" s="228"/>
      <c r="E34" s="228"/>
      <c r="F34" s="228"/>
      <c r="G34" s="228"/>
      <c r="H34" s="228"/>
    </row>
    <row r="35" spans="1:8" ht="79.5" customHeight="1">
      <c r="A35" s="225" t="s">
        <v>59</v>
      </c>
      <c r="B35" s="226"/>
      <c r="C35" s="226"/>
      <c r="D35" s="226"/>
      <c r="E35" s="226"/>
      <c r="F35" s="226"/>
      <c r="G35" s="226"/>
      <c r="H35" s="227"/>
    </row>
    <row r="36" spans="1:8" ht="33" customHeight="1">
      <c r="A36" s="11" t="s">
        <v>60</v>
      </c>
      <c r="B36" s="233" t="s">
        <v>61</v>
      </c>
      <c r="C36" s="233"/>
      <c r="D36" s="233"/>
      <c r="E36" s="233"/>
      <c r="F36" s="233"/>
      <c r="G36" s="233"/>
      <c r="H36" s="233"/>
    </row>
    <row r="37" spans="1:8" ht="33" customHeight="1">
      <c r="A37" s="11" t="s">
        <v>62</v>
      </c>
      <c r="B37" s="233" t="s">
        <v>63</v>
      </c>
      <c r="C37" s="233"/>
      <c r="D37" s="233"/>
      <c r="E37" s="233"/>
      <c r="F37" s="233"/>
      <c r="G37" s="233"/>
      <c r="H37" s="233"/>
    </row>
    <row r="38" spans="1:8" ht="33" customHeight="1">
      <c r="A38" s="18"/>
      <c r="B38" s="19"/>
      <c r="C38" s="19"/>
      <c r="D38" s="19"/>
      <c r="E38" s="19"/>
      <c r="F38" s="19"/>
      <c r="G38" s="19"/>
      <c r="H38" s="20"/>
    </row>
    <row r="39" spans="1:8" ht="34.5" customHeight="1">
      <c r="A39" s="228" t="s">
        <v>64</v>
      </c>
      <c r="B39" s="228"/>
      <c r="C39" s="228"/>
      <c r="D39" s="228"/>
      <c r="E39" s="228"/>
      <c r="F39" s="228"/>
      <c r="G39" s="228"/>
      <c r="H39" s="228"/>
    </row>
    <row r="40" spans="1:8" ht="34.5" customHeight="1">
      <c r="A40" s="11" t="s">
        <v>65</v>
      </c>
      <c r="B40" s="233" t="s">
        <v>66</v>
      </c>
      <c r="C40" s="233"/>
      <c r="D40" s="233"/>
      <c r="E40" s="233"/>
      <c r="F40" s="233"/>
      <c r="G40" s="233"/>
      <c r="H40" s="233"/>
    </row>
    <row r="41" spans="1:8" ht="29.25" customHeight="1">
      <c r="A41" s="11" t="s">
        <v>67</v>
      </c>
      <c r="B41" s="233" t="s">
        <v>68</v>
      </c>
      <c r="C41" s="233"/>
      <c r="D41" s="233"/>
      <c r="E41" s="233"/>
      <c r="F41" s="233"/>
      <c r="G41" s="233"/>
      <c r="H41" s="233"/>
    </row>
    <row r="42" spans="1:8" ht="42" customHeight="1">
      <c r="A42" s="11" t="s">
        <v>69</v>
      </c>
      <c r="B42" s="233" t="s">
        <v>70</v>
      </c>
      <c r="C42" s="233"/>
      <c r="D42" s="233"/>
      <c r="E42" s="233"/>
      <c r="F42" s="233"/>
      <c r="G42" s="233"/>
      <c r="H42" s="233"/>
    </row>
    <row r="43" spans="1:8" ht="42" customHeight="1">
      <c r="A43" s="11" t="s">
        <v>71</v>
      </c>
      <c r="B43" s="249" t="s">
        <v>72</v>
      </c>
      <c r="C43" s="250"/>
      <c r="D43" s="250"/>
      <c r="E43" s="250"/>
      <c r="F43" s="250"/>
      <c r="G43" s="250"/>
      <c r="H43" s="251"/>
    </row>
    <row r="44" spans="1:8" ht="42" customHeight="1">
      <c r="A44" s="11" t="s">
        <v>73</v>
      </c>
      <c r="B44" s="249" t="s">
        <v>74</v>
      </c>
      <c r="C44" s="250"/>
      <c r="D44" s="250"/>
      <c r="E44" s="250"/>
      <c r="F44" s="250"/>
      <c r="G44" s="250"/>
      <c r="H44" s="251"/>
    </row>
    <row r="45" spans="1:8" ht="42" customHeight="1">
      <c r="A45" s="11" t="s">
        <v>75</v>
      </c>
      <c r="B45" s="249" t="s">
        <v>76</v>
      </c>
      <c r="C45" s="250"/>
      <c r="D45" s="250"/>
      <c r="E45" s="250"/>
      <c r="F45" s="250"/>
      <c r="G45" s="250"/>
      <c r="H45" s="251"/>
    </row>
    <row r="46" spans="1:8" ht="86.1" customHeight="1">
      <c r="A46" s="13" t="s">
        <v>77</v>
      </c>
      <c r="B46" s="234" t="s">
        <v>78</v>
      </c>
      <c r="C46" s="234"/>
      <c r="D46" s="234"/>
      <c r="E46" s="234"/>
      <c r="F46" s="234"/>
      <c r="G46" s="234"/>
      <c r="H46" s="234"/>
    </row>
    <row r="47" spans="1:8" ht="39.75" customHeight="1">
      <c r="A47" s="13" t="s">
        <v>79</v>
      </c>
      <c r="B47" s="236" t="s">
        <v>80</v>
      </c>
      <c r="C47" s="237"/>
      <c r="D47" s="237"/>
      <c r="E47" s="237"/>
      <c r="F47" s="237"/>
      <c r="G47" s="237"/>
      <c r="H47" s="238"/>
    </row>
    <row r="48" spans="1:8" ht="31.5" customHeight="1">
      <c r="A48" s="13" t="s">
        <v>81</v>
      </c>
      <c r="B48" s="234" t="s">
        <v>82</v>
      </c>
      <c r="C48" s="234"/>
      <c r="D48" s="234"/>
      <c r="E48" s="234"/>
      <c r="F48" s="234"/>
      <c r="G48" s="234"/>
      <c r="H48" s="234"/>
    </row>
    <row r="49" spans="1:8" ht="30">
      <c r="A49" s="13" t="s">
        <v>83</v>
      </c>
      <c r="B49" s="234" t="s">
        <v>84</v>
      </c>
      <c r="C49" s="234"/>
      <c r="D49" s="234"/>
      <c r="E49" s="234"/>
      <c r="F49" s="234"/>
      <c r="G49" s="234"/>
      <c r="H49" s="234"/>
    </row>
    <row r="50" spans="1:8" ht="43.5" customHeight="1">
      <c r="A50" s="13" t="s">
        <v>85</v>
      </c>
      <c r="B50" s="234" t="s">
        <v>86</v>
      </c>
      <c r="C50" s="234"/>
      <c r="D50" s="234"/>
      <c r="E50" s="234"/>
      <c r="F50" s="234"/>
      <c r="G50" s="234"/>
      <c r="H50" s="234"/>
    </row>
    <row r="51" spans="1:8" ht="40.5" customHeight="1">
      <c r="A51" s="13" t="s">
        <v>87</v>
      </c>
      <c r="B51" s="234" t="s">
        <v>88</v>
      </c>
      <c r="C51" s="234"/>
      <c r="D51" s="234"/>
      <c r="E51" s="234"/>
      <c r="F51" s="234"/>
      <c r="G51" s="234"/>
      <c r="H51" s="234"/>
    </row>
    <row r="52" spans="1:8" ht="75.75" customHeight="1">
      <c r="A52" s="14" t="s">
        <v>89</v>
      </c>
      <c r="B52" s="235" t="s">
        <v>90</v>
      </c>
      <c r="C52" s="235"/>
      <c r="D52" s="235"/>
      <c r="E52" s="235"/>
      <c r="F52" s="235"/>
      <c r="G52" s="235"/>
      <c r="H52" s="235"/>
    </row>
    <row r="53" spans="1:8" ht="41.25" customHeight="1">
      <c r="A53" s="14" t="s">
        <v>91</v>
      </c>
      <c r="B53" s="235" t="s">
        <v>92</v>
      </c>
      <c r="C53" s="235"/>
      <c r="D53" s="235"/>
      <c r="E53" s="235"/>
      <c r="F53" s="235"/>
      <c r="G53" s="235"/>
      <c r="H53" s="235"/>
    </row>
    <row r="54" spans="1:8" ht="47.45" customHeight="1">
      <c r="A54" s="14" t="s">
        <v>93</v>
      </c>
      <c r="B54" s="235" t="s">
        <v>94</v>
      </c>
      <c r="C54" s="235"/>
      <c r="D54" s="235"/>
      <c r="E54" s="235"/>
      <c r="F54" s="235"/>
      <c r="G54" s="235"/>
      <c r="H54" s="235"/>
    </row>
    <row r="55" spans="1:8" ht="57.6" customHeight="1">
      <c r="A55" s="14" t="s">
        <v>95</v>
      </c>
      <c r="B55" s="235" t="s">
        <v>96</v>
      </c>
      <c r="C55" s="235"/>
      <c r="D55" s="235"/>
      <c r="E55" s="235"/>
      <c r="F55" s="235"/>
      <c r="G55" s="235"/>
      <c r="H55" s="235"/>
    </row>
    <row r="56" spans="1:8" ht="31.5" customHeight="1">
      <c r="A56" s="14" t="s">
        <v>97</v>
      </c>
      <c r="B56" s="235" t="s">
        <v>98</v>
      </c>
      <c r="C56" s="235"/>
      <c r="D56" s="235"/>
      <c r="E56" s="235"/>
      <c r="F56" s="235"/>
      <c r="G56" s="235"/>
      <c r="H56" s="235"/>
    </row>
    <row r="57" spans="1:8" ht="70.5" customHeight="1">
      <c r="A57" s="14" t="s">
        <v>99</v>
      </c>
      <c r="B57" s="235" t="s">
        <v>100</v>
      </c>
      <c r="C57" s="235"/>
      <c r="D57" s="235"/>
      <c r="E57" s="235"/>
      <c r="F57" s="235"/>
      <c r="G57" s="235"/>
      <c r="H57" s="235"/>
    </row>
    <row r="58" spans="1:8" ht="33.75" customHeight="1">
      <c r="A58" s="241"/>
      <c r="B58" s="241"/>
      <c r="C58" s="241"/>
      <c r="D58" s="241"/>
      <c r="E58" s="241"/>
      <c r="F58" s="241"/>
      <c r="G58" s="241"/>
      <c r="H58" s="242"/>
    </row>
    <row r="59" spans="1:8" ht="32.25" customHeight="1">
      <c r="A59" s="244" t="s">
        <v>101</v>
      </c>
      <c r="B59" s="244"/>
      <c r="C59" s="244"/>
      <c r="D59" s="244"/>
      <c r="E59" s="244"/>
      <c r="F59" s="244"/>
      <c r="G59" s="244"/>
      <c r="H59" s="244"/>
    </row>
    <row r="60" spans="1:8" ht="34.5" customHeight="1">
      <c r="A60" s="11" t="s">
        <v>102</v>
      </c>
      <c r="B60" s="239" t="s">
        <v>103</v>
      </c>
      <c r="C60" s="239"/>
      <c r="D60" s="239"/>
      <c r="E60" s="239"/>
      <c r="F60" s="239"/>
      <c r="G60" s="239"/>
      <c r="H60" s="239"/>
    </row>
    <row r="61" spans="1:8" ht="60" customHeight="1">
      <c r="A61" s="11" t="s">
        <v>104</v>
      </c>
      <c r="B61" s="248" t="s">
        <v>105</v>
      </c>
      <c r="C61" s="248"/>
      <c r="D61" s="248"/>
      <c r="E61" s="248"/>
      <c r="F61" s="248"/>
      <c r="G61" s="248"/>
      <c r="H61" s="248"/>
    </row>
    <row r="62" spans="1:8" ht="41.25" customHeight="1">
      <c r="A62" s="11" t="s">
        <v>106</v>
      </c>
      <c r="B62" s="245" t="s">
        <v>107</v>
      </c>
      <c r="C62" s="246"/>
      <c r="D62" s="246"/>
      <c r="E62" s="246"/>
      <c r="F62" s="246"/>
      <c r="G62" s="246"/>
      <c r="H62" s="247"/>
    </row>
    <row r="63" spans="1:8" ht="42" customHeight="1">
      <c r="A63" s="11" t="s">
        <v>108</v>
      </c>
      <c r="B63" s="233" t="s">
        <v>109</v>
      </c>
      <c r="C63" s="233"/>
      <c r="D63" s="233"/>
      <c r="E63" s="233"/>
      <c r="F63" s="233"/>
      <c r="G63" s="233"/>
      <c r="H63" s="233"/>
    </row>
    <row r="64" spans="1:8" ht="31.5" customHeight="1">
      <c r="A64" s="11" t="s">
        <v>110</v>
      </c>
      <c r="B64" s="239" t="s">
        <v>111</v>
      </c>
      <c r="C64" s="239"/>
      <c r="D64" s="239"/>
      <c r="E64" s="239"/>
      <c r="F64" s="239"/>
      <c r="G64" s="239"/>
      <c r="H64" s="239"/>
    </row>
    <row r="65" spans="1:8" ht="45.75" customHeight="1">
      <c r="A65" s="11" t="s">
        <v>112</v>
      </c>
      <c r="B65" s="239" t="s">
        <v>113</v>
      </c>
      <c r="C65" s="239"/>
      <c r="D65" s="239"/>
      <c r="E65" s="239"/>
      <c r="F65" s="239"/>
      <c r="G65" s="239"/>
      <c r="H65" s="239"/>
    </row>
    <row r="66" spans="1:8" ht="30.75" customHeight="1">
      <c r="A66" s="243"/>
      <c r="B66" s="243"/>
      <c r="C66" s="243"/>
      <c r="D66" s="243"/>
      <c r="E66" s="243"/>
      <c r="F66" s="243"/>
      <c r="G66" s="243"/>
      <c r="H66" s="243"/>
    </row>
    <row r="67" spans="1:8" ht="34.5" customHeight="1">
      <c r="A67" s="244" t="s">
        <v>114</v>
      </c>
      <c r="B67" s="244"/>
      <c r="C67" s="244"/>
      <c r="D67" s="244"/>
      <c r="E67" s="244"/>
      <c r="F67" s="244"/>
      <c r="G67" s="244"/>
      <c r="H67" s="244"/>
    </row>
    <row r="68" spans="1:8" ht="39.75" customHeight="1">
      <c r="A68" s="14" t="s">
        <v>115</v>
      </c>
      <c r="B68" s="239" t="s">
        <v>116</v>
      </c>
      <c r="C68" s="239"/>
      <c r="D68" s="239"/>
      <c r="E68" s="239"/>
      <c r="F68" s="239"/>
      <c r="G68" s="239"/>
      <c r="H68" s="239"/>
    </row>
    <row r="69" spans="1:8" ht="39.75" customHeight="1">
      <c r="A69" s="14" t="s">
        <v>117</v>
      </c>
      <c r="B69" s="239" t="s">
        <v>118</v>
      </c>
      <c r="C69" s="239"/>
      <c r="D69" s="239"/>
      <c r="E69" s="239"/>
      <c r="F69" s="239"/>
      <c r="G69" s="239"/>
      <c r="H69" s="239"/>
    </row>
    <row r="70" spans="1:8" ht="42" customHeight="1">
      <c r="A70" s="14" t="s">
        <v>119</v>
      </c>
      <c r="B70" s="235" t="s">
        <v>120</v>
      </c>
      <c r="C70" s="235"/>
      <c r="D70" s="235"/>
      <c r="E70" s="235"/>
      <c r="F70" s="235"/>
      <c r="G70" s="235"/>
      <c r="H70" s="235"/>
    </row>
    <row r="71" spans="1:8" ht="33.75" customHeight="1">
      <c r="A71" s="14" t="s">
        <v>121</v>
      </c>
      <c r="B71" s="239" t="s">
        <v>122</v>
      </c>
      <c r="C71" s="239"/>
      <c r="D71" s="239"/>
      <c r="E71" s="239"/>
      <c r="F71" s="239"/>
      <c r="G71" s="239"/>
      <c r="H71" s="239"/>
    </row>
    <row r="72" spans="1:8" ht="33" customHeight="1">
      <c r="A72" s="14" t="s">
        <v>123</v>
      </c>
      <c r="B72" s="239" t="s">
        <v>124</v>
      </c>
      <c r="C72" s="239"/>
      <c r="D72" s="239"/>
      <c r="E72" s="239"/>
      <c r="F72" s="239"/>
      <c r="G72" s="239"/>
      <c r="H72" s="239"/>
    </row>
    <row r="73" spans="1:8" ht="33.75" customHeight="1">
      <c r="A73" s="240"/>
      <c r="B73" s="240"/>
      <c r="C73" s="240"/>
      <c r="D73" s="240"/>
      <c r="E73" s="240"/>
      <c r="F73" s="240"/>
      <c r="G73" s="240"/>
      <c r="H73" s="240"/>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2"/>
  <sheetViews>
    <sheetView showGridLines="0" tabSelected="1" topLeftCell="AC8" zoomScale="71" zoomScaleNormal="71" workbookViewId="0">
      <pane ySplit="1" topLeftCell="A38" activePane="bottomLeft" state="frozen"/>
      <selection activeCell="A8" sqref="A8"/>
      <selection pane="bottomLeft" activeCell="AF42" sqref="AF42"/>
    </sheetView>
  </sheetViews>
  <sheetFormatPr baseColWidth="10" defaultColWidth="11.375" defaultRowHeight="14.25" outlineLevelRow="1"/>
  <cols>
    <col min="1" max="1" width="30.375" style="1" customWidth="1"/>
    <col min="2" max="2" width="37.125" style="1" customWidth="1"/>
    <col min="3" max="3" width="18.625" style="1" customWidth="1"/>
    <col min="4" max="4" width="18.375" style="1" customWidth="1"/>
    <col min="5" max="5" width="30.125" style="1" customWidth="1"/>
    <col min="6" max="6" width="21.25" style="1" customWidth="1"/>
    <col min="7" max="7" width="18" style="1" customWidth="1"/>
    <col min="8" max="9" width="25" style="1" customWidth="1"/>
    <col min="10" max="10" width="16" style="1" customWidth="1"/>
    <col min="11" max="11" width="28.375" style="1" customWidth="1"/>
    <col min="12" max="12" width="20.625" style="1" customWidth="1"/>
    <col min="13" max="13" width="23.875" style="1" customWidth="1"/>
    <col min="14" max="14" width="50.375" style="1" customWidth="1"/>
    <col min="15" max="15" width="22.375" style="1" customWidth="1"/>
    <col min="16" max="16" width="27.625" style="1" customWidth="1"/>
    <col min="17" max="24" width="27.375" style="1" customWidth="1"/>
    <col min="25" max="25" width="41.875" style="1" customWidth="1"/>
    <col min="26" max="26" width="40" style="1" customWidth="1"/>
    <col min="27" max="27" width="47" style="1" customWidth="1"/>
    <col min="28" max="32" width="44.625" style="1" customWidth="1"/>
    <col min="33" max="33" width="18.625" style="1" customWidth="1"/>
    <col min="34" max="34" width="16.375" style="1" bestFit="1" customWidth="1"/>
    <col min="35" max="35" width="25.375" style="1" bestFit="1" customWidth="1"/>
    <col min="36" max="36" width="23.75" style="1" customWidth="1"/>
    <col min="37" max="37" width="25.75" style="1" bestFit="1" customWidth="1"/>
    <col min="38" max="16384" width="11.375" style="1"/>
  </cols>
  <sheetData>
    <row r="1" spans="1:33" ht="21" hidden="1" customHeight="1">
      <c r="A1" s="258"/>
      <c r="B1" s="258"/>
      <c r="C1" s="255" t="s">
        <v>125</v>
      </c>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150" t="s">
        <v>126</v>
      </c>
    </row>
    <row r="2" spans="1:33" ht="21" hidden="1" customHeight="1">
      <c r="A2" s="258"/>
      <c r="B2" s="258"/>
      <c r="C2" s="255" t="s">
        <v>127</v>
      </c>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150" t="s">
        <v>128</v>
      </c>
    </row>
    <row r="3" spans="1:33" ht="21" hidden="1" customHeight="1">
      <c r="A3" s="258"/>
      <c r="B3" s="258"/>
      <c r="C3" s="255" t="s">
        <v>129</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150" t="s">
        <v>130</v>
      </c>
    </row>
    <row r="4" spans="1:33" ht="21" hidden="1" customHeight="1">
      <c r="A4" s="258"/>
      <c r="B4" s="258"/>
      <c r="C4" s="255" t="s">
        <v>131</v>
      </c>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150" t="s">
        <v>132</v>
      </c>
    </row>
    <row r="5" spans="1:33" ht="26.25" hidden="1">
      <c r="A5" s="259" t="s">
        <v>133</v>
      </c>
      <c r="B5" s="259"/>
      <c r="C5" s="256" t="s">
        <v>134</v>
      </c>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15"/>
      <c r="AG5" s="67"/>
    </row>
    <row r="6" spans="1:33" ht="15" hidden="1">
      <c r="A6" s="257" t="s">
        <v>135</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68"/>
    </row>
    <row r="7" spans="1:33" ht="18" hidden="1" customHeight="1">
      <c r="A7" s="257" t="s">
        <v>136</v>
      </c>
      <c r="B7" s="257"/>
      <c r="C7" s="257"/>
      <c r="D7" s="257"/>
      <c r="E7" s="257"/>
      <c r="F7" s="257"/>
      <c r="G7" s="257"/>
      <c r="H7" s="257"/>
      <c r="I7" s="257"/>
      <c r="J7" s="257"/>
      <c r="K7" s="257"/>
      <c r="L7" s="257"/>
      <c r="M7" s="257"/>
      <c r="N7" s="257"/>
      <c r="O7" s="257"/>
      <c r="P7" s="257" t="s">
        <v>137</v>
      </c>
      <c r="Q7" s="257"/>
      <c r="R7" s="257"/>
      <c r="S7" s="257"/>
      <c r="T7" s="257" t="s">
        <v>138</v>
      </c>
      <c r="U7" s="257"/>
      <c r="V7" s="257"/>
      <c r="W7" s="257"/>
      <c r="X7" s="257"/>
      <c r="Y7" s="257" t="s">
        <v>139</v>
      </c>
      <c r="Z7" s="257"/>
      <c r="AA7" s="257"/>
      <c r="AB7" s="257"/>
      <c r="AC7" s="257" t="s">
        <v>140</v>
      </c>
      <c r="AD7" s="257"/>
      <c r="AE7" s="257"/>
      <c r="AF7" s="257"/>
      <c r="AG7" s="68"/>
    </row>
    <row r="8" spans="1:33" ht="67.5" customHeight="1">
      <c r="A8" s="2" t="s">
        <v>2</v>
      </c>
      <c r="B8" s="2" t="s">
        <v>4</v>
      </c>
      <c r="C8" s="2" t="s">
        <v>141</v>
      </c>
      <c r="D8" s="2" t="s">
        <v>142</v>
      </c>
      <c r="E8" s="2" t="s">
        <v>143</v>
      </c>
      <c r="F8" s="2" t="s">
        <v>144</v>
      </c>
      <c r="G8" s="2" t="s">
        <v>14</v>
      </c>
      <c r="H8" s="2" t="s">
        <v>16</v>
      </c>
      <c r="I8" s="2" t="s">
        <v>18</v>
      </c>
      <c r="J8" s="16" t="s">
        <v>145</v>
      </c>
      <c r="K8" s="2" t="s">
        <v>146</v>
      </c>
      <c r="L8" s="2" t="s">
        <v>147</v>
      </c>
      <c r="M8" s="2" t="s">
        <v>148</v>
      </c>
      <c r="N8" s="2" t="s">
        <v>28</v>
      </c>
      <c r="O8" s="2" t="s">
        <v>30</v>
      </c>
      <c r="P8" s="2" t="s">
        <v>149</v>
      </c>
      <c r="Q8" s="2" t="s">
        <v>150</v>
      </c>
      <c r="R8" s="2" t="s">
        <v>151</v>
      </c>
      <c r="S8" s="2" t="s">
        <v>152</v>
      </c>
      <c r="T8" s="2" t="s">
        <v>153</v>
      </c>
      <c r="U8" s="2" t="s">
        <v>154</v>
      </c>
      <c r="V8" s="2" t="s">
        <v>155</v>
      </c>
      <c r="W8" s="2" t="s">
        <v>156</v>
      </c>
      <c r="X8" s="2" t="s">
        <v>157</v>
      </c>
      <c r="Y8" s="2" t="s">
        <v>158</v>
      </c>
      <c r="Z8" s="2" t="s">
        <v>159</v>
      </c>
      <c r="AA8" s="2" t="s">
        <v>160</v>
      </c>
      <c r="AB8" s="2" t="s">
        <v>161</v>
      </c>
      <c r="AC8" s="2" t="s">
        <v>162</v>
      </c>
      <c r="AD8" s="2" t="s">
        <v>163</v>
      </c>
      <c r="AE8" s="2" t="s">
        <v>164</v>
      </c>
      <c r="AF8" s="2" t="s">
        <v>165</v>
      </c>
    </row>
    <row r="9" spans="1:33" ht="54.95" customHeight="1" outlineLevel="1">
      <c r="A9" s="33" t="s">
        <v>166</v>
      </c>
      <c r="B9" s="33" t="s">
        <v>167</v>
      </c>
      <c r="C9" s="33" t="s">
        <v>168</v>
      </c>
      <c r="D9" s="33" t="s">
        <v>169</v>
      </c>
      <c r="E9" s="33" t="s">
        <v>170</v>
      </c>
      <c r="F9" s="33" t="s">
        <v>171</v>
      </c>
      <c r="G9" s="33" t="s">
        <v>172</v>
      </c>
      <c r="H9" s="33" t="s">
        <v>173</v>
      </c>
      <c r="I9" s="33" t="s">
        <v>174</v>
      </c>
      <c r="J9" s="33">
        <v>0</v>
      </c>
      <c r="K9" s="33" t="s">
        <v>175</v>
      </c>
      <c r="L9" s="35">
        <v>0.5</v>
      </c>
      <c r="M9" s="33" t="s">
        <v>176</v>
      </c>
      <c r="N9" s="33" t="s">
        <v>177</v>
      </c>
      <c r="O9" s="34">
        <v>4</v>
      </c>
      <c r="P9" s="39" t="s">
        <v>178</v>
      </c>
      <c r="Q9" s="33">
        <v>2</v>
      </c>
      <c r="R9" s="33">
        <v>1</v>
      </c>
      <c r="S9" s="33">
        <v>1</v>
      </c>
      <c r="T9" s="33">
        <v>0</v>
      </c>
      <c r="U9" s="63">
        <f>Y9+Z9</f>
        <v>0.52</v>
      </c>
      <c r="V9" s="33"/>
      <c r="W9" s="33"/>
      <c r="X9" s="66">
        <f>+T9+U9+V9+W9</f>
        <v>0.52</v>
      </c>
      <c r="Y9" s="39">
        <v>0</v>
      </c>
      <c r="Z9" s="41">
        <v>0.52</v>
      </c>
      <c r="AA9" s="39">
        <v>0</v>
      </c>
      <c r="AB9" s="39">
        <v>0</v>
      </c>
      <c r="AC9" s="59">
        <f>(Y9+Z9)/Q9*L9</f>
        <v>0.13</v>
      </c>
      <c r="AD9" s="59">
        <f>(Y9+Z9)/O9*L9</f>
        <v>6.5000000000000002E-2</v>
      </c>
      <c r="AE9" s="59">
        <f>(Y9+Z9)/Q9</f>
        <v>0.26</v>
      </c>
      <c r="AF9" s="59">
        <f>(Y9+Z9)/O9</f>
        <v>0.13</v>
      </c>
      <c r="AG9" s="32"/>
    </row>
    <row r="10" spans="1:33" ht="54.95" customHeight="1" outlineLevel="1">
      <c r="A10" s="33" t="s">
        <v>166</v>
      </c>
      <c r="B10" s="33" t="s">
        <v>167</v>
      </c>
      <c r="C10" s="33" t="s">
        <v>168</v>
      </c>
      <c r="D10" s="33" t="s">
        <v>169</v>
      </c>
      <c r="E10" s="33" t="s">
        <v>170</v>
      </c>
      <c r="F10" s="33" t="s">
        <v>171</v>
      </c>
      <c r="G10" s="33" t="s">
        <v>172</v>
      </c>
      <c r="H10" s="33" t="s">
        <v>179</v>
      </c>
      <c r="I10" s="33" t="s">
        <v>174</v>
      </c>
      <c r="J10" s="33">
        <v>4</v>
      </c>
      <c r="K10" s="33" t="s">
        <v>180</v>
      </c>
      <c r="L10" s="35">
        <v>0.15</v>
      </c>
      <c r="M10" s="33" t="s">
        <v>176</v>
      </c>
      <c r="N10" s="33" t="s">
        <v>181</v>
      </c>
      <c r="O10" s="34">
        <v>6</v>
      </c>
      <c r="P10" s="39" t="s">
        <v>178</v>
      </c>
      <c r="Q10" s="33">
        <v>2</v>
      </c>
      <c r="R10" s="33">
        <v>2</v>
      </c>
      <c r="S10" s="33">
        <v>2</v>
      </c>
      <c r="T10" s="33">
        <v>0</v>
      </c>
      <c r="U10" s="63">
        <f t="shared" ref="U10:U39" si="0">Y10+Z10</f>
        <v>0</v>
      </c>
      <c r="V10" s="33"/>
      <c r="W10" s="33"/>
      <c r="X10" s="66">
        <f t="shared" ref="X10:X39" si="1">+T10+U10+V10+W10</f>
        <v>0</v>
      </c>
      <c r="Y10" s="39">
        <v>0</v>
      </c>
      <c r="Z10" s="39">
        <v>0</v>
      </c>
      <c r="AA10" s="39">
        <v>0</v>
      </c>
      <c r="AB10" s="39">
        <v>0</v>
      </c>
      <c r="AC10" s="59">
        <f t="shared" ref="AC10:AC39" si="2">(Y10+Z10)/Q10*L10</f>
        <v>0</v>
      </c>
      <c r="AD10" s="59">
        <f t="shared" ref="AD10:AD39" si="3">(Y10+Z10)/O10*L10</f>
        <v>0</v>
      </c>
      <c r="AE10" s="59">
        <f t="shared" ref="AE10:AE39" si="4">(Y10+Z10)/Q10</f>
        <v>0</v>
      </c>
      <c r="AF10" s="59">
        <f t="shared" ref="AF10:AF34" si="5">(Y10+Z10)/O10</f>
        <v>0</v>
      </c>
      <c r="AG10" s="32"/>
    </row>
    <row r="11" spans="1:33" ht="54.95" customHeight="1" outlineLevel="1">
      <c r="A11" s="33" t="s">
        <v>166</v>
      </c>
      <c r="B11" s="33" t="s">
        <v>167</v>
      </c>
      <c r="C11" s="33" t="s">
        <v>168</v>
      </c>
      <c r="D11" s="33" t="s">
        <v>169</v>
      </c>
      <c r="E11" s="33" t="s">
        <v>170</v>
      </c>
      <c r="F11" s="33" t="s">
        <v>171</v>
      </c>
      <c r="G11" s="33" t="s">
        <v>172</v>
      </c>
      <c r="H11" s="33" t="s">
        <v>182</v>
      </c>
      <c r="I11" s="33" t="s">
        <v>174</v>
      </c>
      <c r="J11" s="33">
        <v>61</v>
      </c>
      <c r="K11" s="33" t="s">
        <v>183</v>
      </c>
      <c r="L11" s="35">
        <v>0.1</v>
      </c>
      <c r="M11" s="33" t="s">
        <v>176</v>
      </c>
      <c r="N11" s="33" t="s">
        <v>184</v>
      </c>
      <c r="O11" s="34">
        <v>360</v>
      </c>
      <c r="P11" s="39" t="s">
        <v>178</v>
      </c>
      <c r="Q11" s="33">
        <v>130</v>
      </c>
      <c r="R11" s="33">
        <v>130</v>
      </c>
      <c r="S11" s="33">
        <v>100</v>
      </c>
      <c r="T11" s="33">
        <v>0</v>
      </c>
      <c r="U11" s="63">
        <f t="shared" si="0"/>
        <v>0</v>
      </c>
      <c r="V11" s="33"/>
      <c r="W11" s="33"/>
      <c r="X11" s="66">
        <f t="shared" si="1"/>
        <v>0</v>
      </c>
      <c r="Y11" s="39">
        <v>0</v>
      </c>
      <c r="Z11" s="39">
        <v>0</v>
      </c>
      <c r="AA11" s="39">
        <v>0</v>
      </c>
      <c r="AB11" s="39">
        <v>0</v>
      </c>
      <c r="AC11" s="59">
        <f t="shared" si="2"/>
        <v>0</v>
      </c>
      <c r="AD11" s="59">
        <f t="shared" si="3"/>
        <v>0</v>
      </c>
      <c r="AE11" s="59">
        <f t="shared" si="4"/>
        <v>0</v>
      </c>
      <c r="AF11" s="59">
        <f t="shared" si="5"/>
        <v>0</v>
      </c>
      <c r="AG11" s="32"/>
    </row>
    <row r="12" spans="1:33" ht="54.95" customHeight="1" outlineLevel="1">
      <c r="A12" s="33" t="s">
        <v>185</v>
      </c>
      <c r="B12" s="33" t="s">
        <v>167</v>
      </c>
      <c r="C12" s="33" t="s">
        <v>168</v>
      </c>
      <c r="D12" s="33" t="s">
        <v>169</v>
      </c>
      <c r="E12" s="33" t="s">
        <v>170</v>
      </c>
      <c r="F12" s="33" t="s">
        <v>171</v>
      </c>
      <c r="G12" s="33" t="s">
        <v>172</v>
      </c>
      <c r="H12" s="33" t="s">
        <v>186</v>
      </c>
      <c r="I12" s="33" t="s">
        <v>174</v>
      </c>
      <c r="J12" s="33">
        <v>160</v>
      </c>
      <c r="K12" s="33" t="s">
        <v>187</v>
      </c>
      <c r="L12" s="35">
        <v>0.25</v>
      </c>
      <c r="M12" s="33" t="s">
        <v>176</v>
      </c>
      <c r="N12" s="33" t="s">
        <v>188</v>
      </c>
      <c r="O12" s="34">
        <v>320</v>
      </c>
      <c r="P12" s="39" t="s">
        <v>178</v>
      </c>
      <c r="Q12" s="33">
        <v>110</v>
      </c>
      <c r="R12" s="33">
        <v>110</v>
      </c>
      <c r="S12" s="33">
        <v>100</v>
      </c>
      <c r="T12" s="33">
        <v>0</v>
      </c>
      <c r="U12" s="33">
        <f t="shared" si="0"/>
        <v>81</v>
      </c>
      <c r="V12" s="33"/>
      <c r="W12" s="33"/>
      <c r="X12" s="66">
        <f t="shared" si="1"/>
        <v>81</v>
      </c>
      <c r="Y12" s="39">
        <v>0</v>
      </c>
      <c r="Z12" s="39">
        <v>81</v>
      </c>
      <c r="AA12" s="39">
        <v>0</v>
      </c>
      <c r="AB12" s="39">
        <v>0</v>
      </c>
      <c r="AC12" s="59">
        <f t="shared" si="2"/>
        <v>0.18409090909090908</v>
      </c>
      <c r="AD12" s="59">
        <f t="shared" si="3"/>
        <v>6.3281249999999997E-2</v>
      </c>
      <c r="AE12" s="59">
        <f t="shared" si="4"/>
        <v>0.73636363636363633</v>
      </c>
      <c r="AF12" s="59">
        <f t="shared" si="5"/>
        <v>0.25312499999999999</v>
      </c>
      <c r="AG12" s="32"/>
    </row>
    <row r="13" spans="1:33" ht="54.95" customHeight="1">
      <c r="A13" s="33"/>
      <c r="B13" s="33"/>
      <c r="C13" s="33"/>
      <c r="D13" s="33"/>
      <c r="E13" s="33"/>
      <c r="F13" s="252" t="s">
        <v>189</v>
      </c>
      <c r="G13" s="253"/>
      <c r="H13" s="253"/>
      <c r="I13" s="253"/>
      <c r="J13" s="253"/>
      <c r="K13" s="253"/>
      <c r="L13" s="253"/>
      <c r="M13" s="253"/>
      <c r="N13" s="253"/>
      <c r="O13" s="253"/>
      <c r="P13" s="253"/>
      <c r="Q13" s="253"/>
      <c r="R13" s="253"/>
      <c r="S13" s="253"/>
      <c r="T13" s="253"/>
      <c r="U13" s="253"/>
      <c r="V13" s="253"/>
      <c r="W13" s="253"/>
      <c r="X13" s="253"/>
      <c r="Y13" s="253"/>
      <c r="Z13" s="253"/>
      <c r="AA13" s="253"/>
      <c r="AB13" s="254"/>
      <c r="AC13" s="69">
        <f>SUM(AC9:AC12)</f>
        <v>0.31409090909090909</v>
      </c>
      <c r="AD13" s="69">
        <f t="shared" ref="AD13" si="6">SUM(AD9:AD12)</f>
        <v>0.12828125000000001</v>
      </c>
      <c r="AE13" s="69">
        <f>SUM(AE9:AE12)/4</f>
        <v>0.24909090909090909</v>
      </c>
      <c r="AF13" s="69">
        <f>SUM(AF9:AF12)/4</f>
        <v>9.5781249999999998E-2</v>
      </c>
      <c r="AG13" s="32"/>
    </row>
    <row r="14" spans="1:33" ht="54.95" customHeight="1">
      <c r="A14" s="33" t="s">
        <v>185</v>
      </c>
      <c r="B14" s="33" t="s">
        <v>167</v>
      </c>
      <c r="C14" s="33" t="s">
        <v>168</v>
      </c>
      <c r="D14" s="33" t="s">
        <v>169</v>
      </c>
      <c r="E14" s="33" t="s">
        <v>170</v>
      </c>
      <c r="F14" s="33" t="s">
        <v>190</v>
      </c>
      <c r="G14" s="33" t="s">
        <v>191</v>
      </c>
      <c r="H14" s="33" t="s">
        <v>192</v>
      </c>
      <c r="I14" s="33" t="s">
        <v>174</v>
      </c>
      <c r="J14" s="33">
        <v>4116</v>
      </c>
      <c r="K14" s="33" t="s">
        <v>193</v>
      </c>
      <c r="L14" s="38">
        <v>0.2</v>
      </c>
      <c r="M14" s="33" t="s">
        <v>176</v>
      </c>
      <c r="N14" s="33" t="s">
        <v>188</v>
      </c>
      <c r="O14" s="34">
        <v>4827</v>
      </c>
      <c r="P14" s="39" t="s">
        <v>178</v>
      </c>
      <c r="Q14" s="33">
        <v>1609</v>
      </c>
      <c r="R14" s="33">
        <v>1609</v>
      </c>
      <c r="S14" s="33">
        <v>1609</v>
      </c>
      <c r="T14" s="33">
        <v>0</v>
      </c>
      <c r="U14" s="64">
        <f t="shared" si="0"/>
        <v>1131</v>
      </c>
      <c r="V14" s="33"/>
      <c r="W14" s="33"/>
      <c r="X14" s="66">
        <f t="shared" si="1"/>
        <v>1131</v>
      </c>
      <c r="Y14" s="39">
        <v>0</v>
      </c>
      <c r="Z14" s="39">
        <v>1131</v>
      </c>
      <c r="AA14" s="39">
        <v>0</v>
      </c>
      <c r="AB14" s="39">
        <v>0</v>
      </c>
      <c r="AC14" s="59">
        <f t="shared" si="2"/>
        <v>0.1405842137973897</v>
      </c>
      <c r="AD14" s="59">
        <f t="shared" si="3"/>
        <v>4.6861404599129901E-2</v>
      </c>
      <c r="AE14" s="59">
        <f t="shared" si="4"/>
        <v>0.70292106898694839</v>
      </c>
      <c r="AF14" s="59">
        <f t="shared" si="5"/>
        <v>0.23430702299564948</v>
      </c>
      <c r="AG14" s="32"/>
    </row>
    <row r="15" spans="1:33" ht="54.95" customHeight="1">
      <c r="A15" s="33" t="s">
        <v>166</v>
      </c>
      <c r="B15" s="33" t="s">
        <v>167</v>
      </c>
      <c r="C15" s="33" t="s">
        <v>168</v>
      </c>
      <c r="D15" s="33" t="s">
        <v>169</v>
      </c>
      <c r="E15" s="33" t="s">
        <v>170</v>
      </c>
      <c r="F15" s="33" t="s">
        <v>190</v>
      </c>
      <c r="G15" s="33" t="s">
        <v>191</v>
      </c>
      <c r="H15" s="33" t="s">
        <v>194</v>
      </c>
      <c r="I15" s="33" t="s">
        <v>174</v>
      </c>
      <c r="J15" s="33">
        <v>90</v>
      </c>
      <c r="K15" s="33" t="s">
        <v>195</v>
      </c>
      <c r="L15" s="38">
        <v>0.1</v>
      </c>
      <c r="M15" s="33" t="s">
        <v>176</v>
      </c>
      <c r="N15" s="33" t="s">
        <v>196</v>
      </c>
      <c r="O15" s="34">
        <v>400</v>
      </c>
      <c r="P15" s="39" t="s">
        <v>178</v>
      </c>
      <c r="Q15" s="33">
        <v>200</v>
      </c>
      <c r="R15" s="33">
        <v>200</v>
      </c>
      <c r="S15" s="33">
        <v>0</v>
      </c>
      <c r="T15" s="33">
        <v>0</v>
      </c>
      <c r="U15" s="64">
        <f t="shared" si="0"/>
        <v>6</v>
      </c>
      <c r="V15" s="33"/>
      <c r="W15" s="33"/>
      <c r="X15" s="66">
        <f t="shared" si="1"/>
        <v>6</v>
      </c>
      <c r="Y15" s="39">
        <v>0</v>
      </c>
      <c r="Z15" s="39">
        <v>6</v>
      </c>
      <c r="AA15" s="39">
        <v>0</v>
      </c>
      <c r="AB15" s="39">
        <v>0</v>
      </c>
      <c r="AC15" s="59">
        <f t="shared" si="2"/>
        <v>3.0000000000000001E-3</v>
      </c>
      <c r="AD15" s="59">
        <f t="shared" si="3"/>
        <v>1.5E-3</v>
      </c>
      <c r="AE15" s="59">
        <f t="shared" si="4"/>
        <v>0.03</v>
      </c>
      <c r="AF15" s="59">
        <f t="shared" si="5"/>
        <v>1.4999999999999999E-2</v>
      </c>
      <c r="AG15" s="32"/>
    </row>
    <row r="16" spans="1:33" ht="54.95" customHeight="1">
      <c r="A16" s="33" t="s">
        <v>166</v>
      </c>
      <c r="B16" s="33" t="s">
        <v>167</v>
      </c>
      <c r="C16" s="33" t="s">
        <v>168</v>
      </c>
      <c r="D16" s="33" t="s">
        <v>169</v>
      </c>
      <c r="E16" s="33" t="s">
        <v>170</v>
      </c>
      <c r="F16" s="33" t="s">
        <v>190</v>
      </c>
      <c r="G16" s="33" t="s">
        <v>191</v>
      </c>
      <c r="H16" s="33" t="s">
        <v>197</v>
      </c>
      <c r="I16" s="33" t="s">
        <v>174</v>
      </c>
      <c r="J16" s="33">
        <v>0</v>
      </c>
      <c r="K16" s="33" t="s">
        <v>198</v>
      </c>
      <c r="L16" s="38">
        <v>0.15</v>
      </c>
      <c r="M16" s="33" t="s">
        <v>176</v>
      </c>
      <c r="N16" s="33" t="s">
        <v>199</v>
      </c>
      <c r="O16" s="34">
        <v>8</v>
      </c>
      <c r="P16" s="39" t="s">
        <v>178</v>
      </c>
      <c r="Q16" s="33">
        <v>3</v>
      </c>
      <c r="R16" s="33">
        <v>3</v>
      </c>
      <c r="S16" s="33">
        <v>2</v>
      </c>
      <c r="T16" s="33">
        <v>0</v>
      </c>
      <c r="U16" s="64">
        <f t="shared" si="0"/>
        <v>0.85</v>
      </c>
      <c r="V16" s="33"/>
      <c r="W16" s="33"/>
      <c r="X16" s="66">
        <f t="shared" si="1"/>
        <v>0.85</v>
      </c>
      <c r="Y16" s="41">
        <v>0</v>
      </c>
      <c r="Z16" s="41">
        <v>0.85</v>
      </c>
      <c r="AA16" s="39">
        <v>0</v>
      </c>
      <c r="AB16" s="39">
        <v>0</v>
      </c>
      <c r="AC16" s="59">
        <f t="shared" si="2"/>
        <v>4.2499999999999996E-2</v>
      </c>
      <c r="AD16" s="59">
        <f t="shared" si="3"/>
        <v>1.59375E-2</v>
      </c>
      <c r="AE16" s="59">
        <f t="shared" si="4"/>
        <v>0.28333333333333333</v>
      </c>
      <c r="AF16" s="59">
        <f t="shared" si="5"/>
        <v>0.10625</v>
      </c>
      <c r="AG16" s="32"/>
    </row>
    <row r="17" spans="1:33" ht="54.95" customHeight="1">
      <c r="A17" s="33" t="s">
        <v>166</v>
      </c>
      <c r="B17" s="33" t="s">
        <v>167</v>
      </c>
      <c r="C17" s="33" t="s">
        <v>168</v>
      </c>
      <c r="D17" s="33" t="s">
        <v>169</v>
      </c>
      <c r="E17" s="33" t="s">
        <v>170</v>
      </c>
      <c r="F17" s="33" t="s">
        <v>190</v>
      </c>
      <c r="G17" s="33" t="s">
        <v>191</v>
      </c>
      <c r="H17" s="33" t="s">
        <v>200</v>
      </c>
      <c r="I17" s="33" t="s">
        <v>174</v>
      </c>
      <c r="J17" s="33">
        <v>0</v>
      </c>
      <c r="K17" s="33" t="s">
        <v>201</v>
      </c>
      <c r="L17" s="38">
        <v>0.1</v>
      </c>
      <c r="M17" s="33" t="s">
        <v>176</v>
      </c>
      <c r="N17" s="33" t="s">
        <v>202</v>
      </c>
      <c r="O17" s="34">
        <v>80</v>
      </c>
      <c r="P17" s="39" t="s">
        <v>178</v>
      </c>
      <c r="Q17" s="33">
        <v>30</v>
      </c>
      <c r="R17" s="33">
        <v>30</v>
      </c>
      <c r="S17" s="33">
        <v>20</v>
      </c>
      <c r="T17" s="33">
        <v>0</v>
      </c>
      <c r="U17" s="64">
        <f t="shared" si="0"/>
        <v>0</v>
      </c>
      <c r="V17" s="33"/>
      <c r="W17" s="33"/>
      <c r="X17" s="66">
        <f t="shared" si="1"/>
        <v>0</v>
      </c>
      <c r="Y17" s="39">
        <v>0</v>
      </c>
      <c r="Z17" s="39">
        <v>0</v>
      </c>
      <c r="AA17" s="39">
        <v>0</v>
      </c>
      <c r="AB17" s="39">
        <v>0</v>
      </c>
      <c r="AC17" s="59">
        <f t="shared" si="2"/>
        <v>0</v>
      </c>
      <c r="AD17" s="59">
        <f t="shared" si="3"/>
        <v>0</v>
      </c>
      <c r="AE17" s="59">
        <f t="shared" si="4"/>
        <v>0</v>
      </c>
      <c r="AF17" s="59">
        <f t="shared" si="5"/>
        <v>0</v>
      </c>
      <c r="AG17" s="32"/>
    </row>
    <row r="18" spans="1:33" ht="54.95" customHeight="1">
      <c r="A18" s="33" t="s">
        <v>203</v>
      </c>
      <c r="B18" s="33" t="s">
        <v>167</v>
      </c>
      <c r="C18" s="33" t="s">
        <v>168</v>
      </c>
      <c r="D18" s="33" t="s">
        <v>169</v>
      </c>
      <c r="E18" s="33" t="s">
        <v>170</v>
      </c>
      <c r="F18" s="33" t="s">
        <v>190</v>
      </c>
      <c r="G18" s="33" t="s">
        <v>191</v>
      </c>
      <c r="H18" s="33" t="s">
        <v>204</v>
      </c>
      <c r="I18" s="33" t="s">
        <v>174</v>
      </c>
      <c r="J18" s="33">
        <v>0</v>
      </c>
      <c r="K18" s="33" t="s">
        <v>205</v>
      </c>
      <c r="L18" s="38">
        <v>0.15</v>
      </c>
      <c r="M18" s="33" t="s">
        <v>176</v>
      </c>
      <c r="N18" s="33" t="s">
        <v>206</v>
      </c>
      <c r="O18" s="34">
        <v>500</v>
      </c>
      <c r="P18" s="39" t="s">
        <v>178</v>
      </c>
      <c r="Q18" s="33">
        <v>200</v>
      </c>
      <c r="R18" s="33">
        <v>200</v>
      </c>
      <c r="S18" s="33">
        <v>100</v>
      </c>
      <c r="T18" s="33">
        <v>0</v>
      </c>
      <c r="U18" s="64">
        <f t="shared" si="0"/>
        <v>0</v>
      </c>
      <c r="V18" s="33"/>
      <c r="W18" s="33"/>
      <c r="X18" s="66">
        <f t="shared" si="1"/>
        <v>0</v>
      </c>
      <c r="Y18" s="39">
        <v>0</v>
      </c>
      <c r="Z18" s="39">
        <v>0</v>
      </c>
      <c r="AA18" s="39">
        <v>0</v>
      </c>
      <c r="AB18" s="39">
        <v>0</v>
      </c>
      <c r="AC18" s="59">
        <f t="shared" si="2"/>
        <v>0</v>
      </c>
      <c r="AD18" s="59">
        <f t="shared" si="3"/>
        <v>0</v>
      </c>
      <c r="AE18" s="59">
        <f t="shared" si="4"/>
        <v>0</v>
      </c>
      <c r="AF18" s="59">
        <f t="shared" si="5"/>
        <v>0</v>
      </c>
      <c r="AG18" s="32"/>
    </row>
    <row r="19" spans="1:33" ht="54.95" customHeight="1">
      <c r="A19" s="33" t="s">
        <v>207</v>
      </c>
      <c r="B19" s="33" t="s">
        <v>167</v>
      </c>
      <c r="C19" s="33" t="s">
        <v>168</v>
      </c>
      <c r="D19" s="33" t="s">
        <v>169</v>
      </c>
      <c r="E19" s="33" t="s">
        <v>170</v>
      </c>
      <c r="F19" s="33" t="s">
        <v>190</v>
      </c>
      <c r="G19" s="33" t="s">
        <v>191</v>
      </c>
      <c r="H19" s="33" t="s">
        <v>208</v>
      </c>
      <c r="I19" s="33" t="s">
        <v>174</v>
      </c>
      <c r="J19" s="33">
        <v>1</v>
      </c>
      <c r="K19" s="33" t="s">
        <v>209</v>
      </c>
      <c r="L19" s="38">
        <v>0.04</v>
      </c>
      <c r="M19" s="33" t="s">
        <v>176</v>
      </c>
      <c r="N19" s="33" t="s">
        <v>210</v>
      </c>
      <c r="O19" s="34">
        <v>2</v>
      </c>
      <c r="P19" s="39" t="s">
        <v>178</v>
      </c>
      <c r="Q19" s="33">
        <v>1</v>
      </c>
      <c r="R19" s="33">
        <v>1</v>
      </c>
      <c r="S19" s="33" t="s">
        <v>178</v>
      </c>
      <c r="T19" s="33">
        <v>0</v>
      </c>
      <c r="U19" s="64">
        <f t="shared" si="0"/>
        <v>0</v>
      </c>
      <c r="V19" s="33"/>
      <c r="W19" s="33"/>
      <c r="X19" s="66">
        <f t="shared" si="1"/>
        <v>0</v>
      </c>
      <c r="Y19" s="39">
        <v>0</v>
      </c>
      <c r="Z19" s="39">
        <v>0</v>
      </c>
      <c r="AA19" s="39">
        <v>0</v>
      </c>
      <c r="AB19" s="39">
        <v>0</v>
      </c>
      <c r="AC19" s="59">
        <f t="shared" si="2"/>
        <v>0</v>
      </c>
      <c r="AD19" s="59">
        <f t="shared" si="3"/>
        <v>0</v>
      </c>
      <c r="AE19" s="59">
        <f t="shared" si="4"/>
        <v>0</v>
      </c>
      <c r="AF19" s="59">
        <f t="shared" si="5"/>
        <v>0</v>
      </c>
      <c r="AG19" s="32"/>
    </row>
    <row r="20" spans="1:33" ht="54.95" customHeight="1">
      <c r="A20" s="33" t="s">
        <v>203</v>
      </c>
      <c r="B20" s="33" t="s">
        <v>167</v>
      </c>
      <c r="C20" s="33" t="s">
        <v>168</v>
      </c>
      <c r="D20" s="33" t="s">
        <v>169</v>
      </c>
      <c r="E20" s="33" t="s">
        <v>170</v>
      </c>
      <c r="F20" s="33" t="s">
        <v>190</v>
      </c>
      <c r="G20" s="33" t="s">
        <v>191</v>
      </c>
      <c r="H20" s="33" t="s">
        <v>211</v>
      </c>
      <c r="I20" s="33" t="s">
        <v>174</v>
      </c>
      <c r="J20" s="33">
        <v>3</v>
      </c>
      <c r="K20" s="33" t="s">
        <v>212</v>
      </c>
      <c r="L20" s="38">
        <v>0.05</v>
      </c>
      <c r="M20" s="33" t="s">
        <v>176</v>
      </c>
      <c r="N20" s="33" t="s">
        <v>213</v>
      </c>
      <c r="O20" s="34">
        <v>4</v>
      </c>
      <c r="P20" s="39" t="s">
        <v>178</v>
      </c>
      <c r="Q20" s="33">
        <v>2</v>
      </c>
      <c r="R20" s="33">
        <v>2</v>
      </c>
      <c r="S20" s="33" t="s">
        <v>178</v>
      </c>
      <c r="T20" s="33">
        <v>0</v>
      </c>
      <c r="U20" s="64">
        <f t="shared" si="0"/>
        <v>0</v>
      </c>
      <c r="V20" s="33"/>
      <c r="W20" s="33"/>
      <c r="X20" s="66">
        <f t="shared" si="1"/>
        <v>0</v>
      </c>
      <c r="Y20" s="39">
        <v>0</v>
      </c>
      <c r="Z20" s="39">
        <v>0</v>
      </c>
      <c r="AA20" s="39">
        <v>0</v>
      </c>
      <c r="AB20" s="39">
        <v>0</v>
      </c>
      <c r="AC20" s="59">
        <f t="shared" si="2"/>
        <v>0</v>
      </c>
      <c r="AD20" s="59">
        <f t="shared" si="3"/>
        <v>0</v>
      </c>
      <c r="AE20" s="59">
        <f t="shared" si="4"/>
        <v>0</v>
      </c>
      <c r="AF20" s="59">
        <f t="shared" si="5"/>
        <v>0</v>
      </c>
      <c r="AG20" s="32"/>
    </row>
    <row r="21" spans="1:33" ht="54.95" customHeight="1">
      <c r="A21" s="33" t="s">
        <v>214</v>
      </c>
      <c r="B21" s="33" t="s">
        <v>167</v>
      </c>
      <c r="C21" s="33" t="s">
        <v>168</v>
      </c>
      <c r="D21" s="33" t="s">
        <v>169</v>
      </c>
      <c r="E21" s="33" t="s">
        <v>170</v>
      </c>
      <c r="F21" s="33" t="s">
        <v>190</v>
      </c>
      <c r="G21" s="33" t="s">
        <v>191</v>
      </c>
      <c r="H21" s="33" t="s">
        <v>215</v>
      </c>
      <c r="I21" s="33" t="s">
        <v>174</v>
      </c>
      <c r="J21" s="33">
        <v>0</v>
      </c>
      <c r="K21" s="33" t="s">
        <v>216</v>
      </c>
      <c r="L21" s="38">
        <v>0.04</v>
      </c>
      <c r="M21" s="33" t="s">
        <v>176</v>
      </c>
      <c r="N21" s="33" t="s">
        <v>217</v>
      </c>
      <c r="O21" s="34">
        <v>2</v>
      </c>
      <c r="P21" s="39" t="s">
        <v>178</v>
      </c>
      <c r="Q21" s="33">
        <v>1</v>
      </c>
      <c r="R21" s="33">
        <v>1</v>
      </c>
      <c r="S21" s="33" t="s">
        <v>178</v>
      </c>
      <c r="T21" s="33">
        <v>0</v>
      </c>
      <c r="U21" s="64">
        <f t="shared" si="0"/>
        <v>0</v>
      </c>
      <c r="V21" s="33"/>
      <c r="W21" s="33"/>
      <c r="X21" s="66">
        <f t="shared" si="1"/>
        <v>0</v>
      </c>
      <c r="Y21" s="39">
        <v>0</v>
      </c>
      <c r="Z21" s="39">
        <v>0</v>
      </c>
      <c r="AA21" s="39">
        <v>0</v>
      </c>
      <c r="AB21" s="39">
        <v>0</v>
      </c>
      <c r="AC21" s="59">
        <f t="shared" si="2"/>
        <v>0</v>
      </c>
      <c r="AD21" s="59">
        <f t="shared" si="3"/>
        <v>0</v>
      </c>
      <c r="AE21" s="59">
        <f t="shared" si="4"/>
        <v>0</v>
      </c>
      <c r="AF21" s="59">
        <f t="shared" si="5"/>
        <v>0</v>
      </c>
      <c r="AG21" s="32"/>
    </row>
    <row r="22" spans="1:33" ht="54.95" customHeight="1">
      <c r="A22" s="33" t="s">
        <v>218</v>
      </c>
      <c r="B22" s="33" t="s">
        <v>167</v>
      </c>
      <c r="C22" s="33" t="s">
        <v>168</v>
      </c>
      <c r="D22" s="33" t="s">
        <v>169</v>
      </c>
      <c r="E22" s="33" t="s">
        <v>170</v>
      </c>
      <c r="F22" s="33" t="s">
        <v>190</v>
      </c>
      <c r="G22" s="33" t="s">
        <v>191</v>
      </c>
      <c r="H22" s="33" t="s">
        <v>219</v>
      </c>
      <c r="I22" s="33" t="s">
        <v>174</v>
      </c>
      <c r="J22" s="33">
        <v>0</v>
      </c>
      <c r="K22" s="33" t="s">
        <v>220</v>
      </c>
      <c r="L22" s="38">
        <v>0.05</v>
      </c>
      <c r="M22" s="33" t="s">
        <v>176</v>
      </c>
      <c r="N22" s="33" t="s">
        <v>221</v>
      </c>
      <c r="O22" s="34">
        <v>1</v>
      </c>
      <c r="P22" s="39" t="s">
        <v>178</v>
      </c>
      <c r="Q22" s="33">
        <v>1</v>
      </c>
      <c r="R22" s="33" t="s">
        <v>222</v>
      </c>
      <c r="S22" s="33" t="s">
        <v>178</v>
      </c>
      <c r="T22" s="33">
        <v>0</v>
      </c>
      <c r="U22" s="64">
        <f t="shared" si="0"/>
        <v>0</v>
      </c>
      <c r="V22" s="33"/>
      <c r="W22" s="33"/>
      <c r="X22" s="66">
        <f t="shared" si="1"/>
        <v>0</v>
      </c>
      <c r="Y22" s="39">
        <v>0</v>
      </c>
      <c r="Z22" s="39">
        <v>0</v>
      </c>
      <c r="AA22" s="39">
        <v>0</v>
      </c>
      <c r="AB22" s="39">
        <v>0</v>
      </c>
      <c r="AC22" s="59">
        <f t="shared" si="2"/>
        <v>0</v>
      </c>
      <c r="AD22" s="59">
        <f t="shared" si="3"/>
        <v>0</v>
      </c>
      <c r="AE22" s="59">
        <f t="shared" si="4"/>
        <v>0</v>
      </c>
      <c r="AF22" s="59">
        <f t="shared" si="5"/>
        <v>0</v>
      </c>
      <c r="AG22" s="32"/>
    </row>
    <row r="23" spans="1:33" ht="54.95" customHeight="1">
      <c r="A23" s="33" t="s">
        <v>203</v>
      </c>
      <c r="B23" s="33" t="s">
        <v>167</v>
      </c>
      <c r="C23" s="33" t="s">
        <v>168</v>
      </c>
      <c r="D23" s="33" t="s">
        <v>169</v>
      </c>
      <c r="E23" s="33" t="s">
        <v>170</v>
      </c>
      <c r="F23" s="33" t="s">
        <v>190</v>
      </c>
      <c r="G23" s="33" t="s">
        <v>191</v>
      </c>
      <c r="H23" s="33" t="s">
        <v>223</v>
      </c>
      <c r="I23" s="33" t="s">
        <v>174</v>
      </c>
      <c r="J23" s="33">
        <v>0</v>
      </c>
      <c r="K23" s="33" t="s">
        <v>224</v>
      </c>
      <c r="L23" s="38">
        <v>0.04</v>
      </c>
      <c r="M23" s="33" t="s">
        <v>176</v>
      </c>
      <c r="N23" s="33" t="s">
        <v>213</v>
      </c>
      <c r="O23" s="34">
        <v>1</v>
      </c>
      <c r="P23" s="39" t="s">
        <v>178</v>
      </c>
      <c r="Q23" s="33">
        <v>1</v>
      </c>
      <c r="R23" s="33" t="s">
        <v>222</v>
      </c>
      <c r="S23" s="33" t="s">
        <v>178</v>
      </c>
      <c r="T23" s="33">
        <v>0</v>
      </c>
      <c r="U23" s="64">
        <f t="shared" si="0"/>
        <v>0</v>
      </c>
      <c r="V23" s="33"/>
      <c r="W23" s="33"/>
      <c r="X23" s="66">
        <f t="shared" si="1"/>
        <v>0</v>
      </c>
      <c r="Y23" s="39">
        <v>0</v>
      </c>
      <c r="Z23" s="39">
        <v>0</v>
      </c>
      <c r="AA23" s="39">
        <v>0</v>
      </c>
      <c r="AB23" s="39">
        <v>0</v>
      </c>
      <c r="AC23" s="59">
        <f t="shared" si="2"/>
        <v>0</v>
      </c>
      <c r="AD23" s="59">
        <f t="shared" si="3"/>
        <v>0</v>
      </c>
      <c r="AE23" s="59">
        <f t="shared" si="4"/>
        <v>0</v>
      </c>
      <c r="AF23" s="59">
        <f t="shared" si="5"/>
        <v>0</v>
      </c>
      <c r="AG23" s="32"/>
    </row>
    <row r="24" spans="1:33" ht="54.95" customHeight="1">
      <c r="A24" s="33" t="s">
        <v>203</v>
      </c>
      <c r="B24" s="33" t="s">
        <v>167</v>
      </c>
      <c r="C24" s="33" t="s">
        <v>168</v>
      </c>
      <c r="D24" s="33" t="s">
        <v>169</v>
      </c>
      <c r="E24" s="33" t="s">
        <v>170</v>
      </c>
      <c r="F24" s="33" t="s">
        <v>190</v>
      </c>
      <c r="G24" s="33" t="s">
        <v>191</v>
      </c>
      <c r="H24" s="33" t="s">
        <v>225</v>
      </c>
      <c r="I24" s="33" t="s">
        <v>174</v>
      </c>
      <c r="J24" s="33">
        <v>0</v>
      </c>
      <c r="K24" s="33" t="s">
        <v>226</v>
      </c>
      <c r="L24" s="38">
        <v>0.05</v>
      </c>
      <c r="M24" s="33" t="s">
        <v>176</v>
      </c>
      <c r="N24" s="33" t="s">
        <v>227</v>
      </c>
      <c r="O24" s="34">
        <v>5</v>
      </c>
      <c r="P24" s="39" t="s">
        <v>178</v>
      </c>
      <c r="Q24" s="33">
        <v>2</v>
      </c>
      <c r="R24" s="33">
        <v>2</v>
      </c>
      <c r="S24" s="33">
        <v>1</v>
      </c>
      <c r="T24" s="33">
        <v>0</v>
      </c>
      <c r="U24" s="64">
        <f t="shared" si="0"/>
        <v>1</v>
      </c>
      <c r="V24" s="33"/>
      <c r="W24" s="33"/>
      <c r="X24" s="66">
        <f t="shared" si="1"/>
        <v>1</v>
      </c>
      <c r="Y24" s="39">
        <v>0</v>
      </c>
      <c r="Z24" s="39">
        <v>1</v>
      </c>
      <c r="AA24" s="39">
        <v>0</v>
      </c>
      <c r="AB24" s="39">
        <v>0</v>
      </c>
      <c r="AC24" s="59">
        <f t="shared" si="2"/>
        <v>2.5000000000000001E-2</v>
      </c>
      <c r="AD24" s="59">
        <f t="shared" si="3"/>
        <v>1.0000000000000002E-2</v>
      </c>
      <c r="AE24" s="59">
        <f t="shared" si="4"/>
        <v>0.5</v>
      </c>
      <c r="AF24" s="59">
        <f t="shared" si="5"/>
        <v>0.2</v>
      </c>
      <c r="AG24" s="32"/>
    </row>
    <row r="25" spans="1:33" ht="54.95" customHeight="1">
      <c r="A25" s="33" t="s">
        <v>166</v>
      </c>
      <c r="B25" s="33" t="s">
        <v>167</v>
      </c>
      <c r="C25" s="33" t="s">
        <v>168</v>
      </c>
      <c r="D25" s="33" t="s">
        <v>169</v>
      </c>
      <c r="E25" s="33" t="s">
        <v>170</v>
      </c>
      <c r="F25" s="33" t="s">
        <v>190</v>
      </c>
      <c r="G25" s="33" t="s">
        <v>191</v>
      </c>
      <c r="H25" s="33" t="s">
        <v>228</v>
      </c>
      <c r="I25" s="33" t="s">
        <v>174</v>
      </c>
      <c r="J25" s="33">
        <v>0</v>
      </c>
      <c r="K25" s="33" t="s">
        <v>229</v>
      </c>
      <c r="L25" s="38">
        <v>0.03</v>
      </c>
      <c r="M25" s="33" t="s">
        <v>176</v>
      </c>
      <c r="N25" s="33" t="s">
        <v>230</v>
      </c>
      <c r="O25" s="34">
        <v>8</v>
      </c>
      <c r="P25" s="39" t="s">
        <v>178</v>
      </c>
      <c r="Q25" s="33">
        <v>4</v>
      </c>
      <c r="R25" s="33">
        <v>4</v>
      </c>
      <c r="S25" s="33">
        <v>1</v>
      </c>
      <c r="T25" s="33">
        <v>0</v>
      </c>
      <c r="U25" s="64">
        <f t="shared" si="0"/>
        <v>0</v>
      </c>
      <c r="V25" s="33"/>
      <c r="W25" s="33"/>
      <c r="X25" s="66">
        <f t="shared" si="1"/>
        <v>0</v>
      </c>
      <c r="Y25" s="39">
        <v>0</v>
      </c>
      <c r="Z25" s="39">
        <v>0</v>
      </c>
      <c r="AA25" s="39">
        <v>0</v>
      </c>
      <c r="AB25" s="39">
        <v>0</v>
      </c>
      <c r="AC25" s="59">
        <f t="shared" si="2"/>
        <v>0</v>
      </c>
      <c r="AD25" s="59">
        <f t="shared" si="3"/>
        <v>0</v>
      </c>
      <c r="AE25" s="59">
        <f t="shared" si="4"/>
        <v>0</v>
      </c>
      <c r="AF25" s="59">
        <f t="shared" si="5"/>
        <v>0</v>
      </c>
      <c r="AG25" s="32"/>
    </row>
    <row r="26" spans="1:33" ht="54.95" customHeight="1">
      <c r="A26" s="33"/>
      <c r="B26" s="33"/>
      <c r="C26" s="33"/>
      <c r="D26" s="33"/>
      <c r="E26" s="33"/>
      <c r="F26" s="252" t="s">
        <v>231</v>
      </c>
      <c r="G26" s="253"/>
      <c r="H26" s="253"/>
      <c r="I26" s="253"/>
      <c r="J26" s="253"/>
      <c r="K26" s="253"/>
      <c r="L26" s="253"/>
      <c r="M26" s="253"/>
      <c r="N26" s="253"/>
      <c r="O26" s="253"/>
      <c r="P26" s="253"/>
      <c r="Q26" s="253"/>
      <c r="R26" s="253"/>
      <c r="S26" s="253"/>
      <c r="T26" s="253"/>
      <c r="U26" s="253"/>
      <c r="V26" s="253"/>
      <c r="W26" s="253"/>
      <c r="X26" s="253"/>
      <c r="Y26" s="253"/>
      <c r="Z26" s="253"/>
      <c r="AA26" s="253"/>
      <c r="AB26" s="254"/>
      <c r="AC26" s="69">
        <f>SUM(AC14:AC25)</f>
        <v>0.2110842137973897</v>
      </c>
      <c r="AD26" s="69">
        <f t="shared" ref="AD26" si="7">SUM(AD14:AD25)</f>
        <v>7.4298904599129911E-2</v>
      </c>
      <c r="AE26" s="69">
        <f>SUM(AE14:AE25)/12</f>
        <v>0.12635453352669015</v>
      </c>
      <c r="AF26" s="69">
        <f>SUM(AF14:AF25)/12</f>
        <v>4.6296418582970789E-2</v>
      </c>
      <c r="AG26" s="32"/>
    </row>
    <row r="27" spans="1:33" ht="54.95" customHeight="1" outlineLevel="1">
      <c r="A27" s="33" t="s">
        <v>166</v>
      </c>
      <c r="B27" s="33" t="s">
        <v>167</v>
      </c>
      <c r="C27" s="33" t="s">
        <v>168</v>
      </c>
      <c r="D27" s="33" t="s">
        <v>169</v>
      </c>
      <c r="E27" s="33" t="s">
        <v>170</v>
      </c>
      <c r="F27" s="33" t="s">
        <v>232</v>
      </c>
      <c r="G27" s="33" t="s">
        <v>233</v>
      </c>
      <c r="H27" s="33" t="s">
        <v>234</v>
      </c>
      <c r="I27" s="33" t="s">
        <v>174</v>
      </c>
      <c r="J27" s="33">
        <v>0</v>
      </c>
      <c r="K27" s="33" t="s">
        <v>235</v>
      </c>
      <c r="L27" s="35">
        <v>0.5</v>
      </c>
      <c r="M27" s="33" t="s">
        <v>236</v>
      </c>
      <c r="N27" s="33" t="s">
        <v>181</v>
      </c>
      <c r="O27" s="34">
        <v>9</v>
      </c>
      <c r="P27" s="39" t="s">
        <v>178</v>
      </c>
      <c r="Q27" s="33">
        <v>3</v>
      </c>
      <c r="R27" s="33">
        <v>3</v>
      </c>
      <c r="S27" s="33">
        <v>3</v>
      </c>
      <c r="T27" s="33">
        <v>0</v>
      </c>
      <c r="U27" s="64">
        <f>Y27+Z27</f>
        <v>0.35</v>
      </c>
      <c r="V27" s="33"/>
      <c r="W27" s="33"/>
      <c r="X27" s="66">
        <f t="shared" si="1"/>
        <v>0.35</v>
      </c>
      <c r="Y27" s="39">
        <v>0</v>
      </c>
      <c r="Z27" s="39">
        <v>0.35</v>
      </c>
      <c r="AA27" s="39">
        <v>0</v>
      </c>
      <c r="AB27" s="39">
        <v>0</v>
      </c>
      <c r="AC27" s="59">
        <f>(Y27+Z27)/Q27*L27</f>
        <v>5.8333333333333327E-2</v>
      </c>
      <c r="AD27" s="59">
        <f t="shared" si="3"/>
        <v>1.9444444444444445E-2</v>
      </c>
      <c r="AE27" s="59">
        <f t="shared" si="4"/>
        <v>0.11666666666666665</v>
      </c>
      <c r="AF27" s="59">
        <f t="shared" si="5"/>
        <v>3.888888888888889E-2</v>
      </c>
      <c r="AG27" s="32"/>
    </row>
    <row r="28" spans="1:33" ht="54.95" customHeight="1" outlineLevel="1">
      <c r="A28" s="33" t="s">
        <v>166</v>
      </c>
      <c r="B28" s="33" t="s">
        <v>167</v>
      </c>
      <c r="C28" s="33" t="s">
        <v>168</v>
      </c>
      <c r="D28" s="33" t="s">
        <v>169</v>
      </c>
      <c r="E28" s="33" t="s">
        <v>170</v>
      </c>
      <c r="F28" s="33" t="s">
        <v>232</v>
      </c>
      <c r="G28" s="33" t="s">
        <v>233</v>
      </c>
      <c r="H28" s="33" t="s">
        <v>237</v>
      </c>
      <c r="I28" s="33" t="s">
        <v>174</v>
      </c>
      <c r="J28" s="33">
        <v>0</v>
      </c>
      <c r="K28" s="33" t="s">
        <v>238</v>
      </c>
      <c r="L28" s="35">
        <v>0.1</v>
      </c>
      <c r="M28" s="33" t="s">
        <v>176</v>
      </c>
      <c r="N28" s="33" t="s">
        <v>239</v>
      </c>
      <c r="O28" s="34">
        <v>2</v>
      </c>
      <c r="P28" s="39" t="s">
        <v>178</v>
      </c>
      <c r="Q28" s="33">
        <v>1</v>
      </c>
      <c r="R28" s="33">
        <v>1</v>
      </c>
      <c r="S28" s="33" t="s">
        <v>178</v>
      </c>
      <c r="T28" s="33">
        <v>0</v>
      </c>
      <c r="U28" s="64">
        <f t="shared" si="0"/>
        <v>0.27</v>
      </c>
      <c r="V28" s="33"/>
      <c r="W28" s="33"/>
      <c r="X28" s="66">
        <f t="shared" si="1"/>
        <v>0.27</v>
      </c>
      <c r="Y28" s="39">
        <v>0</v>
      </c>
      <c r="Z28" s="39">
        <v>0.27</v>
      </c>
      <c r="AA28" s="39">
        <v>0</v>
      </c>
      <c r="AB28" s="39">
        <v>0</v>
      </c>
      <c r="AC28" s="59">
        <f t="shared" si="2"/>
        <v>2.7000000000000003E-2</v>
      </c>
      <c r="AD28" s="59">
        <f t="shared" si="3"/>
        <v>1.3500000000000002E-2</v>
      </c>
      <c r="AE28" s="59">
        <f t="shared" si="4"/>
        <v>0.27</v>
      </c>
      <c r="AF28" s="59">
        <f t="shared" si="5"/>
        <v>0.13500000000000001</v>
      </c>
      <c r="AG28" s="32"/>
    </row>
    <row r="29" spans="1:33" ht="54.95" customHeight="1" outlineLevel="1">
      <c r="A29" s="33" t="s">
        <v>166</v>
      </c>
      <c r="B29" s="33" t="s">
        <v>167</v>
      </c>
      <c r="C29" s="33" t="s">
        <v>168</v>
      </c>
      <c r="D29" s="33" t="s">
        <v>169</v>
      </c>
      <c r="E29" s="33" t="s">
        <v>170</v>
      </c>
      <c r="F29" s="33" t="s">
        <v>232</v>
      </c>
      <c r="G29" s="33" t="s">
        <v>233</v>
      </c>
      <c r="H29" s="33" t="s">
        <v>240</v>
      </c>
      <c r="I29" s="33" t="s">
        <v>174</v>
      </c>
      <c r="J29" s="33">
        <v>40</v>
      </c>
      <c r="K29" s="33" t="s">
        <v>241</v>
      </c>
      <c r="L29" s="35">
        <v>0.3</v>
      </c>
      <c r="M29" s="33" t="s">
        <v>236</v>
      </c>
      <c r="N29" s="33" t="s">
        <v>242</v>
      </c>
      <c r="O29" s="34">
        <v>80</v>
      </c>
      <c r="P29" s="39" t="s">
        <v>178</v>
      </c>
      <c r="Q29" s="33">
        <v>26</v>
      </c>
      <c r="R29" s="33">
        <v>26</v>
      </c>
      <c r="S29" s="33">
        <v>28</v>
      </c>
      <c r="T29" s="33">
        <v>0</v>
      </c>
      <c r="U29" s="64">
        <f t="shared" si="0"/>
        <v>0</v>
      </c>
      <c r="V29" s="33"/>
      <c r="W29" s="33"/>
      <c r="X29" s="66">
        <f t="shared" si="1"/>
        <v>0</v>
      </c>
      <c r="Y29" s="39">
        <v>0</v>
      </c>
      <c r="Z29" s="39">
        <v>0</v>
      </c>
      <c r="AA29" s="39">
        <v>0</v>
      </c>
      <c r="AB29" s="39">
        <v>0</v>
      </c>
      <c r="AC29" s="59">
        <f t="shared" si="2"/>
        <v>0</v>
      </c>
      <c r="AD29" s="59">
        <f t="shared" si="3"/>
        <v>0</v>
      </c>
      <c r="AE29" s="59">
        <f t="shared" si="4"/>
        <v>0</v>
      </c>
      <c r="AF29" s="59">
        <f t="shared" si="5"/>
        <v>0</v>
      </c>
      <c r="AG29" s="32"/>
    </row>
    <row r="30" spans="1:33" ht="54.95" customHeight="1" outlineLevel="1">
      <c r="A30" s="33" t="s">
        <v>166</v>
      </c>
      <c r="B30" s="33" t="s">
        <v>167</v>
      </c>
      <c r="C30" s="33" t="s">
        <v>168</v>
      </c>
      <c r="D30" s="33" t="s">
        <v>169</v>
      </c>
      <c r="E30" s="33" t="s">
        <v>170</v>
      </c>
      <c r="F30" s="33" t="s">
        <v>232</v>
      </c>
      <c r="G30" s="33" t="s">
        <v>233</v>
      </c>
      <c r="H30" s="33" t="s">
        <v>243</v>
      </c>
      <c r="I30" s="33" t="s">
        <v>174</v>
      </c>
      <c r="J30" s="33" t="s">
        <v>244</v>
      </c>
      <c r="K30" s="33" t="s">
        <v>245</v>
      </c>
      <c r="L30" s="35">
        <v>0.1</v>
      </c>
      <c r="M30" s="33" t="s">
        <v>236</v>
      </c>
      <c r="N30" s="33" t="s">
        <v>246</v>
      </c>
      <c r="O30" s="34">
        <v>25</v>
      </c>
      <c r="P30" s="39" t="s">
        <v>178</v>
      </c>
      <c r="Q30" s="33">
        <v>8</v>
      </c>
      <c r="R30" s="33">
        <v>8</v>
      </c>
      <c r="S30" s="33">
        <v>9</v>
      </c>
      <c r="T30" s="33">
        <v>0</v>
      </c>
      <c r="U30" s="64">
        <f t="shared" si="0"/>
        <v>0</v>
      </c>
      <c r="V30" s="33"/>
      <c r="W30" s="33"/>
      <c r="X30" s="66">
        <f t="shared" si="1"/>
        <v>0</v>
      </c>
      <c r="Y30" s="39">
        <v>0</v>
      </c>
      <c r="Z30" s="39">
        <v>0</v>
      </c>
      <c r="AA30" s="39">
        <v>0</v>
      </c>
      <c r="AB30" s="39">
        <v>0</v>
      </c>
      <c r="AC30" s="59">
        <f t="shared" si="2"/>
        <v>0</v>
      </c>
      <c r="AD30" s="59">
        <f t="shared" si="3"/>
        <v>0</v>
      </c>
      <c r="AE30" s="59">
        <f t="shared" si="4"/>
        <v>0</v>
      </c>
      <c r="AF30" s="59">
        <f t="shared" si="5"/>
        <v>0</v>
      </c>
      <c r="AG30" s="32"/>
    </row>
    <row r="31" spans="1:33" ht="54.95" customHeight="1">
      <c r="A31" s="33"/>
      <c r="B31" s="33"/>
      <c r="C31" s="33"/>
      <c r="D31" s="33"/>
      <c r="E31" s="33"/>
      <c r="F31" s="263" t="s">
        <v>247</v>
      </c>
      <c r="G31" s="264"/>
      <c r="H31" s="264"/>
      <c r="I31" s="264"/>
      <c r="J31" s="264"/>
      <c r="K31" s="264"/>
      <c r="L31" s="264"/>
      <c r="M31" s="264"/>
      <c r="N31" s="264"/>
      <c r="O31" s="264"/>
      <c r="P31" s="264"/>
      <c r="Q31" s="264"/>
      <c r="R31" s="264"/>
      <c r="S31" s="264"/>
      <c r="T31" s="264"/>
      <c r="U31" s="264"/>
      <c r="V31" s="264"/>
      <c r="W31" s="264"/>
      <c r="X31" s="264"/>
      <c r="Y31" s="264"/>
      <c r="Z31" s="264"/>
      <c r="AA31" s="264"/>
      <c r="AB31" s="265"/>
      <c r="AC31" s="69">
        <f>SUM(AC27:AC30)</f>
        <v>8.533333333333333E-2</v>
      </c>
      <c r="AD31" s="69">
        <f t="shared" ref="AD31" si="8">SUM(AD27:AD30)</f>
        <v>3.2944444444444443E-2</v>
      </c>
      <c r="AE31" s="69">
        <f>SUM(AE27:AE30)/4</f>
        <v>9.6666666666666665E-2</v>
      </c>
      <c r="AF31" s="69">
        <f>SUM(AF27:AF30)/4</f>
        <v>4.3472222222222225E-2</v>
      </c>
      <c r="AG31" s="32"/>
    </row>
    <row r="32" spans="1:33" ht="54.95" customHeight="1" outlineLevel="1">
      <c r="A32" s="33" t="s">
        <v>214</v>
      </c>
      <c r="B32" s="33" t="s">
        <v>167</v>
      </c>
      <c r="C32" s="33" t="s">
        <v>168</v>
      </c>
      <c r="D32" s="33" t="s">
        <v>169</v>
      </c>
      <c r="E32" s="33" t="s">
        <v>170</v>
      </c>
      <c r="F32" s="33" t="s">
        <v>248</v>
      </c>
      <c r="G32" s="33" t="s">
        <v>249</v>
      </c>
      <c r="H32" s="33" t="s">
        <v>250</v>
      </c>
      <c r="I32" s="33" t="s">
        <v>174</v>
      </c>
      <c r="J32" s="33">
        <v>0</v>
      </c>
      <c r="K32" s="33" t="s">
        <v>251</v>
      </c>
      <c r="L32" s="35">
        <v>0.6</v>
      </c>
      <c r="M32" s="33" t="s">
        <v>176</v>
      </c>
      <c r="N32" s="33" t="s">
        <v>217</v>
      </c>
      <c r="O32" s="34">
        <v>1</v>
      </c>
      <c r="P32" s="39">
        <v>1</v>
      </c>
      <c r="Q32" s="33">
        <v>1</v>
      </c>
      <c r="R32" s="33">
        <v>1</v>
      </c>
      <c r="S32" s="33">
        <v>1</v>
      </c>
      <c r="T32" s="33">
        <v>0</v>
      </c>
      <c r="U32" s="64">
        <f t="shared" si="0"/>
        <v>0.47</v>
      </c>
      <c r="V32" s="33"/>
      <c r="W32" s="33"/>
      <c r="X32" s="66">
        <f t="shared" si="1"/>
        <v>0.47</v>
      </c>
      <c r="Y32" s="39">
        <v>0</v>
      </c>
      <c r="Z32" s="39">
        <v>0.47</v>
      </c>
      <c r="AA32" s="39">
        <v>0</v>
      </c>
      <c r="AB32" s="39">
        <v>0</v>
      </c>
      <c r="AC32" s="59">
        <f t="shared" si="2"/>
        <v>0.28199999999999997</v>
      </c>
      <c r="AD32" s="59">
        <f t="shared" si="3"/>
        <v>0.28199999999999997</v>
      </c>
      <c r="AE32" s="59">
        <f t="shared" si="4"/>
        <v>0.47</v>
      </c>
      <c r="AF32" s="59">
        <f t="shared" si="5"/>
        <v>0.47</v>
      </c>
      <c r="AG32" s="32"/>
    </row>
    <row r="33" spans="1:34" ht="54.95" customHeight="1" outlineLevel="1">
      <c r="A33" s="33" t="s">
        <v>218</v>
      </c>
      <c r="B33" s="33" t="s">
        <v>167</v>
      </c>
      <c r="C33" s="33" t="s">
        <v>168</v>
      </c>
      <c r="D33" s="33" t="s">
        <v>169</v>
      </c>
      <c r="E33" s="33" t="s">
        <v>170</v>
      </c>
      <c r="F33" s="33" t="s">
        <v>248</v>
      </c>
      <c r="G33" s="33" t="s">
        <v>249</v>
      </c>
      <c r="H33" s="33" t="s">
        <v>252</v>
      </c>
      <c r="I33" s="33" t="s">
        <v>174</v>
      </c>
      <c r="J33" s="33">
        <v>0</v>
      </c>
      <c r="K33" s="33" t="s">
        <v>253</v>
      </c>
      <c r="L33" s="35">
        <v>0.2</v>
      </c>
      <c r="M33" s="33" t="s">
        <v>176</v>
      </c>
      <c r="N33" s="33" t="s">
        <v>221</v>
      </c>
      <c r="O33" s="34">
        <v>1</v>
      </c>
      <c r="P33" s="39" t="s">
        <v>178</v>
      </c>
      <c r="Q33" s="33">
        <v>1</v>
      </c>
      <c r="R33" s="33" t="s">
        <v>178</v>
      </c>
      <c r="S33" s="33" t="s">
        <v>178</v>
      </c>
      <c r="T33" s="33">
        <v>0</v>
      </c>
      <c r="U33" s="64">
        <f t="shared" si="0"/>
        <v>0</v>
      </c>
      <c r="V33" s="33"/>
      <c r="W33" s="33"/>
      <c r="X33" s="66">
        <f t="shared" si="1"/>
        <v>0</v>
      </c>
      <c r="Y33" s="39">
        <v>0</v>
      </c>
      <c r="Z33" s="39">
        <v>0</v>
      </c>
      <c r="AA33" s="39">
        <v>0</v>
      </c>
      <c r="AB33" s="39">
        <v>0</v>
      </c>
      <c r="AC33" s="59">
        <f t="shared" si="2"/>
        <v>0</v>
      </c>
      <c r="AD33" s="59">
        <f t="shared" si="3"/>
        <v>0</v>
      </c>
      <c r="AE33" s="59">
        <f t="shared" si="4"/>
        <v>0</v>
      </c>
      <c r="AF33" s="59">
        <f t="shared" si="5"/>
        <v>0</v>
      </c>
      <c r="AG33" s="32"/>
    </row>
    <row r="34" spans="1:34" ht="54.95" customHeight="1" outlineLevel="1">
      <c r="A34" s="33" t="s">
        <v>166</v>
      </c>
      <c r="B34" s="33" t="s">
        <v>167</v>
      </c>
      <c r="C34" s="33" t="s">
        <v>168</v>
      </c>
      <c r="D34" s="33" t="s">
        <v>169</v>
      </c>
      <c r="E34" s="33" t="s">
        <v>170</v>
      </c>
      <c r="F34" s="33" t="s">
        <v>248</v>
      </c>
      <c r="G34" s="33" t="s">
        <v>249</v>
      </c>
      <c r="H34" s="33" t="s">
        <v>254</v>
      </c>
      <c r="I34" s="33" t="s">
        <v>174</v>
      </c>
      <c r="J34" s="33">
        <v>0</v>
      </c>
      <c r="K34" s="33" t="s">
        <v>255</v>
      </c>
      <c r="L34" s="35">
        <v>0.2</v>
      </c>
      <c r="M34" s="33" t="s">
        <v>176</v>
      </c>
      <c r="N34" s="33" t="s">
        <v>256</v>
      </c>
      <c r="O34" s="34">
        <v>1</v>
      </c>
      <c r="P34" s="39" t="s">
        <v>178</v>
      </c>
      <c r="Q34" s="33">
        <v>1</v>
      </c>
      <c r="R34" s="33" t="s">
        <v>178</v>
      </c>
      <c r="S34" s="33" t="s">
        <v>178</v>
      </c>
      <c r="T34" s="33">
        <v>0</v>
      </c>
      <c r="U34" s="64">
        <f t="shared" si="0"/>
        <v>0.4</v>
      </c>
      <c r="V34" s="33"/>
      <c r="W34" s="33"/>
      <c r="X34" s="66">
        <f t="shared" si="1"/>
        <v>0.4</v>
      </c>
      <c r="Y34" s="39">
        <v>0</v>
      </c>
      <c r="Z34" s="39">
        <v>0.4</v>
      </c>
      <c r="AA34" s="39">
        <v>0</v>
      </c>
      <c r="AB34" s="39">
        <v>0</v>
      </c>
      <c r="AC34" s="59">
        <f t="shared" si="2"/>
        <v>8.0000000000000016E-2</v>
      </c>
      <c r="AD34" s="59">
        <f t="shared" si="3"/>
        <v>8.0000000000000016E-2</v>
      </c>
      <c r="AE34" s="59">
        <f t="shared" si="4"/>
        <v>0.4</v>
      </c>
      <c r="AF34" s="59">
        <f t="shared" si="5"/>
        <v>0.4</v>
      </c>
      <c r="AG34" s="32"/>
    </row>
    <row r="35" spans="1:34" ht="54.95" customHeight="1">
      <c r="A35" s="33"/>
      <c r="B35" s="33"/>
      <c r="C35" s="33"/>
      <c r="D35" s="33"/>
      <c r="E35" s="33"/>
      <c r="F35" s="263" t="s">
        <v>257</v>
      </c>
      <c r="G35" s="264"/>
      <c r="H35" s="264"/>
      <c r="I35" s="264"/>
      <c r="J35" s="264"/>
      <c r="K35" s="264"/>
      <c r="L35" s="264"/>
      <c r="M35" s="264"/>
      <c r="N35" s="264"/>
      <c r="O35" s="264"/>
      <c r="P35" s="264"/>
      <c r="Q35" s="264"/>
      <c r="R35" s="264"/>
      <c r="S35" s="264"/>
      <c r="T35" s="264"/>
      <c r="U35" s="264"/>
      <c r="V35" s="264"/>
      <c r="W35" s="264"/>
      <c r="X35" s="264"/>
      <c r="Y35" s="264"/>
      <c r="Z35" s="264"/>
      <c r="AA35" s="264"/>
      <c r="AB35" s="265"/>
      <c r="AC35" s="69">
        <f>SUM(AC32:AC34)</f>
        <v>0.36199999999999999</v>
      </c>
      <c r="AD35" s="69">
        <f t="shared" ref="AD35" si="9">SUM(AD32:AD34)</f>
        <v>0.36199999999999999</v>
      </c>
      <c r="AE35" s="69">
        <f>SUM(AE32:AE34)/3</f>
        <v>0.28999999999999998</v>
      </c>
      <c r="AF35" s="69">
        <f>SUM(AF32:AF34)/3</f>
        <v>0.28999999999999998</v>
      </c>
      <c r="AG35" s="32"/>
    </row>
    <row r="36" spans="1:34" ht="54.95" customHeight="1" outlineLevel="1">
      <c r="A36" s="33" t="s">
        <v>258</v>
      </c>
      <c r="B36" s="33" t="s">
        <v>167</v>
      </c>
      <c r="C36" s="33" t="s">
        <v>259</v>
      </c>
      <c r="D36" s="33" t="s">
        <v>169</v>
      </c>
      <c r="E36" s="33" t="s">
        <v>260</v>
      </c>
      <c r="F36" s="33" t="s">
        <v>261</v>
      </c>
      <c r="G36" s="33" t="s">
        <v>262</v>
      </c>
      <c r="H36" s="33" t="s">
        <v>263</v>
      </c>
      <c r="I36" s="33" t="s">
        <v>174</v>
      </c>
      <c r="J36" s="33">
        <v>4</v>
      </c>
      <c r="K36" s="33" t="s">
        <v>264</v>
      </c>
      <c r="L36" s="35">
        <v>0.15</v>
      </c>
      <c r="M36" s="33" t="s">
        <v>176</v>
      </c>
      <c r="N36" s="33" t="s">
        <v>265</v>
      </c>
      <c r="O36" s="34">
        <v>4</v>
      </c>
      <c r="P36" s="39">
        <v>1</v>
      </c>
      <c r="Q36" s="33">
        <v>1</v>
      </c>
      <c r="R36" s="33">
        <v>1</v>
      </c>
      <c r="S36" s="33">
        <v>1</v>
      </c>
      <c r="T36" s="33">
        <v>1</v>
      </c>
      <c r="U36" s="64">
        <f t="shared" si="0"/>
        <v>0</v>
      </c>
      <c r="V36" s="33"/>
      <c r="W36" s="33"/>
      <c r="X36" s="66">
        <f t="shared" si="1"/>
        <v>1</v>
      </c>
      <c r="Y36" s="39">
        <v>0</v>
      </c>
      <c r="Z36" s="39">
        <v>0</v>
      </c>
      <c r="AA36" s="39">
        <v>0</v>
      </c>
      <c r="AB36" s="39">
        <v>0</v>
      </c>
      <c r="AC36" s="59">
        <f t="shared" si="2"/>
        <v>0</v>
      </c>
      <c r="AD36" s="59">
        <f t="shared" si="3"/>
        <v>0</v>
      </c>
      <c r="AE36" s="59">
        <f t="shared" si="4"/>
        <v>0</v>
      </c>
      <c r="AF36" s="59">
        <f>(Y36+Z36+T36)/O36</f>
        <v>0.25</v>
      </c>
      <c r="AG36" s="32"/>
    </row>
    <row r="37" spans="1:34" ht="54.95" customHeight="1" outlineLevel="1">
      <c r="A37" s="33" t="s">
        <v>258</v>
      </c>
      <c r="B37" s="33" t="s">
        <v>167</v>
      </c>
      <c r="C37" s="33" t="s">
        <v>259</v>
      </c>
      <c r="D37" s="33" t="s">
        <v>169</v>
      </c>
      <c r="E37" s="33" t="s">
        <v>260</v>
      </c>
      <c r="F37" s="33" t="s">
        <v>261</v>
      </c>
      <c r="G37" s="33" t="s">
        <v>262</v>
      </c>
      <c r="H37" s="33" t="s">
        <v>266</v>
      </c>
      <c r="I37" s="33" t="s">
        <v>174</v>
      </c>
      <c r="J37" s="33">
        <v>56</v>
      </c>
      <c r="K37" s="33" t="s">
        <v>267</v>
      </c>
      <c r="L37" s="35">
        <v>0.3</v>
      </c>
      <c r="M37" s="33" t="s">
        <v>176</v>
      </c>
      <c r="N37" s="33" t="s">
        <v>265</v>
      </c>
      <c r="O37" s="34">
        <v>60</v>
      </c>
      <c r="P37" s="39">
        <v>15</v>
      </c>
      <c r="Q37" s="33">
        <v>15</v>
      </c>
      <c r="R37" s="33">
        <v>15</v>
      </c>
      <c r="S37" s="33">
        <v>15</v>
      </c>
      <c r="T37" s="33">
        <v>15</v>
      </c>
      <c r="U37" s="64">
        <f t="shared" si="0"/>
        <v>15</v>
      </c>
      <c r="V37" s="33"/>
      <c r="W37" s="33"/>
      <c r="X37" s="66">
        <f t="shared" si="1"/>
        <v>30</v>
      </c>
      <c r="Y37" s="39">
        <v>0</v>
      </c>
      <c r="Z37" s="39">
        <v>15</v>
      </c>
      <c r="AA37" s="39">
        <v>0</v>
      </c>
      <c r="AB37" s="39">
        <v>0</v>
      </c>
      <c r="AC37" s="59">
        <f t="shared" si="2"/>
        <v>0.3</v>
      </c>
      <c r="AD37" s="59">
        <f t="shared" si="3"/>
        <v>7.4999999999999997E-2</v>
      </c>
      <c r="AE37" s="59">
        <f t="shared" si="4"/>
        <v>1</v>
      </c>
      <c r="AF37" s="59">
        <f t="shared" ref="AF37:AF39" si="10">(Y37+Z37+T37)/O37</f>
        <v>0.5</v>
      </c>
      <c r="AG37" s="32"/>
    </row>
    <row r="38" spans="1:34" ht="54.95" customHeight="1" outlineLevel="1">
      <c r="A38" s="33" t="s">
        <v>258</v>
      </c>
      <c r="B38" s="33" t="s">
        <v>167</v>
      </c>
      <c r="C38" s="33" t="s">
        <v>259</v>
      </c>
      <c r="D38" s="33" t="s">
        <v>169</v>
      </c>
      <c r="E38" s="33" t="s">
        <v>260</v>
      </c>
      <c r="F38" s="33" t="s">
        <v>261</v>
      </c>
      <c r="G38" s="33" t="s">
        <v>262</v>
      </c>
      <c r="H38" s="33" t="s">
        <v>268</v>
      </c>
      <c r="I38" s="33" t="s">
        <v>174</v>
      </c>
      <c r="J38" s="33">
        <v>0</v>
      </c>
      <c r="K38" s="33" t="s">
        <v>269</v>
      </c>
      <c r="L38" s="35">
        <v>0.15</v>
      </c>
      <c r="M38" s="33" t="s">
        <v>176</v>
      </c>
      <c r="N38" s="33" t="s">
        <v>270</v>
      </c>
      <c r="O38" s="34">
        <v>4</v>
      </c>
      <c r="P38" s="39">
        <v>1</v>
      </c>
      <c r="Q38" s="33">
        <v>1</v>
      </c>
      <c r="R38" s="33">
        <v>1</v>
      </c>
      <c r="S38" s="33">
        <v>1</v>
      </c>
      <c r="T38" s="33">
        <v>3</v>
      </c>
      <c r="U38" s="64">
        <f t="shared" si="0"/>
        <v>1</v>
      </c>
      <c r="V38" s="33"/>
      <c r="W38" s="33"/>
      <c r="X38" s="66">
        <f t="shared" si="1"/>
        <v>4</v>
      </c>
      <c r="Y38" s="39">
        <v>0</v>
      </c>
      <c r="Z38" s="33">
        <v>1</v>
      </c>
      <c r="AA38" s="39">
        <v>0</v>
      </c>
      <c r="AB38" s="39">
        <v>0</v>
      </c>
      <c r="AC38" s="59">
        <f t="shared" si="2"/>
        <v>0.15</v>
      </c>
      <c r="AD38" s="59">
        <f t="shared" si="3"/>
        <v>3.7499999999999999E-2</v>
      </c>
      <c r="AE38" s="59">
        <f t="shared" si="4"/>
        <v>1</v>
      </c>
      <c r="AF38" s="59">
        <f t="shared" si="10"/>
        <v>1</v>
      </c>
      <c r="AG38" s="32"/>
    </row>
    <row r="39" spans="1:34" ht="54.95" customHeight="1" outlineLevel="1">
      <c r="A39" s="33" t="s">
        <v>258</v>
      </c>
      <c r="B39" s="33" t="s">
        <v>167</v>
      </c>
      <c r="C39" s="33" t="s">
        <v>259</v>
      </c>
      <c r="D39" s="33" t="s">
        <v>169</v>
      </c>
      <c r="E39" s="33" t="s">
        <v>260</v>
      </c>
      <c r="F39" s="33" t="s">
        <v>261</v>
      </c>
      <c r="G39" s="33" t="s">
        <v>262</v>
      </c>
      <c r="H39" s="33" t="s">
        <v>271</v>
      </c>
      <c r="I39" s="33" t="s">
        <v>174</v>
      </c>
      <c r="J39" s="33">
        <v>0</v>
      </c>
      <c r="K39" s="33" t="s">
        <v>272</v>
      </c>
      <c r="L39" s="35">
        <v>0.4</v>
      </c>
      <c r="M39" s="33" t="s">
        <v>176</v>
      </c>
      <c r="N39" s="33" t="s">
        <v>270</v>
      </c>
      <c r="O39" s="34">
        <v>5</v>
      </c>
      <c r="P39" s="137">
        <v>2</v>
      </c>
      <c r="Q39" s="33">
        <v>1</v>
      </c>
      <c r="R39" s="33">
        <v>1</v>
      </c>
      <c r="S39" s="33">
        <v>1</v>
      </c>
      <c r="T39" s="33">
        <v>2</v>
      </c>
      <c r="U39" s="64">
        <f t="shared" si="0"/>
        <v>1</v>
      </c>
      <c r="V39" s="33"/>
      <c r="W39" s="33"/>
      <c r="X39" s="66">
        <f t="shared" si="1"/>
        <v>3</v>
      </c>
      <c r="Y39" s="39">
        <v>0</v>
      </c>
      <c r="Z39" s="40">
        <v>1</v>
      </c>
      <c r="AA39" s="39">
        <v>0</v>
      </c>
      <c r="AB39" s="39">
        <v>0</v>
      </c>
      <c r="AC39" s="59">
        <f t="shared" si="2"/>
        <v>0.4</v>
      </c>
      <c r="AD39" s="59">
        <f t="shared" si="3"/>
        <v>8.0000000000000016E-2</v>
      </c>
      <c r="AE39" s="59">
        <f t="shared" si="4"/>
        <v>1</v>
      </c>
      <c r="AF39" s="59">
        <f t="shared" si="10"/>
        <v>0.6</v>
      </c>
      <c r="AG39" s="32"/>
    </row>
    <row r="40" spans="1:34" ht="54.95" customHeight="1">
      <c r="A40" s="260"/>
      <c r="B40" s="261"/>
      <c r="C40" s="261"/>
      <c r="D40" s="261"/>
      <c r="E40" s="262"/>
      <c r="F40" s="267" t="s">
        <v>273</v>
      </c>
      <c r="G40" s="267"/>
      <c r="H40" s="267"/>
      <c r="I40" s="267"/>
      <c r="J40" s="267"/>
      <c r="K40" s="267"/>
      <c r="L40" s="267"/>
      <c r="M40" s="267"/>
      <c r="N40" s="267"/>
      <c r="O40" s="267"/>
      <c r="P40" s="267"/>
      <c r="Q40" s="267"/>
      <c r="R40" s="267"/>
      <c r="S40" s="267"/>
      <c r="T40" s="267"/>
      <c r="U40" s="267"/>
      <c r="V40" s="267"/>
      <c r="W40" s="267"/>
      <c r="X40" s="267"/>
      <c r="Y40" s="267"/>
      <c r="Z40" s="267"/>
      <c r="AA40" s="267"/>
      <c r="AB40" s="267"/>
      <c r="AC40" s="216">
        <f>SUM(AC36:AC39)</f>
        <v>0.85</v>
      </c>
      <c r="AD40" s="216">
        <f>SUM(AD36:AD39)</f>
        <v>0.1925</v>
      </c>
      <c r="AE40" s="216">
        <f>SUM(AE36:AE39)/4</f>
        <v>0.75</v>
      </c>
      <c r="AF40" s="216">
        <f>SUM(AF36:AF39)/4</f>
        <v>0.58750000000000002</v>
      </c>
    </row>
    <row r="42" spans="1:34" ht="45.75" customHeight="1">
      <c r="G42" s="138"/>
      <c r="H42" s="138"/>
      <c r="I42" s="138"/>
      <c r="J42" s="138"/>
      <c r="K42" s="138"/>
      <c r="L42" s="138"/>
      <c r="M42" s="138"/>
      <c r="N42" s="138"/>
      <c r="O42" s="138"/>
      <c r="P42" s="138"/>
      <c r="Q42" s="138"/>
      <c r="R42" s="138"/>
      <c r="S42" s="138"/>
      <c r="T42" s="138"/>
      <c r="U42" s="138"/>
      <c r="V42" s="138"/>
      <c r="W42" s="138"/>
      <c r="X42" s="266" t="s">
        <v>274</v>
      </c>
      <c r="Y42" s="266"/>
      <c r="Z42" s="266"/>
      <c r="AA42" s="266"/>
      <c r="AB42" s="266"/>
      <c r="AC42" s="217">
        <f>(AC13+AC26+AC31+AC35+AC40)/5</f>
        <v>0.36450169124432641</v>
      </c>
      <c r="AD42" s="217">
        <f t="shared" ref="AD42:AF42" si="11">(AD13+AD26+AD31+AD35+AD40)/5</f>
        <v>0.15800491980871487</v>
      </c>
      <c r="AE42" s="217">
        <f t="shared" si="11"/>
        <v>0.3024224218568532</v>
      </c>
      <c r="AF42" s="217">
        <f t="shared" si="11"/>
        <v>0.2126099781610386</v>
      </c>
      <c r="AG42" s="60"/>
      <c r="AH42" s="60"/>
    </row>
  </sheetData>
  <autoFilter ref="A8:AF41" xr:uid="{00000000-0001-0000-0100-000000000000}"/>
  <mergeCells count="20">
    <mergeCell ref="A40:E40"/>
    <mergeCell ref="F26:AB26"/>
    <mergeCell ref="F31:AB31"/>
    <mergeCell ref="F35:AB35"/>
    <mergeCell ref="X42:AB42"/>
    <mergeCell ref="F40:AB40"/>
    <mergeCell ref="F13:AB13"/>
    <mergeCell ref="C4:AE4"/>
    <mergeCell ref="C5:AE5"/>
    <mergeCell ref="A6:AF6"/>
    <mergeCell ref="T7:X7"/>
    <mergeCell ref="Y7:AB7"/>
    <mergeCell ref="AC7:AF7"/>
    <mergeCell ref="A7:O7"/>
    <mergeCell ref="P7:S7"/>
    <mergeCell ref="A1:B4"/>
    <mergeCell ref="A5:B5"/>
    <mergeCell ref="C1:AE1"/>
    <mergeCell ref="C2:AE2"/>
    <mergeCell ref="C3:AE3"/>
  </mergeCells>
  <dataValidations count="1">
    <dataValidation type="list" allowBlank="1" showInputMessage="1" showErrorMessage="1" sqref="M9:M12 M14:M25 M27:M30 M32:M34 M36:M39" xr:uid="{00000000-0002-0000-0100-000000000000}">
      <formula1>$AG$10:$AG$11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2B34D-9578-4C66-A828-5282DD0A28C9}">
  <dimension ref="A1:BE24"/>
  <sheetViews>
    <sheetView topLeftCell="C1" zoomScale="65" zoomScaleNormal="80" workbookViewId="0">
      <selection activeCell="A6" sqref="A6:AB7"/>
    </sheetView>
  </sheetViews>
  <sheetFormatPr baseColWidth="10" defaultColWidth="10.75" defaultRowHeight="14.25"/>
  <cols>
    <col min="1" max="1" width="32.125" customWidth="1"/>
    <col min="2" max="2" width="17.375" customWidth="1"/>
    <col min="3" max="3" width="24.75" customWidth="1"/>
    <col min="4" max="4" width="37.625" customWidth="1"/>
    <col min="5" max="5" width="35.75" customWidth="1"/>
    <col min="6" max="6" width="61.375" customWidth="1"/>
    <col min="7" max="7" width="33.25" bestFit="1" customWidth="1"/>
    <col min="8" max="8" width="52.625" customWidth="1"/>
    <col min="9" max="9" width="34" bestFit="1" customWidth="1"/>
    <col min="10" max="10" width="30.25" customWidth="1"/>
    <col min="11" max="11" width="23.75" customWidth="1"/>
    <col min="12" max="12" width="14.25" customWidth="1"/>
    <col min="13" max="13" width="30.125" customWidth="1"/>
    <col min="14" max="14" width="36.75" customWidth="1"/>
    <col min="15" max="15" width="23.875" customWidth="1"/>
    <col min="16" max="16" width="12.25" customWidth="1"/>
    <col min="17" max="17" width="12.875" customWidth="1"/>
    <col min="18" max="18" width="13.75" customWidth="1"/>
    <col min="19" max="19" width="13.25" customWidth="1"/>
    <col min="20" max="22" width="12.25" customWidth="1"/>
    <col min="23" max="23" width="11.25" customWidth="1"/>
    <col min="24" max="24" width="27.25" customWidth="1"/>
    <col min="25" max="25" width="39.25" bestFit="1" customWidth="1"/>
    <col min="26" max="26" width="54.75" bestFit="1" customWidth="1"/>
    <col min="29" max="29" width="10.75" customWidth="1"/>
  </cols>
  <sheetData>
    <row r="1" spans="1:57" s="1" customFormat="1" ht="22.5" customHeight="1">
      <c r="A1" s="277" t="s">
        <v>275</v>
      </c>
      <c r="B1" s="277"/>
      <c r="C1" s="277" t="s">
        <v>125</v>
      </c>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65" t="s">
        <v>126</v>
      </c>
    </row>
    <row r="2" spans="1:57" s="1" customFormat="1" ht="22.5" customHeight="1">
      <c r="A2" s="277"/>
      <c r="B2" s="277"/>
      <c r="C2" s="277" t="s">
        <v>127</v>
      </c>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65" t="s">
        <v>128</v>
      </c>
    </row>
    <row r="3" spans="1:57" s="1" customFormat="1" ht="22.5" customHeight="1">
      <c r="A3" s="277"/>
      <c r="B3" s="277"/>
      <c r="C3" s="277" t="s">
        <v>129</v>
      </c>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65" t="s">
        <v>130</v>
      </c>
    </row>
    <row r="4" spans="1:57" s="1" customFormat="1" ht="22.5" customHeight="1">
      <c r="A4" s="277"/>
      <c r="B4" s="277"/>
      <c r="C4" s="277" t="s">
        <v>131</v>
      </c>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7"/>
      <c r="BA4" s="277"/>
      <c r="BB4" s="277"/>
      <c r="BC4" s="277"/>
      <c r="BD4" s="277"/>
      <c r="BE4" s="65" t="s">
        <v>276</v>
      </c>
    </row>
    <row r="5" spans="1:57" s="1" customFormat="1" ht="26.25" customHeight="1">
      <c r="A5" s="278" t="s">
        <v>277</v>
      </c>
      <c r="B5" s="278"/>
      <c r="C5" s="278" t="s">
        <v>134</v>
      </c>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8"/>
      <c r="BA5" s="278"/>
      <c r="BB5" s="278"/>
      <c r="BC5" s="278"/>
      <c r="BD5" s="278"/>
      <c r="BE5" s="278"/>
    </row>
    <row r="6" spans="1:57" s="1" customFormat="1" ht="15" customHeight="1">
      <c r="A6" s="268" t="s">
        <v>278</v>
      </c>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9"/>
      <c r="AC6" s="272" t="s">
        <v>279</v>
      </c>
      <c r="AD6" s="273"/>
      <c r="AE6" s="273"/>
      <c r="AF6" s="273"/>
      <c r="AG6" s="273"/>
      <c r="AH6" s="273"/>
      <c r="AI6" s="276" t="s">
        <v>280</v>
      </c>
      <c r="AJ6" s="276"/>
      <c r="AK6" s="276"/>
      <c r="AL6" s="276"/>
      <c r="AM6" s="276"/>
      <c r="AN6" s="276"/>
      <c r="AO6" s="276"/>
      <c r="AP6" s="276"/>
      <c r="AQ6" s="276"/>
      <c r="AR6" s="276"/>
      <c r="AS6" s="276"/>
      <c r="AT6" s="276"/>
      <c r="AU6" s="276"/>
      <c r="AV6" s="276"/>
      <c r="AW6" s="276"/>
      <c r="AX6" s="276"/>
      <c r="AY6" s="276"/>
      <c r="AZ6" s="276"/>
      <c r="BA6" s="276"/>
      <c r="BB6" s="276"/>
      <c r="BC6" s="276"/>
      <c r="BD6" s="276"/>
      <c r="BE6" s="276"/>
    </row>
    <row r="7" spans="1:57" s="1" customFormat="1" ht="15" customHeight="1">
      <c r="A7" s="270"/>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1"/>
      <c r="AC7" s="274"/>
      <c r="AD7" s="275"/>
      <c r="AE7" s="275"/>
      <c r="AF7" s="275"/>
      <c r="AG7" s="275"/>
      <c r="AH7" s="275"/>
      <c r="AI7" s="276"/>
      <c r="AJ7" s="276"/>
      <c r="AK7" s="276"/>
      <c r="AL7" s="276"/>
      <c r="AM7" s="276"/>
      <c r="AN7" s="276"/>
      <c r="AO7" s="276"/>
      <c r="AP7" s="276"/>
      <c r="AQ7" s="276"/>
      <c r="AR7" s="276"/>
      <c r="AS7" s="276"/>
      <c r="AT7" s="276"/>
      <c r="AU7" s="276"/>
      <c r="AV7" s="276"/>
      <c r="AW7" s="276"/>
      <c r="AX7" s="276"/>
      <c r="AY7" s="276"/>
      <c r="AZ7" s="276"/>
      <c r="BA7" s="276"/>
      <c r="BB7" s="276"/>
      <c r="BC7" s="276"/>
      <c r="BD7" s="276"/>
      <c r="BE7" s="276"/>
    </row>
    <row r="8" spans="1:57" s="17" customFormat="1" ht="66.75" customHeight="1">
      <c r="A8" s="2" t="s">
        <v>10</v>
      </c>
      <c r="B8" s="2" t="s">
        <v>281</v>
      </c>
      <c r="C8" s="2" t="s">
        <v>282</v>
      </c>
      <c r="D8" s="2" t="s">
        <v>283</v>
      </c>
      <c r="E8" s="2" t="s">
        <v>42</v>
      </c>
      <c r="F8" s="2" t="s">
        <v>44</v>
      </c>
      <c r="G8" s="2" t="s">
        <v>46</v>
      </c>
      <c r="H8" s="2" t="s">
        <v>48</v>
      </c>
      <c r="I8" s="2" t="s">
        <v>50</v>
      </c>
      <c r="J8" s="2" t="s">
        <v>52</v>
      </c>
      <c r="K8" s="57" t="s">
        <v>284</v>
      </c>
      <c r="L8" s="57" t="s">
        <v>285</v>
      </c>
      <c r="M8" s="57" t="s">
        <v>286</v>
      </c>
      <c r="N8" s="57" t="s">
        <v>287</v>
      </c>
      <c r="O8" s="57" t="s">
        <v>288</v>
      </c>
      <c r="P8" s="57" t="s">
        <v>289</v>
      </c>
      <c r="Q8" s="57" t="s">
        <v>290</v>
      </c>
      <c r="R8" s="57" t="s">
        <v>291</v>
      </c>
      <c r="S8" s="57" t="s">
        <v>292</v>
      </c>
      <c r="T8" s="57" t="s">
        <v>293</v>
      </c>
      <c r="U8" s="57" t="s">
        <v>294</v>
      </c>
      <c r="V8" s="57" t="s">
        <v>295</v>
      </c>
      <c r="W8" s="57" t="s">
        <v>296</v>
      </c>
      <c r="X8" s="2" t="s">
        <v>56</v>
      </c>
      <c r="Y8" s="2" t="s">
        <v>60</v>
      </c>
      <c r="Z8" s="2" t="s">
        <v>62</v>
      </c>
    </row>
    <row r="9" spans="1:57" ht="99.75">
      <c r="A9" s="42" t="s">
        <v>297</v>
      </c>
      <c r="B9" s="42" t="s">
        <v>298</v>
      </c>
      <c r="C9" s="42" t="s">
        <v>299</v>
      </c>
      <c r="D9" s="42" t="s">
        <v>300</v>
      </c>
      <c r="E9" s="42" t="s">
        <v>301</v>
      </c>
      <c r="F9" s="42" t="s">
        <v>302</v>
      </c>
      <c r="G9" s="42" t="s">
        <v>303</v>
      </c>
      <c r="H9" s="42" t="s">
        <v>304</v>
      </c>
      <c r="I9" s="43" t="s">
        <v>305</v>
      </c>
      <c r="J9" s="43" t="s">
        <v>306</v>
      </c>
      <c r="K9" s="44">
        <v>0.1</v>
      </c>
      <c r="L9" s="43"/>
      <c r="M9" s="43"/>
      <c r="N9" s="45">
        <v>0.3</v>
      </c>
      <c r="O9" s="44">
        <v>0.3</v>
      </c>
      <c r="P9" s="45">
        <v>0.3</v>
      </c>
      <c r="Q9" s="43"/>
      <c r="R9" s="43"/>
      <c r="S9" s="46"/>
      <c r="T9" s="46"/>
      <c r="U9" s="46"/>
      <c r="V9" s="46"/>
      <c r="W9" s="45">
        <v>1</v>
      </c>
      <c r="X9" s="43" t="s">
        <v>307</v>
      </c>
      <c r="Y9" s="42" t="s">
        <v>308</v>
      </c>
      <c r="Z9" s="43" t="s">
        <v>309</v>
      </c>
    </row>
    <row r="10" spans="1:57" ht="99.75">
      <c r="A10" s="42" t="s">
        <v>297</v>
      </c>
      <c r="B10" s="42" t="s">
        <v>310</v>
      </c>
      <c r="C10" s="42" t="s">
        <v>311</v>
      </c>
      <c r="D10" s="42" t="s">
        <v>300</v>
      </c>
      <c r="E10" s="42" t="s">
        <v>301</v>
      </c>
      <c r="F10" s="42" t="s">
        <v>302</v>
      </c>
      <c r="G10" s="42" t="s">
        <v>312</v>
      </c>
      <c r="H10" s="42" t="s">
        <v>313</v>
      </c>
      <c r="I10" s="43" t="s">
        <v>305</v>
      </c>
      <c r="J10" s="43" t="s">
        <v>306</v>
      </c>
      <c r="K10" s="42"/>
      <c r="L10" s="43"/>
      <c r="M10" s="43"/>
      <c r="N10" s="43"/>
      <c r="O10" s="43"/>
      <c r="P10" s="45">
        <v>0.5</v>
      </c>
      <c r="Q10" s="43"/>
      <c r="R10" s="43"/>
      <c r="S10" s="46"/>
      <c r="T10" s="46"/>
      <c r="U10" s="46"/>
      <c r="V10" s="46"/>
      <c r="W10" s="45">
        <v>0.5</v>
      </c>
      <c r="X10" s="43" t="s">
        <v>307</v>
      </c>
      <c r="Y10" s="42" t="s">
        <v>308</v>
      </c>
      <c r="Z10" s="43" t="s">
        <v>309</v>
      </c>
    </row>
    <row r="11" spans="1:57" ht="99.75">
      <c r="A11" s="42" t="s">
        <v>297</v>
      </c>
      <c r="B11" s="42" t="s">
        <v>310</v>
      </c>
      <c r="C11" s="42" t="s">
        <v>314</v>
      </c>
      <c r="D11" s="42" t="s">
        <v>300</v>
      </c>
      <c r="E11" s="42" t="s">
        <v>301</v>
      </c>
      <c r="F11" s="47" t="s">
        <v>315</v>
      </c>
      <c r="G11" s="42" t="s">
        <v>316</v>
      </c>
      <c r="H11" s="42" t="s">
        <v>317</v>
      </c>
      <c r="I11" s="43" t="s">
        <v>318</v>
      </c>
      <c r="J11" s="43" t="s">
        <v>306</v>
      </c>
      <c r="K11" s="42" t="s">
        <v>319</v>
      </c>
      <c r="L11" s="43">
        <v>0</v>
      </c>
      <c r="M11" s="43">
        <v>0</v>
      </c>
      <c r="N11" s="43">
        <v>0</v>
      </c>
      <c r="O11" s="43"/>
      <c r="P11" s="45">
        <v>1</v>
      </c>
      <c r="Q11" s="43"/>
      <c r="R11" s="43"/>
      <c r="S11" s="46"/>
      <c r="T11" s="46"/>
      <c r="U11" s="46"/>
      <c r="V11" s="46"/>
      <c r="W11" s="45">
        <v>1</v>
      </c>
      <c r="X11" s="43" t="s">
        <v>320</v>
      </c>
      <c r="Y11" s="42" t="s">
        <v>308</v>
      </c>
      <c r="Z11" s="43" t="s">
        <v>309</v>
      </c>
    </row>
    <row r="12" spans="1:57" ht="99.75">
      <c r="A12" s="42" t="s">
        <v>297</v>
      </c>
      <c r="B12" s="42" t="s">
        <v>310</v>
      </c>
      <c r="C12" s="42" t="s">
        <v>321</v>
      </c>
      <c r="D12" s="42" t="s">
        <v>300</v>
      </c>
      <c r="E12" s="42" t="s">
        <v>301</v>
      </c>
      <c r="F12" s="42" t="s">
        <v>302</v>
      </c>
      <c r="G12" s="42" t="s">
        <v>322</v>
      </c>
      <c r="H12" s="48" t="s">
        <v>323</v>
      </c>
      <c r="I12" s="43" t="s">
        <v>305</v>
      </c>
      <c r="J12" s="43" t="s">
        <v>306</v>
      </c>
      <c r="K12" s="43">
        <v>0</v>
      </c>
      <c r="L12" s="43">
        <v>0</v>
      </c>
      <c r="M12" s="43">
        <v>0</v>
      </c>
      <c r="N12" s="42" t="s">
        <v>324</v>
      </c>
      <c r="O12" s="43"/>
      <c r="P12" s="45">
        <v>0.3</v>
      </c>
      <c r="Q12" s="43"/>
      <c r="R12" s="43"/>
      <c r="S12" s="46"/>
      <c r="T12" s="46"/>
      <c r="U12" s="46"/>
      <c r="V12" s="46"/>
      <c r="W12" s="45">
        <v>0.3</v>
      </c>
      <c r="X12" s="43" t="s">
        <v>307</v>
      </c>
      <c r="Y12" s="42" t="s">
        <v>308</v>
      </c>
      <c r="Z12" s="43" t="s">
        <v>309</v>
      </c>
    </row>
    <row r="13" spans="1:57" ht="85.5">
      <c r="A13" s="49" t="s">
        <v>325</v>
      </c>
      <c r="B13" s="49" t="s">
        <v>326</v>
      </c>
      <c r="C13" s="49" t="s">
        <v>327</v>
      </c>
      <c r="D13" s="49" t="s">
        <v>300</v>
      </c>
      <c r="E13" s="49" t="s">
        <v>301</v>
      </c>
      <c r="F13" s="49" t="s">
        <v>328</v>
      </c>
      <c r="G13" s="49" t="s">
        <v>329</v>
      </c>
      <c r="H13" s="49" t="s">
        <v>330</v>
      </c>
      <c r="I13" s="50" t="s">
        <v>331</v>
      </c>
      <c r="J13" s="50" t="s">
        <v>306</v>
      </c>
      <c r="K13" s="50"/>
      <c r="L13" s="50"/>
      <c r="M13" s="51">
        <v>0.25</v>
      </c>
      <c r="N13" s="50"/>
      <c r="O13" s="50"/>
      <c r="P13" s="50"/>
      <c r="Q13" s="50"/>
      <c r="R13" s="50"/>
      <c r="S13" s="52"/>
      <c r="T13" s="52"/>
      <c r="U13" s="52"/>
      <c r="V13" s="52"/>
      <c r="W13" s="52"/>
      <c r="X13" s="50" t="s">
        <v>332</v>
      </c>
      <c r="Y13" s="49" t="s">
        <v>333</v>
      </c>
      <c r="Z13" s="49" t="s">
        <v>334</v>
      </c>
    </row>
    <row r="14" spans="1:57" ht="85.5">
      <c r="A14" s="49" t="s">
        <v>335</v>
      </c>
      <c r="B14" s="49" t="s">
        <v>326</v>
      </c>
      <c r="C14" s="49" t="s">
        <v>327</v>
      </c>
      <c r="D14" s="49" t="s">
        <v>300</v>
      </c>
      <c r="E14" s="49" t="s">
        <v>301</v>
      </c>
      <c r="F14" s="49" t="s">
        <v>328</v>
      </c>
      <c r="G14" s="49" t="s">
        <v>336</v>
      </c>
      <c r="H14" s="49" t="s">
        <v>337</v>
      </c>
      <c r="I14" s="50" t="s">
        <v>305</v>
      </c>
      <c r="J14" s="50" t="s">
        <v>306</v>
      </c>
      <c r="K14" s="50">
        <v>1</v>
      </c>
      <c r="L14" s="50">
        <v>1</v>
      </c>
      <c r="M14" s="50">
        <v>1</v>
      </c>
      <c r="N14" s="50"/>
      <c r="O14" s="50"/>
      <c r="P14" s="50"/>
      <c r="Q14" s="50"/>
      <c r="R14" s="50"/>
      <c r="S14" s="52"/>
      <c r="T14" s="52"/>
      <c r="U14" s="52"/>
      <c r="V14" s="52"/>
      <c r="W14" s="52"/>
      <c r="X14" s="50" t="s">
        <v>332</v>
      </c>
      <c r="Y14" s="49" t="s">
        <v>338</v>
      </c>
      <c r="Z14" s="49" t="s">
        <v>339</v>
      </c>
    </row>
    <row r="15" spans="1:57" ht="57">
      <c r="A15" s="49" t="s">
        <v>340</v>
      </c>
      <c r="B15" s="49" t="s">
        <v>341</v>
      </c>
      <c r="C15" s="49" t="s">
        <v>342</v>
      </c>
      <c r="D15" s="49" t="s">
        <v>300</v>
      </c>
      <c r="E15" s="49" t="s">
        <v>301</v>
      </c>
      <c r="F15" s="49" t="s">
        <v>328</v>
      </c>
      <c r="G15" s="49" t="s">
        <v>343</v>
      </c>
      <c r="H15" s="49" t="s">
        <v>344</v>
      </c>
      <c r="I15" s="50" t="s">
        <v>305</v>
      </c>
      <c r="J15" s="50" t="s">
        <v>306</v>
      </c>
      <c r="K15" s="52">
        <v>0</v>
      </c>
      <c r="L15" s="50">
        <v>2</v>
      </c>
      <c r="M15" s="50">
        <v>2</v>
      </c>
      <c r="N15" s="50">
        <v>2</v>
      </c>
      <c r="O15" s="52"/>
      <c r="P15" s="52"/>
      <c r="Q15" s="52"/>
      <c r="R15" s="52"/>
      <c r="S15" s="52"/>
      <c r="T15" s="52"/>
      <c r="U15" s="52"/>
      <c r="V15" s="52"/>
      <c r="W15" s="52"/>
      <c r="X15" s="50" t="s">
        <v>332</v>
      </c>
      <c r="Y15" s="49" t="s">
        <v>345</v>
      </c>
      <c r="Z15" s="49" t="s">
        <v>346</v>
      </c>
    </row>
    <row r="16" spans="1:57" ht="228">
      <c r="A16" s="42" t="s">
        <v>347</v>
      </c>
      <c r="B16" s="42" t="s">
        <v>326</v>
      </c>
      <c r="C16" s="42" t="s">
        <v>327</v>
      </c>
      <c r="D16" s="42" t="s">
        <v>300</v>
      </c>
      <c r="E16" s="42" t="s">
        <v>348</v>
      </c>
      <c r="F16" s="42" t="s">
        <v>349</v>
      </c>
      <c r="G16" s="42" t="s">
        <v>350</v>
      </c>
      <c r="H16" s="42" t="s">
        <v>351</v>
      </c>
      <c r="I16" s="43" t="s">
        <v>305</v>
      </c>
      <c r="J16" s="43" t="s">
        <v>306</v>
      </c>
      <c r="K16" s="43">
        <v>0</v>
      </c>
      <c r="L16" s="43">
        <v>0</v>
      </c>
      <c r="M16" s="43">
        <v>0</v>
      </c>
      <c r="N16" s="43"/>
      <c r="O16" s="43"/>
      <c r="P16" s="43"/>
      <c r="Q16" s="43"/>
      <c r="R16" s="43"/>
      <c r="S16" s="46"/>
      <c r="T16" s="46"/>
      <c r="U16" s="46"/>
      <c r="V16" s="46"/>
      <c r="W16" s="46"/>
      <c r="X16" s="43" t="s">
        <v>332</v>
      </c>
      <c r="Y16" s="42" t="s">
        <v>352</v>
      </c>
      <c r="Z16" s="42" t="s">
        <v>353</v>
      </c>
    </row>
    <row r="17" spans="1:29" ht="270.75">
      <c r="A17" s="49" t="s">
        <v>354</v>
      </c>
      <c r="B17" s="49" t="s">
        <v>326</v>
      </c>
      <c r="C17" s="49" t="s">
        <v>327</v>
      </c>
      <c r="D17" s="49" t="s">
        <v>355</v>
      </c>
      <c r="E17" s="49" t="s">
        <v>356</v>
      </c>
      <c r="F17" s="53" t="s">
        <v>357</v>
      </c>
      <c r="G17" s="49" t="s">
        <v>358</v>
      </c>
      <c r="H17" s="49" t="s">
        <v>359</v>
      </c>
      <c r="I17" s="50" t="s">
        <v>305</v>
      </c>
      <c r="J17" s="50" t="s">
        <v>306</v>
      </c>
      <c r="K17" s="52"/>
      <c r="L17" s="49" t="s">
        <v>360</v>
      </c>
      <c r="M17" s="52"/>
      <c r="N17" s="52"/>
      <c r="O17" s="52"/>
      <c r="P17" s="52"/>
      <c r="Q17" s="52"/>
      <c r="R17" s="52"/>
      <c r="S17" s="52"/>
      <c r="T17" s="52"/>
      <c r="U17" s="52"/>
      <c r="V17" s="52"/>
      <c r="W17" s="52"/>
      <c r="X17" s="50" t="s">
        <v>332</v>
      </c>
      <c r="Y17" s="36" t="s">
        <v>361</v>
      </c>
      <c r="Z17" s="36" t="s">
        <v>362</v>
      </c>
    </row>
    <row r="18" spans="1:29" ht="228.75">
      <c r="A18" s="49" t="s">
        <v>363</v>
      </c>
      <c r="B18" s="49" t="s">
        <v>326</v>
      </c>
      <c r="C18" s="49" t="s">
        <v>364</v>
      </c>
      <c r="D18" s="49" t="s">
        <v>355</v>
      </c>
      <c r="E18" s="49" t="s">
        <v>356</v>
      </c>
      <c r="F18" s="53" t="s">
        <v>357</v>
      </c>
      <c r="G18" s="49" t="s">
        <v>365</v>
      </c>
      <c r="H18" s="49" t="s">
        <v>366</v>
      </c>
      <c r="I18" s="50" t="s">
        <v>305</v>
      </c>
      <c r="J18" s="50" t="s">
        <v>306</v>
      </c>
      <c r="K18" s="49" t="s">
        <v>367</v>
      </c>
      <c r="L18" s="54" t="s">
        <v>368</v>
      </c>
      <c r="M18" s="49" t="s">
        <v>369</v>
      </c>
      <c r="N18" s="49" t="s">
        <v>370</v>
      </c>
      <c r="O18" s="52"/>
      <c r="P18" s="52"/>
      <c r="Q18" s="52"/>
      <c r="R18" s="52"/>
      <c r="S18" s="52"/>
      <c r="T18" s="52"/>
      <c r="U18" s="52"/>
      <c r="V18" s="52"/>
      <c r="W18" s="52"/>
      <c r="X18" s="50" t="s">
        <v>332</v>
      </c>
      <c r="Y18" s="36" t="s">
        <v>371</v>
      </c>
      <c r="Z18" s="36" t="s">
        <v>372</v>
      </c>
    </row>
    <row r="19" spans="1:29" ht="85.5">
      <c r="A19" s="49" t="s">
        <v>373</v>
      </c>
      <c r="B19" s="49" t="s">
        <v>310</v>
      </c>
      <c r="C19" s="49" t="s">
        <v>311</v>
      </c>
      <c r="D19" s="49" t="s">
        <v>355</v>
      </c>
      <c r="E19" s="49" t="s">
        <v>356</v>
      </c>
      <c r="F19" s="53" t="s">
        <v>357</v>
      </c>
      <c r="G19" s="49" t="s">
        <v>374</v>
      </c>
      <c r="H19" s="49" t="s">
        <v>375</v>
      </c>
      <c r="I19" s="50" t="s">
        <v>305</v>
      </c>
      <c r="J19" s="50" t="s">
        <v>306</v>
      </c>
      <c r="K19" s="52"/>
      <c r="L19" s="52"/>
      <c r="M19" s="52"/>
      <c r="N19" s="52"/>
      <c r="O19" s="49" t="s">
        <v>376</v>
      </c>
      <c r="P19" s="52"/>
      <c r="Q19" s="52"/>
      <c r="R19" s="52"/>
      <c r="S19" s="52"/>
      <c r="T19" s="52"/>
      <c r="U19" s="52"/>
      <c r="V19" s="52"/>
      <c r="W19" s="52"/>
      <c r="X19" s="50" t="s">
        <v>332</v>
      </c>
      <c r="Y19" s="49" t="s">
        <v>308</v>
      </c>
      <c r="Z19" s="50" t="s">
        <v>309</v>
      </c>
    </row>
    <row r="20" spans="1:29" ht="185.25">
      <c r="A20" s="42" t="s">
        <v>377</v>
      </c>
      <c r="B20" s="42" t="s">
        <v>326</v>
      </c>
      <c r="C20" s="42" t="s">
        <v>364</v>
      </c>
      <c r="D20" s="55" t="s">
        <v>355</v>
      </c>
      <c r="E20" s="42" t="s">
        <v>378</v>
      </c>
      <c r="F20" s="42" t="s">
        <v>379</v>
      </c>
      <c r="G20" s="42" t="s">
        <v>380</v>
      </c>
      <c r="H20" s="42" t="s">
        <v>381</v>
      </c>
      <c r="I20" s="43" t="s">
        <v>305</v>
      </c>
      <c r="J20" s="43" t="s">
        <v>306</v>
      </c>
      <c r="K20" s="46"/>
      <c r="L20" s="42" t="s">
        <v>382</v>
      </c>
      <c r="M20" s="42" t="s">
        <v>383</v>
      </c>
      <c r="N20" s="46"/>
      <c r="O20" s="46"/>
      <c r="P20" s="46"/>
      <c r="Q20" s="46"/>
      <c r="R20" s="46"/>
      <c r="S20" s="46"/>
      <c r="T20" s="46"/>
      <c r="U20" s="46"/>
      <c r="V20" s="46"/>
      <c r="W20" s="46"/>
      <c r="X20" s="43" t="s">
        <v>332</v>
      </c>
      <c r="Y20" s="56" t="s">
        <v>371</v>
      </c>
      <c r="Z20" s="56" t="s">
        <v>372</v>
      </c>
    </row>
    <row r="21" spans="1:29" ht="185.25">
      <c r="A21" s="49" t="s">
        <v>384</v>
      </c>
      <c r="B21" s="49" t="s">
        <v>310</v>
      </c>
      <c r="C21" s="49" t="s">
        <v>311</v>
      </c>
      <c r="D21" s="49" t="s">
        <v>385</v>
      </c>
      <c r="E21" s="49" t="s">
        <v>386</v>
      </c>
      <c r="F21" s="49" t="s">
        <v>387</v>
      </c>
      <c r="G21" s="49" t="s">
        <v>388</v>
      </c>
      <c r="H21" s="49" t="s">
        <v>389</v>
      </c>
      <c r="I21" s="50" t="s">
        <v>305</v>
      </c>
      <c r="J21" s="50" t="s">
        <v>306</v>
      </c>
      <c r="K21" s="52">
        <v>0</v>
      </c>
      <c r="L21" s="52">
        <v>0</v>
      </c>
      <c r="M21" s="52">
        <v>0</v>
      </c>
      <c r="N21" s="52"/>
      <c r="O21" s="52"/>
      <c r="P21" s="52"/>
      <c r="Q21" s="52"/>
      <c r="R21" s="52"/>
      <c r="S21" s="52"/>
      <c r="T21" s="52"/>
      <c r="U21" s="52"/>
      <c r="V21" s="52"/>
      <c r="W21" s="52"/>
      <c r="X21" s="50" t="s">
        <v>332</v>
      </c>
      <c r="Y21" s="36" t="s">
        <v>371</v>
      </c>
      <c r="Z21" s="36" t="s">
        <v>372</v>
      </c>
    </row>
    <row r="22" spans="1:29" ht="185.25">
      <c r="A22" s="42" t="s">
        <v>180</v>
      </c>
      <c r="B22" s="42" t="s">
        <v>310</v>
      </c>
      <c r="C22" s="42" t="s">
        <v>311</v>
      </c>
      <c r="D22" s="42" t="s">
        <v>385</v>
      </c>
      <c r="E22" s="42" t="s">
        <v>390</v>
      </c>
      <c r="F22" s="42" t="s">
        <v>391</v>
      </c>
      <c r="G22" s="42" t="s">
        <v>392</v>
      </c>
      <c r="H22" s="42" t="s">
        <v>393</v>
      </c>
      <c r="I22" s="43" t="s">
        <v>305</v>
      </c>
      <c r="J22" s="43" t="s">
        <v>306</v>
      </c>
      <c r="K22" s="46">
        <v>0</v>
      </c>
      <c r="L22" s="46">
        <v>0</v>
      </c>
      <c r="M22" s="46">
        <v>0</v>
      </c>
      <c r="N22" s="46"/>
      <c r="O22" s="46"/>
      <c r="P22" s="46"/>
      <c r="Q22" s="46"/>
      <c r="R22" s="46"/>
      <c r="S22" s="46"/>
      <c r="T22" s="46"/>
      <c r="U22" s="46"/>
      <c r="V22" s="46"/>
      <c r="W22" s="46"/>
      <c r="X22" s="43" t="s">
        <v>332</v>
      </c>
      <c r="Y22" s="56" t="s">
        <v>371</v>
      </c>
      <c r="Z22" s="56" t="s">
        <v>372</v>
      </c>
    </row>
    <row r="23" spans="1:29" ht="85.5">
      <c r="A23" s="49" t="s">
        <v>170</v>
      </c>
      <c r="B23" s="49" t="s">
        <v>326</v>
      </c>
      <c r="C23" s="49" t="s">
        <v>394</v>
      </c>
      <c r="D23" s="49" t="s">
        <v>385</v>
      </c>
      <c r="E23" s="49" t="s">
        <v>395</v>
      </c>
      <c r="F23" s="49" t="s">
        <v>396</v>
      </c>
      <c r="G23" s="49" t="s">
        <v>397</v>
      </c>
      <c r="H23" s="49" t="s">
        <v>398</v>
      </c>
      <c r="I23" s="50" t="s">
        <v>305</v>
      </c>
      <c r="J23" s="50" t="s">
        <v>399</v>
      </c>
      <c r="K23" s="52"/>
      <c r="L23" s="52"/>
      <c r="M23" s="52"/>
      <c r="N23" s="52"/>
      <c r="O23" s="52"/>
      <c r="P23" s="52"/>
      <c r="Q23" s="52"/>
      <c r="R23" s="52"/>
      <c r="S23" s="52"/>
      <c r="T23" s="52"/>
      <c r="U23" s="52"/>
      <c r="V23" s="52"/>
      <c r="W23" s="52"/>
      <c r="X23" s="50" t="s">
        <v>307</v>
      </c>
      <c r="Y23" s="49" t="s">
        <v>308</v>
      </c>
      <c r="Z23" s="50" t="s">
        <v>309</v>
      </c>
    </row>
    <row r="24" spans="1:29">
      <c r="AC24" t="s">
        <v>400</v>
      </c>
    </row>
  </sheetData>
  <mergeCells count="10">
    <mergeCell ref="A6:AB7"/>
    <mergeCell ref="AC6:AH7"/>
    <mergeCell ref="AI6:BE7"/>
    <mergeCell ref="C1:BD1"/>
    <mergeCell ref="C2:BD2"/>
    <mergeCell ref="C3:BD3"/>
    <mergeCell ref="C4:BD4"/>
    <mergeCell ref="C5:BE5"/>
    <mergeCell ref="A1:B4"/>
    <mergeCell ref="A5:B5"/>
  </mergeCells>
  <dataValidations count="1">
    <dataValidation type="list" allowBlank="1" showInputMessage="1" showErrorMessage="1" sqref="W25:W113 W13:W23" xr:uid="{798F0B63-4613-4BBD-9819-325B34705201}">
      <formula1>$AC$17:$AC$24</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91"/>
  <sheetViews>
    <sheetView showGridLines="0" topLeftCell="A8" zoomScale="50" zoomScaleNormal="50" workbookViewId="0">
      <pane ySplit="1" topLeftCell="A9" activePane="bottomLeft" state="frozen"/>
      <selection activeCell="A8" sqref="A8"/>
      <selection pane="bottomLeft" activeCell="C8" sqref="C8"/>
    </sheetView>
  </sheetViews>
  <sheetFormatPr baseColWidth="10" defaultColWidth="10.75" defaultRowHeight="100.15" customHeight="1" outlineLevelRow="1" outlineLevelCol="1"/>
  <cols>
    <col min="1" max="1" width="25.75" customWidth="1"/>
    <col min="2" max="2" width="23.375" customWidth="1"/>
    <col min="3" max="3" width="23.25" customWidth="1"/>
    <col min="4" max="4" width="40.75" customWidth="1"/>
    <col min="5" max="5" width="30.125" customWidth="1"/>
    <col min="6" max="6" width="23.375" customWidth="1"/>
    <col min="7" max="7" width="37.25" customWidth="1"/>
    <col min="8" max="9" width="36.25" customWidth="1"/>
    <col min="10" max="10" width="24.75" customWidth="1" outlineLevel="1"/>
    <col min="11" max="11" width="45.25" customWidth="1" outlineLevel="1"/>
    <col min="12" max="12" width="27" customWidth="1" outlineLevel="1"/>
    <col min="13" max="13" width="23" customWidth="1" outlineLevel="1"/>
    <col min="14" max="14" width="27.75" customWidth="1"/>
    <col min="15" max="15" width="26.125" customWidth="1" outlineLevel="1"/>
    <col min="16" max="16" width="25.25" customWidth="1" outlineLevel="1"/>
    <col min="17" max="17" width="27.375" customWidth="1" outlineLevel="1"/>
    <col min="18" max="18" width="28.125" customWidth="1" outlineLevel="1"/>
    <col min="19" max="19" width="25.125" customWidth="1" outlineLevel="1"/>
    <col min="20" max="20" width="25.875" customWidth="1" outlineLevel="1"/>
    <col min="21" max="21" width="25.375" customWidth="1" outlineLevel="1"/>
    <col min="22" max="22" width="26.875" customWidth="1" outlineLevel="1"/>
    <col min="23" max="23" width="24" customWidth="1" outlineLevel="1"/>
    <col min="24" max="24" width="25.375" customWidth="1" outlineLevel="1"/>
    <col min="25" max="25" width="26.25" customWidth="1" outlineLevel="1"/>
    <col min="26" max="28" width="30.75" customWidth="1"/>
    <col min="29" max="29" width="21.25" customWidth="1"/>
    <col min="30" max="30" width="30.75" customWidth="1"/>
    <col min="31" max="31" width="28.375" customWidth="1"/>
    <col min="32" max="32" width="25.25" customWidth="1"/>
    <col min="33" max="33" width="24.75" customWidth="1"/>
    <col min="34" max="34" width="23" customWidth="1"/>
    <col min="35" max="35" width="30.375" customWidth="1"/>
    <col min="36" max="36" width="30.75" customWidth="1"/>
    <col min="37" max="37" width="34.375" customWidth="1"/>
    <col min="38" max="38" width="30.75" customWidth="1"/>
    <col min="39" max="39" width="30.75" style="37" customWidth="1"/>
    <col min="40" max="40" width="30.75" customWidth="1"/>
    <col min="41" max="41" width="36.125" customWidth="1"/>
    <col min="42" max="42" width="32.125" customWidth="1"/>
    <col min="43" max="43" width="31.625" customWidth="1"/>
    <col min="44" max="44" width="29.625" customWidth="1"/>
    <col min="45" max="45" width="31.625" customWidth="1"/>
    <col min="46" max="46" width="32.125" customWidth="1"/>
    <col min="47" max="47" width="23.375" customWidth="1"/>
    <col min="48" max="48" width="27.375" customWidth="1"/>
    <col min="49" max="49" width="19.375" customWidth="1"/>
    <col min="50" max="50" width="32.25" bestFit="1" customWidth="1"/>
    <col min="51" max="51" width="24.25" bestFit="1" customWidth="1"/>
    <col min="52" max="53" width="22.625" bestFit="1" customWidth="1"/>
    <col min="54" max="55" width="24.25" bestFit="1" customWidth="1"/>
    <col min="56" max="57" width="22.625" bestFit="1" customWidth="1"/>
    <col min="58" max="58" width="33.875" customWidth="1"/>
  </cols>
  <sheetData>
    <row r="1" spans="1:58" ht="25.15" hidden="1" customHeight="1">
      <c r="A1" s="277" t="s">
        <v>275</v>
      </c>
      <c r="B1" s="277"/>
      <c r="C1" s="285" t="s">
        <v>125</v>
      </c>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c r="BF1" s="150" t="s">
        <v>126</v>
      </c>
    </row>
    <row r="2" spans="1:58" ht="25.15" hidden="1" customHeight="1">
      <c r="A2" s="277"/>
      <c r="B2" s="277"/>
      <c r="C2" s="285" t="s">
        <v>127</v>
      </c>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7"/>
      <c r="BF2" s="150" t="s">
        <v>128</v>
      </c>
    </row>
    <row r="3" spans="1:58" ht="25.15" hidden="1" customHeight="1">
      <c r="A3" s="277"/>
      <c r="B3" s="277"/>
      <c r="C3" s="285" t="s">
        <v>129</v>
      </c>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86"/>
      <c r="AY3" s="286"/>
      <c r="AZ3" s="286"/>
      <c r="BA3" s="286"/>
      <c r="BB3" s="286"/>
      <c r="BC3" s="286"/>
      <c r="BD3" s="286"/>
      <c r="BE3" s="287"/>
      <c r="BF3" s="150" t="s">
        <v>130</v>
      </c>
    </row>
    <row r="4" spans="1:58" ht="25.15" hidden="1" customHeight="1">
      <c r="A4" s="277"/>
      <c r="B4" s="277"/>
      <c r="C4" s="285" t="s">
        <v>131</v>
      </c>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7"/>
      <c r="BF4" s="150" t="s">
        <v>276</v>
      </c>
    </row>
    <row r="5" spans="1:58" ht="25.15" hidden="1" customHeight="1">
      <c r="A5" s="278" t="s">
        <v>277</v>
      </c>
      <c r="B5" s="278"/>
      <c r="C5" s="288" t="s">
        <v>134</v>
      </c>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89"/>
      <c r="BE5" s="289"/>
      <c r="BF5" s="290"/>
    </row>
    <row r="6" spans="1:58" ht="19.5" hidden="1" customHeight="1">
      <c r="A6" s="276" t="s">
        <v>278</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9" t="s">
        <v>279</v>
      </c>
      <c r="AD6" s="279"/>
      <c r="AE6" s="279"/>
      <c r="AF6" s="279"/>
      <c r="AG6" s="279"/>
      <c r="AH6" s="279"/>
      <c r="AI6" s="276" t="s">
        <v>280</v>
      </c>
      <c r="AJ6" s="276"/>
      <c r="AK6" s="276"/>
      <c r="AL6" s="276"/>
      <c r="AM6" s="276"/>
      <c r="AN6" s="276"/>
      <c r="AO6" s="276"/>
      <c r="AP6" s="276"/>
      <c r="AQ6" s="276"/>
      <c r="AR6" s="276"/>
      <c r="AS6" s="276"/>
      <c r="AT6" s="276"/>
      <c r="AU6" s="276"/>
      <c r="AV6" s="276"/>
      <c r="AW6" s="276"/>
      <c r="AX6" s="276"/>
      <c r="AY6" s="276"/>
      <c r="AZ6" s="276"/>
      <c r="BA6" s="276"/>
      <c r="BB6" s="276"/>
      <c r="BC6" s="276"/>
      <c r="BD6" s="276"/>
      <c r="BE6" s="276"/>
      <c r="BF6" s="276"/>
    </row>
    <row r="7" spans="1:58" ht="19.5" hidden="1" customHeight="1">
      <c r="A7" s="276"/>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9"/>
      <c r="AD7" s="279"/>
      <c r="AE7" s="279"/>
      <c r="AF7" s="279"/>
      <c r="AG7" s="279"/>
      <c r="AH7" s="279"/>
      <c r="AI7" s="276"/>
      <c r="AJ7" s="276"/>
      <c r="AK7" s="276"/>
      <c r="AL7" s="276"/>
      <c r="AM7" s="276"/>
      <c r="AN7" s="276"/>
      <c r="AO7" s="276"/>
      <c r="AP7" s="276"/>
      <c r="AQ7" s="276"/>
      <c r="AR7" s="276"/>
      <c r="AS7" s="276"/>
      <c r="AT7" s="276"/>
      <c r="AU7" s="276"/>
      <c r="AV7" s="276"/>
      <c r="AW7" s="276"/>
      <c r="AX7" s="276"/>
      <c r="AY7" s="276"/>
      <c r="AZ7" s="276"/>
      <c r="BA7" s="276"/>
      <c r="BB7" s="276"/>
      <c r="BC7" s="276"/>
      <c r="BD7" s="276"/>
      <c r="BE7" s="276"/>
      <c r="BF7" s="276"/>
    </row>
    <row r="8" spans="1:58" s="133" customFormat="1" ht="74.25" customHeight="1" thickBot="1">
      <c r="A8" s="140" t="s">
        <v>10</v>
      </c>
      <c r="B8" s="140" t="s">
        <v>144</v>
      </c>
      <c r="C8" s="140" t="s">
        <v>14</v>
      </c>
      <c r="D8" s="141" t="s">
        <v>401</v>
      </c>
      <c r="E8" s="141" t="s">
        <v>65</v>
      </c>
      <c r="F8" s="142" t="s">
        <v>67</v>
      </c>
      <c r="G8" s="141" t="s">
        <v>69</v>
      </c>
      <c r="H8" s="141" t="s">
        <v>402</v>
      </c>
      <c r="I8" s="141" t="s">
        <v>73</v>
      </c>
      <c r="J8" s="141" t="s">
        <v>403</v>
      </c>
      <c r="K8" s="143" t="s">
        <v>404</v>
      </c>
      <c r="L8" s="143" t="s">
        <v>79</v>
      </c>
      <c r="M8" s="143" t="s">
        <v>81</v>
      </c>
      <c r="N8" s="140" t="s">
        <v>405</v>
      </c>
      <c r="O8" s="144" t="s">
        <v>406</v>
      </c>
      <c r="P8" s="144" t="s">
        <v>407</v>
      </c>
      <c r="Q8" s="144" t="s">
        <v>408</v>
      </c>
      <c r="R8" s="144" t="s">
        <v>409</v>
      </c>
      <c r="S8" s="144" t="s">
        <v>410</v>
      </c>
      <c r="T8" s="145" t="s">
        <v>411</v>
      </c>
      <c r="U8" s="143" t="s">
        <v>412</v>
      </c>
      <c r="V8" s="143" t="s">
        <v>413</v>
      </c>
      <c r="W8" s="140" t="s">
        <v>89</v>
      </c>
      <c r="X8" s="140" t="s">
        <v>91</v>
      </c>
      <c r="Y8" s="140" t="s">
        <v>93</v>
      </c>
      <c r="Z8" s="140" t="s">
        <v>95</v>
      </c>
      <c r="AA8" s="140" t="s">
        <v>97</v>
      </c>
      <c r="AB8" s="140" t="s">
        <v>99</v>
      </c>
      <c r="AC8" s="146" t="s">
        <v>102</v>
      </c>
      <c r="AD8" s="146" t="s">
        <v>414</v>
      </c>
      <c r="AE8" s="146" t="s">
        <v>106</v>
      </c>
      <c r="AF8" s="146" t="s">
        <v>108</v>
      </c>
      <c r="AG8" s="146" t="s">
        <v>110</v>
      </c>
      <c r="AH8" s="146" t="s">
        <v>112</v>
      </c>
      <c r="AI8" s="140" t="s">
        <v>115</v>
      </c>
      <c r="AJ8" s="147" t="s">
        <v>415</v>
      </c>
      <c r="AK8" s="147" t="s">
        <v>416</v>
      </c>
      <c r="AL8" s="147" t="s">
        <v>417</v>
      </c>
      <c r="AM8" s="147" t="s">
        <v>418</v>
      </c>
      <c r="AN8" s="140" t="s">
        <v>119</v>
      </c>
      <c r="AO8" s="140" t="s">
        <v>121</v>
      </c>
      <c r="AP8" s="148" t="s">
        <v>419</v>
      </c>
      <c r="AQ8" s="148" t="s">
        <v>420</v>
      </c>
      <c r="AR8" s="148" t="s">
        <v>421</v>
      </c>
      <c r="AS8" s="148" t="s">
        <v>422</v>
      </c>
      <c r="AT8" s="148" t="s">
        <v>423</v>
      </c>
      <c r="AU8" s="148" t="s">
        <v>424</v>
      </c>
      <c r="AV8" s="148" t="s">
        <v>425</v>
      </c>
      <c r="AW8" s="148" t="s">
        <v>426</v>
      </c>
      <c r="AX8" s="148" t="s">
        <v>427</v>
      </c>
      <c r="AY8" s="148" t="s">
        <v>428</v>
      </c>
      <c r="AZ8" s="148" t="s">
        <v>429</v>
      </c>
      <c r="BA8" s="148" t="s">
        <v>430</v>
      </c>
      <c r="BB8" s="148" t="s">
        <v>431</v>
      </c>
      <c r="BC8" s="148" t="s">
        <v>432</v>
      </c>
      <c r="BD8" s="148" t="s">
        <v>433</v>
      </c>
      <c r="BE8" s="148" t="s">
        <v>434</v>
      </c>
      <c r="BF8" s="147" t="s">
        <v>435</v>
      </c>
    </row>
    <row r="9" spans="1:58" s="58" customFormat="1" ht="54.95" customHeight="1" outlineLevel="1">
      <c r="A9" s="70" t="s">
        <v>170</v>
      </c>
      <c r="B9" s="70" t="s">
        <v>171</v>
      </c>
      <c r="C9" s="70" t="s">
        <v>172</v>
      </c>
      <c r="D9" s="70" t="s">
        <v>436</v>
      </c>
      <c r="E9" s="70" t="s">
        <v>437</v>
      </c>
      <c r="F9" s="71" t="s">
        <v>438</v>
      </c>
      <c r="G9" s="70" t="s">
        <v>439</v>
      </c>
      <c r="H9" s="70" t="s">
        <v>440</v>
      </c>
      <c r="I9" s="70" t="s">
        <v>441</v>
      </c>
      <c r="J9" s="72">
        <v>0.2</v>
      </c>
      <c r="K9" s="70" t="s">
        <v>442</v>
      </c>
      <c r="L9" s="70" t="s">
        <v>443</v>
      </c>
      <c r="M9" s="70" t="s">
        <v>444</v>
      </c>
      <c r="N9" s="70">
        <v>2</v>
      </c>
      <c r="O9" s="73">
        <v>0</v>
      </c>
      <c r="P9" s="73">
        <v>1</v>
      </c>
      <c r="Q9" s="74"/>
      <c r="R9" s="74"/>
      <c r="S9" s="73">
        <f>O9+P9</f>
        <v>1</v>
      </c>
      <c r="T9" s="136">
        <f>+IF((S9/N9)&gt;100%,100%,(S9/N9))</f>
        <v>0.5</v>
      </c>
      <c r="U9" s="76">
        <v>45672</v>
      </c>
      <c r="V9" s="76">
        <v>46022</v>
      </c>
      <c r="W9" s="70">
        <v>350</v>
      </c>
      <c r="X9" s="77">
        <v>1059626</v>
      </c>
      <c r="Y9" s="70" t="s">
        <v>445</v>
      </c>
      <c r="Z9" s="70" t="s">
        <v>446</v>
      </c>
      <c r="AA9" s="70" t="s">
        <v>447</v>
      </c>
      <c r="AB9" s="70" t="s">
        <v>448</v>
      </c>
      <c r="AC9" s="78" t="s">
        <v>449</v>
      </c>
      <c r="AD9" s="78" t="s">
        <v>450</v>
      </c>
      <c r="AE9" s="79">
        <v>0</v>
      </c>
      <c r="AF9" s="80" t="s">
        <v>451</v>
      </c>
      <c r="AG9" s="80" t="s">
        <v>452</v>
      </c>
      <c r="AH9" s="81">
        <v>45672</v>
      </c>
      <c r="AI9" s="82">
        <v>0</v>
      </c>
      <c r="AJ9" s="130">
        <v>191500000</v>
      </c>
      <c r="AK9" s="82">
        <v>0</v>
      </c>
      <c r="AL9" s="291"/>
      <c r="AN9" s="83" t="s">
        <v>453</v>
      </c>
      <c r="AO9" s="70" t="s">
        <v>454</v>
      </c>
      <c r="AP9" s="108"/>
      <c r="AQ9" s="108"/>
      <c r="AR9" s="108"/>
      <c r="AS9" s="108"/>
      <c r="AT9" s="124">
        <v>301382500</v>
      </c>
      <c r="AU9" s="126">
        <f>AT9/AK18</f>
        <v>0.46366538461538459</v>
      </c>
      <c r="AV9" s="124">
        <v>25417500</v>
      </c>
      <c r="AW9" s="126">
        <f>AV9/AK18</f>
        <v>3.9103846153846156E-2</v>
      </c>
      <c r="AX9" s="296"/>
      <c r="AY9" s="166"/>
      <c r="AZ9" s="166"/>
      <c r="BA9" s="166"/>
      <c r="BB9" s="166"/>
      <c r="BC9" s="166"/>
      <c r="BD9" s="166"/>
      <c r="BE9" s="166"/>
      <c r="BF9" s="291"/>
    </row>
    <row r="10" spans="1:58" s="58" customFormat="1" ht="54.95" customHeight="1" outlineLevel="1">
      <c r="A10" s="70" t="s">
        <v>170</v>
      </c>
      <c r="B10" s="70" t="s">
        <v>171</v>
      </c>
      <c r="C10" s="70" t="s">
        <v>172</v>
      </c>
      <c r="D10" s="70" t="s">
        <v>436</v>
      </c>
      <c r="E10" s="70" t="s">
        <v>437</v>
      </c>
      <c r="F10" s="71" t="s">
        <v>438</v>
      </c>
      <c r="G10" s="70" t="s">
        <v>439</v>
      </c>
      <c r="H10" s="70" t="s">
        <v>440</v>
      </c>
      <c r="I10" s="70" t="s">
        <v>441</v>
      </c>
      <c r="J10" s="72">
        <v>0.2</v>
      </c>
      <c r="K10" s="70" t="s">
        <v>455</v>
      </c>
      <c r="L10" s="70" t="s">
        <v>443</v>
      </c>
      <c r="M10" s="70" t="s">
        <v>444</v>
      </c>
      <c r="N10" s="70">
        <v>2</v>
      </c>
      <c r="O10" s="70">
        <v>0</v>
      </c>
      <c r="P10" s="70">
        <v>1</v>
      </c>
      <c r="Q10" s="84"/>
      <c r="R10" s="84"/>
      <c r="S10" s="73">
        <f t="shared" ref="S10:S72" si="0">O10+P10</f>
        <v>1</v>
      </c>
      <c r="T10" s="136">
        <f t="shared" ref="T10:T62" si="1">+IF((S10/N10)&gt;100%,100%,(S10/N10))</f>
        <v>0.5</v>
      </c>
      <c r="U10" s="76">
        <v>45672</v>
      </c>
      <c r="V10" s="76">
        <v>46022</v>
      </c>
      <c r="W10" s="70">
        <v>350</v>
      </c>
      <c r="X10" s="77">
        <v>1059626</v>
      </c>
      <c r="Y10" s="70" t="s">
        <v>445</v>
      </c>
      <c r="Z10" s="70" t="s">
        <v>446</v>
      </c>
      <c r="AA10" s="70" t="s">
        <v>447</v>
      </c>
      <c r="AB10" s="70" t="s">
        <v>448</v>
      </c>
      <c r="AC10" s="78" t="s">
        <v>449</v>
      </c>
      <c r="AD10" s="78" t="s">
        <v>450</v>
      </c>
      <c r="AE10" s="79">
        <v>191500000</v>
      </c>
      <c r="AF10" s="80" t="s">
        <v>451</v>
      </c>
      <c r="AG10" s="80" t="s">
        <v>452</v>
      </c>
      <c r="AH10" s="81">
        <v>45672</v>
      </c>
      <c r="AI10" s="82">
        <v>191500000</v>
      </c>
      <c r="AJ10" s="130">
        <v>16700000</v>
      </c>
      <c r="AK10" s="82">
        <v>112500000</v>
      </c>
      <c r="AL10" s="292"/>
      <c r="AN10" s="83" t="s">
        <v>453</v>
      </c>
      <c r="AO10" s="70" t="s">
        <v>454</v>
      </c>
      <c r="AP10" s="132"/>
      <c r="AQ10" s="132"/>
      <c r="AR10" s="132"/>
      <c r="AS10" s="132"/>
      <c r="AT10" s="125"/>
      <c r="AU10" s="127"/>
      <c r="AV10" s="125"/>
      <c r="AW10" s="127"/>
      <c r="AX10" s="296"/>
      <c r="AY10" s="166"/>
      <c r="AZ10" s="166"/>
      <c r="BA10" s="166"/>
      <c r="BB10" s="166"/>
      <c r="BC10" s="166"/>
      <c r="BD10" s="166"/>
      <c r="BE10" s="166"/>
      <c r="BF10" s="292"/>
    </row>
    <row r="11" spans="1:58" s="58" customFormat="1" ht="54.95" customHeight="1" outlineLevel="1">
      <c r="A11" s="70" t="s">
        <v>170</v>
      </c>
      <c r="B11" s="70" t="s">
        <v>171</v>
      </c>
      <c r="C11" s="70" t="s">
        <v>172</v>
      </c>
      <c r="D11" s="70" t="s">
        <v>436</v>
      </c>
      <c r="E11" s="70" t="s">
        <v>437</v>
      </c>
      <c r="F11" s="71" t="s">
        <v>438</v>
      </c>
      <c r="G11" s="70" t="s">
        <v>439</v>
      </c>
      <c r="H11" s="70" t="s">
        <v>440</v>
      </c>
      <c r="I11" s="70" t="s">
        <v>441</v>
      </c>
      <c r="J11" s="72">
        <v>0.6</v>
      </c>
      <c r="K11" s="70" t="s">
        <v>456</v>
      </c>
      <c r="L11" s="70" t="s">
        <v>443</v>
      </c>
      <c r="M11" s="70" t="s">
        <v>444</v>
      </c>
      <c r="N11" s="70">
        <v>288</v>
      </c>
      <c r="O11" s="70">
        <v>98</v>
      </c>
      <c r="P11" s="70">
        <v>155</v>
      </c>
      <c r="Q11" s="84"/>
      <c r="R11" s="84"/>
      <c r="S11" s="73">
        <f t="shared" si="0"/>
        <v>253</v>
      </c>
      <c r="T11" s="136">
        <f t="shared" si="1"/>
        <v>0.87847222222222221</v>
      </c>
      <c r="U11" s="76">
        <v>45672</v>
      </c>
      <c r="V11" s="76">
        <v>46022</v>
      </c>
      <c r="W11" s="70">
        <v>350</v>
      </c>
      <c r="X11" s="77">
        <v>1059626</v>
      </c>
      <c r="Y11" s="70" t="s">
        <v>445</v>
      </c>
      <c r="Z11" s="70" t="s">
        <v>446</v>
      </c>
      <c r="AA11" s="70" t="s">
        <v>447</v>
      </c>
      <c r="AB11" s="70" t="s">
        <v>448</v>
      </c>
      <c r="AC11" s="78" t="s">
        <v>449</v>
      </c>
      <c r="AD11" s="78" t="s">
        <v>450</v>
      </c>
      <c r="AE11" s="79">
        <v>0</v>
      </c>
      <c r="AF11" s="80" t="s">
        <v>451</v>
      </c>
      <c r="AG11" s="80" t="s">
        <v>452</v>
      </c>
      <c r="AH11" s="81">
        <v>45672</v>
      </c>
      <c r="AI11" s="82">
        <v>0</v>
      </c>
      <c r="AJ11" s="130">
        <v>411800000</v>
      </c>
      <c r="AK11" s="82">
        <v>276560000</v>
      </c>
      <c r="AL11" s="292"/>
      <c r="AN11" s="83" t="s">
        <v>453</v>
      </c>
      <c r="AO11" s="70" t="s">
        <v>454</v>
      </c>
      <c r="AP11" s="132"/>
      <c r="AQ11" s="132"/>
      <c r="AR11" s="132"/>
      <c r="AS11" s="132"/>
      <c r="AT11" s="125"/>
      <c r="AU11" s="127"/>
      <c r="AV11" s="125"/>
      <c r="AW11" s="127"/>
      <c r="AX11" s="296"/>
      <c r="AY11" s="166"/>
      <c r="AZ11" s="166"/>
      <c r="BA11" s="166"/>
      <c r="BB11" s="166"/>
      <c r="BC11" s="166"/>
      <c r="BD11" s="166"/>
      <c r="BE11" s="166"/>
      <c r="BF11" s="292"/>
    </row>
    <row r="12" spans="1:58" s="58" customFormat="1" ht="54.95" customHeight="1" outlineLevel="1">
      <c r="A12" s="70" t="s">
        <v>170</v>
      </c>
      <c r="B12" s="70" t="s">
        <v>171</v>
      </c>
      <c r="C12" s="70" t="s">
        <v>172</v>
      </c>
      <c r="D12" s="70" t="s">
        <v>457</v>
      </c>
      <c r="E12" s="70" t="s">
        <v>437</v>
      </c>
      <c r="F12" s="71" t="s">
        <v>438</v>
      </c>
      <c r="G12" s="70" t="s">
        <v>439</v>
      </c>
      <c r="H12" s="70" t="s">
        <v>458</v>
      </c>
      <c r="I12" s="70" t="s">
        <v>459</v>
      </c>
      <c r="J12" s="72">
        <v>0.7</v>
      </c>
      <c r="K12" s="70" t="s">
        <v>460</v>
      </c>
      <c r="L12" s="70" t="s">
        <v>443</v>
      </c>
      <c r="M12" s="70" t="s">
        <v>461</v>
      </c>
      <c r="N12" s="70">
        <v>1</v>
      </c>
      <c r="O12" s="70">
        <v>0</v>
      </c>
      <c r="P12" s="70">
        <v>1</v>
      </c>
      <c r="Q12" s="84"/>
      <c r="R12" s="84"/>
      <c r="S12" s="73">
        <f t="shared" si="0"/>
        <v>1</v>
      </c>
      <c r="T12" s="136">
        <f t="shared" si="1"/>
        <v>1</v>
      </c>
      <c r="U12" s="76">
        <v>45672</v>
      </c>
      <c r="V12" s="76">
        <v>46022</v>
      </c>
      <c r="W12" s="70">
        <v>350</v>
      </c>
      <c r="X12" s="77">
        <v>1059626</v>
      </c>
      <c r="Y12" s="70" t="s">
        <v>445</v>
      </c>
      <c r="Z12" s="70" t="s">
        <v>446</v>
      </c>
      <c r="AA12" s="70" t="s">
        <v>447</v>
      </c>
      <c r="AB12" s="70" t="s">
        <v>448</v>
      </c>
      <c r="AC12" s="78" t="s">
        <v>449</v>
      </c>
      <c r="AD12" s="78" t="s">
        <v>450</v>
      </c>
      <c r="AE12" s="79">
        <v>16700000</v>
      </c>
      <c r="AF12" s="80" t="s">
        <v>451</v>
      </c>
      <c r="AG12" s="80" t="s">
        <v>452</v>
      </c>
      <c r="AH12" s="81">
        <v>45672</v>
      </c>
      <c r="AI12" s="82">
        <v>16700000</v>
      </c>
      <c r="AJ12" s="130">
        <v>30000000</v>
      </c>
      <c r="AK12" s="82">
        <v>22000000</v>
      </c>
      <c r="AL12" s="292"/>
      <c r="AN12" s="83" t="s">
        <v>453</v>
      </c>
      <c r="AO12" s="70" t="s">
        <v>454</v>
      </c>
      <c r="AP12" s="132"/>
      <c r="AQ12" s="132"/>
      <c r="AR12" s="132"/>
      <c r="AS12" s="132"/>
      <c r="AT12" s="125"/>
      <c r="AU12" s="127"/>
      <c r="AV12" s="125"/>
      <c r="AW12" s="127"/>
      <c r="AX12" s="296"/>
      <c r="AY12" s="166"/>
      <c r="AZ12" s="166"/>
      <c r="BA12" s="166"/>
      <c r="BB12" s="166"/>
      <c r="BC12" s="166"/>
      <c r="BD12" s="166"/>
      <c r="BE12" s="166"/>
      <c r="BF12" s="292"/>
    </row>
    <row r="13" spans="1:58" s="58" customFormat="1" ht="54.95" customHeight="1" outlineLevel="1">
      <c r="A13" s="70" t="s">
        <v>170</v>
      </c>
      <c r="B13" s="70" t="s">
        <v>171</v>
      </c>
      <c r="C13" s="70" t="s">
        <v>172</v>
      </c>
      <c r="D13" s="70" t="s">
        <v>457</v>
      </c>
      <c r="E13" s="70" t="s">
        <v>437</v>
      </c>
      <c r="F13" s="71" t="s">
        <v>438</v>
      </c>
      <c r="G13" s="70" t="s">
        <v>439</v>
      </c>
      <c r="H13" s="70" t="s">
        <v>458</v>
      </c>
      <c r="I13" s="70" t="s">
        <v>459</v>
      </c>
      <c r="J13" s="72">
        <v>0.3</v>
      </c>
      <c r="K13" s="70" t="s">
        <v>462</v>
      </c>
      <c r="L13" s="70" t="s">
        <v>443</v>
      </c>
      <c r="M13" s="70" t="s">
        <v>461</v>
      </c>
      <c r="N13" s="70">
        <v>1</v>
      </c>
      <c r="O13" s="70">
        <v>0</v>
      </c>
      <c r="P13" s="70">
        <v>0</v>
      </c>
      <c r="Q13" s="84"/>
      <c r="R13" s="84"/>
      <c r="S13" s="73">
        <f t="shared" si="0"/>
        <v>0</v>
      </c>
      <c r="T13" s="136">
        <f t="shared" si="1"/>
        <v>0</v>
      </c>
      <c r="U13" s="76">
        <v>45672</v>
      </c>
      <c r="V13" s="76">
        <v>46022</v>
      </c>
      <c r="W13" s="70">
        <v>350</v>
      </c>
      <c r="X13" s="77">
        <v>1059626</v>
      </c>
      <c r="Y13" s="70" t="s">
        <v>445</v>
      </c>
      <c r="Z13" s="70" t="s">
        <v>446</v>
      </c>
      <c r="AA13" s="70" t="s">
        <v>447</v>
      </c>
      <c r="AB13" s="70" t="s">
        <v>448</v>
      </c>
      <c r="AC13" s="78" t="s">
        <v>449</v>
      </c>
      <c r="AD13" s="78" t="s">
        <v>450</v>
      </c>
      <c r="AE13" s="79">
        <v>0</v>
      </c>
      <c r="AF13" s="80" t="s">
        <v>451</v>
      </c>
      <c r="AG13" s="80" t="s">
        <v>452</v>
      </c>
      <c r="AH13" s="81">
        <v>45672</v>
      </c>
      <c r="AI13" s="82">
        <v>0</v>
      </c>
      <c r="AK13" s="82">
        <v>100240000</v>
      </c>
      <c r="AL13" s="292"/>
      <c r="AN13" s="83" t="s">
        <v>453</v>
      </c>
      <c r="AO13" s="70" t="s">
        <v>454</v>
      </c>
      <c r="AP13" s="132"/>
      <c r="AQ13" s="132"/>
      <c r="AR13" s="132"/>
      <c r="AS13" s="132"/>
      <c r="AT13" s="125"/>
      <c r="AU13" s="127"/>
      <c r="AV13" s="125"/>
      <c r="AW13" s="127"/>
      <c r="AX13" s="296"/>
      <c r="AY13" s="166"/>
      <c r="AZ13" s="166"/>
      <c r="BA13" s="166"/>
      <c r="BB13" s="166"/>
      <c r="BC13" s="166"/>
      <c r="BD13" s="166"/>
      <c r="BE13" s="166"/>
      <c r="BF13" s="292"/>
    </row>
    <row r="14" spans="1:58" s="58" customFormat="1" ht="54.95" customHeight="1" outlineLevel="1">
      <c r="A14" s="70" t="s">
        <v>170</v>
      </c>
      <c r="B14" s="70" t="s">
        <v>171</v>
      </c>
      <c r="C14" s="70" t="s">
        <v>172</v>
      </c>
      <c r="D14" s="70" t="s">
        <v>463</v>
      </c>
      <c r="E14" s="70" t="s">
        <v>437</v>
      </c>
      <c r="F14" s="71" t="s">
        <v>438</v>
      </c>
      <c r="G14" s="70" t="s">
        <v>439</v>
      </c>
      <c r="H14" s="70" t="s">
        <v>464</v>
      </c>
      <c r="I14" s="70" t="s">
        <v>465</v>
      </c>
      <c r="J14" s="72">
        <v>0.7</v>
      </c>
      <c r="K14" s="70" t="s">
        <v>466</v>
      </c>
      <c r="L14" s="70" t="s">
        <v>443</v>
      </c>
      <c r="M14" s="70" t="s">
        <v>461</v>
      </c>
      <c r="N14" s="70">
        <v>1</v>
      </c>
      <c r="O14" s="70">
        <v>0</v>
      </c>
      <c r="P14" s="70">
        <v>1</v>
      </c>
      <c r="Q14" s="84"/>
      <c r="R14" s="84"/>
      <c r="S14" s="73">
        <f t="shared" si="0"/>
        <v>1</v>
      </c>
      <c r="T14" s="136">
        <f t="shared" si="1"/>
        <v>1</v>
      </c>
      <c r="U14" s="76">
        <v>45672</v>
      </c>
      <c r="V14" s="76">
        <v>46022</v>
      </c>
      <c r="W14" s="70">
        <v>350</v>
      </c>
      <c r="X14" s="77">
        <v>1059626</v>
      </c>
      <c r="Y14" s="70" t="s">
        <v>445</v>
      </c>
      <c r="Z14" s="70" t="s">
        <v>446</v>
      </c>
      <c r="AA14" s="70" t="s">
        <v>447</v>
      </c>
      <c r="AB14" s="70" t="s">
        <v>448</v>
      </c>
      <c r="AC14" s="78" t="s">
        <v>449</v>
      </c>
      <c r="AD14" s="78" t="s">
        <v>450</v>
      </c>
      <c r="AE14" s="79">
        <v>0</v>
      </c>
      <c r="AF14" s="80" t="s">
        <v>451</v>
      </c>
      <c r="AG14" s="80" t="s">
        <v>451</v>
      </c>
      <c r="AH14" s="81">
        <v>45672</v>
      </c>
      <c r="AI14" s="82">
        <v>0</v>
      </c>
      <c r="AK14" s="82">
        <v>0</v>
      </c>
      <c r="AL14" s="292"/>
      <c r="AN14" s="83" t="s">
        <v>453</v>
      </c>
      <c r="AO14" s="70" t="s">
        <v>454</v>
      </c>
      <c r="AP14" s="132"/>
      <c r="AQ14" s="132"/>
      <c r="AR14" s="132"/>
      <c r="AS14" s="132"/>
      <c r="AT14" s="125"/>
      <c r="AU14" s="127"/>
      <c r="AV14" s="125"/>
      <c r="AW14" s="127"/>
      <c r="AX14" s="296"/>
      <c r="AY14" s="166"/>
      <c r="AZ14" s="166"/>
      <c r="BA14" s="166"/>
      <c r="BB14" s="166"/>
      <c r="BC14" s="166"/>
      <c r="BD14" s="166"/>
      <c r="BE14" s="166"/>
      <c r="BF14" s="292"/>
    </row>
    <row r="15" spans="1:58" s="58" customFormat="1" ht="54.95" customHeight="1" outlineLevel="1">
      <c r="A15" s="70" t="s">
        <v>170</v>
      </c>
      <c r="B15" s="70" t="s">
        <v>171</v>
      </c>
      <c r="C15" s="70" t="s">
        <v>172</v>
      </c>
      <c r="D15" s="70" t="s">
        <v>463</v>
      </c>
      <c r="E15" s="70" t="s">
        <v>437</v>
      </c>
      <c r="F15" s="71" t="s">
        <v>438</v>
      </c>
      <c r="G15" s="70" t="s">
        <v>439</v>
      </c>
      <c r="H15" s="70" t="s">
        <v>464</v>
      </c>
      <c r="I15" s="70" t="s">
        <v>465</v>
      </c>
      <c r="J15" s="72">
        <v>0.3</v>
      </c>
      <c r="K15" s="70" t="s">
        <v>467</v>
      </c>
      <c r="L15" s="70" t="s">
        <v>443</v>
      </c>
      <c r="M15" s="70" t="s">
        <v>461</v>
      </c>
      <c r="N15" s="70">
        <v>1</v>
      </c>
      <c r="O15" s="70">
        <v>0</v>
      </c>
      <c r="P15" s="70">
        <v>0</v>
      </c>
      <c r="Q15" s="84"/>
      <c r="R15" s="84"/>
      <c r="S15" s="73">
        <f t="shared" si="0"/>
        <v>0</v>
      </c>
      <c r="T15" s="136">
        <f t="shared" si="1"/>
        <v>0</v>
      </c>
      <c r="U15" s="76">
        <v>45672</v>
      </c>
      <c r="V15" s="76">
        <v>46022</v>
      </c>
      <c r="W15" s="70">
        <v>350</v>
      </c>
      <c r="X15" s="77">
        <v>1059626</v>
      </c>
      <c r="Y15" s="70" t="s">
        <v>445</v>
      </c>
      <c r="Z15" s="70" t="s">
        <v>446</v>
      </c>
      <c r="AA15" s="70" t="s">
        <v>447</v>
      </c>
      <c r="AB15" s="70" t="s">
        <v>448</v>
      </c>
      <c r="AC15" s="78" t="s">
        <v>449</v>
      </c>
      <c r="AD15" s="78" t="s">
        <v>450</v>
      </c>
      <c r="AE15" s="79">
        <v>411800000</v>
      </c>
      <c r="AF15" s="80" t="s">
        <v>451</v>
      </c>
      <c r="AG15" s="80" t="s">
        <v>451</v>
      </c>
      <c r="AH15" s="81">
        <v>45672</v>
      </c>
      <c r="AI15" s="82">
        <v>411800000</v>
      </c>
      <c r="AK15" s="82">
        <v>50000000</v>
      </c>
      <c r="AL15" s="292"/>
      <c r="AN15" s="83" t="s">
        <v>453</v>
      </c>
      <c r="AO15" s="70" t="s">
        <v>454</v>
      </c>
      <c r="AP15" s="132"/>
      <c r="AQ15" s="132"/>
      <c r="AR15" s="132"/>
      <c r="AS15" s="132"/>
      <c r="AT15" s="125"/>
      <c r="AU15" s="127"/>
      <c r="AV15" s="125"/>
      <c r="AW15" s="127"/>
      <c r="AX15" s="296"/>
      <c r="AY15" s="166"/>
      <c r="AZ15" s="166"/>
      <c r="BA15" s="166"/>
      <c r="BB15" s="166"/>
      <c r="BC15" s="166"/>
      <c r="BD15" s="166"/>
      <c r="BE15" s="166"/>
      <c r="BF15" s="292"/>
    </row>
    <row r="16" spans="1:58" s="58" customFormat="1" ht="54.95" customHeight="1" outlineLevel="1">
      <c r="A16" s="70" t="s">
        <v>170</v>
      </c>
      <c r="B16" s="70" t="s">
        <v>171</v>
      </c>
      <c r="C16" s="70" t="s">
        <v>172</v>
      </c>
      <c r="D16" s="70" t="s">
        <v>468</v>
      </c>
      <c r="E16" s="70" t="s">
        <v>437</v>
      </c>
      <c r="F16" s="71" t="s">
        <v>438</v>
      </c>
      <c r="G16" s="70" t="s">
        <v>439</v>
      </c>
      <c r="H16" s="70" t="s">
        <v>469</v>
      </c>
      <c r="I16" s="70" t="s">
        <v>470</v>
      </c>
      <c r="J16" s="72">
        <v>0.7</v>
      </c>
      <c r="K16" s="70" t="s">
        <v>471</v>
      </c>
      <c r="L16" s="70" t="s">
        <v>443</v>
      </c>
      <c r="M16" s="70" t="s">
        <v>472</v>
      </c>
      <c r="N16" s="70">
        <v>110</v>
      </c>
      <c r="O16" s="70">
        <v>0</v>
      </c>
      <c r="P16" s="70">
        <v>81</v>
      </c>
      <c r="Q16" s="84"/>
      <c r="R16" s="84"/>
      <c r="S16" s="73">
        <f t="shared" si="0"/>
        <v>81</v>
      </c>
      <c r="T16" s="136">
        <f t="shared" si="1"/>
        <v>0.73636363636363633</v>
      </c>
      <c r="U16" s="76">
        <v>45672</v>
      </c>
      <c r="V16" s="76">
        <v>46022</v>
      </c>
      <c r="W16" s="70">
        <v>350</v>
      </c>
      <c r="X16" s="77">
        <v>1059626</v>
      </c>
      <c r="Y16" s="70" t="s">
        <v>445</v>
      </c>
      <c r="Z16" s="70" t="s">
        <v>446</v>
      </c>
      <c r="AA16" s="70" t="s">
        <v>447</v>
      </c>
      <c r="AB16" s="70" t="s">
        <v>448</v>
      </c>
      <c r="AC16" s="78" t="s">
        <v>449</v>
      </c>
      <c r="AD16" s="78" t="s">
        <v>450</v>
      </c>
      <c r="AE16" s="79">
        <v>30000000</v>
      </c>
      <c r="AF16" s="80" t="s">
        <v>451</v>
      </c>
      <c r="AG16" s="80" t="s">
        <v>451</v>
      </c>
      <c r="AH16" s="81">
        <v>45672</v>
      </c>
      <c r="AI16" s="82">
        <v>30000000</v>
      </c>
      <c r="AK16" s="82">
        <v>50000000</v>
      </c>
      <c r="AL16" s="292"/>
      <c r="AN16" s="83" t="s">
        <v>453</v>
      </c>
      <c r="AO16" s="70" t="s">
        <v>454</v>
      </c>
      <c r="AP16" s="132"/>
      <c r="AQ16" s="132"/>
      <c r="AR16" s="132"/>
      <c r="AS16" s="132"/>
      <c r="AT16" s="125"/>
      <c r="AU16" s="127"/>
      <c r="AV16" s="125"/>
      <c r="AW16" s="127"/>
      <c r="AX16" s="296"/>
      <c r="AY16" s="166"/>
      <c r="AZ16" s="166"/>
      <c r="BA16" s="166"/>
      <c r="BB16" s="166"/>
      <c r="BC16" s="166"/>
      <c r="BD16" s="166"/>
      <c r="BE16" s="166"/>
      <c r="BF16" s="292"/>
    </row>
    <row r="17" spans="1:58" s="58" customFormat="1" ht="54.95" customHeight="1" outlineLevel="1" thickBot="1">
      <c r="A17" s="70" t="s">
        <v>170</v>
      </c>
      <c r="B17" s="70" t="s">
        <v>171</v>
      </c>
      <c r="C17" s="70" t="s">
        <v>172</v>
      </c>
      <c r="D17" s="70" t="s">
        <v>468</v>
      </c>
      <c r="E17" s="70" t="s">
        <v>437</v>
      </c>
      <c r="F17" s="71" t="s">
        <v>438</v>
      </c>
      <c r="G17" s="70" t="s">
        <v>439</v>
      </c>
      <c r="H17" s="70" t="s">
        <v>469</v>
      </c>
      <c r="I17" s="70" t="s">
        <v>470</v>
      </c>
      <c r="J17" s="72">
        <v>0.3</v>
      </c>
      <c r="K17" s="70" t="s">
        <v>473</v>
      </c>
      <c r="L17" s="70" t="s">
        <v>443</v>
      </c>
      <c r="M17" s="70" t="s">
        <v>472</v>
      </c>
      <c r="N17" s="70">
        <v>8</v>
      </c>
      <c r="O17" s="70">
        <v>0</v>
      </c>
      <c r="P17" s="70">
        <v>2</v>
      </c>
      <c r="Q17" s="84"/>
      <c r="R17" s="84"/>
      <c r="S17" s="73">
        <f t="shared" si="0"/>
        <v>2</v>
      </c>
      <c r="T17" s="136">
        <f t="shared" si="1"/>
        <v>0.25</v>
      </c>
      <c r="U17" s="76">
        <v>45672</v>
      </c>
      <c r="V17" s="76">
        <v>46022</v>
      </c>
      <c r="W17" s="70">
        <v>350</v>
      </c>
      <c r="X17" s="77">
        <v>1059626</v>
      </c>
      <c r="Y17" s="70" t="s">
        <v>445</v>
      </c>
      <c r="Z17" s="70" t="s">
        <v>446</v>
      </c>
      <c r="AA17" s="70" t="s">
        <v>447</v>
      </c>
      <c r="AB17" s="70" t="s">
        <v>448</v>
      </c>
      <c r="AC17" s="78" t="s">
        <v>449</v>
      </c>
      <c r="AD17" s="78" t="s">
        <v>450</v>
      </c>
      <c r="AE17" s="79">
        <v>0</v>
      </c>
      <c r="AF17" s="80" t="s">
        <v>451</v>
      </c>
      <c r="AG17" s="80" t="s">
        <v>451</v>
      </c>
      <c r="AH17" s="81">
        <v>45672</v>
      </c>
      <c r="AI17" s="82">
        <v>0</v>
      </c>
      <c r="AK17" s="155">
        <v>38700000</v>
      </c>
      <c r="AL17" s="292"/>
      <c r="AN17" s="156" t="s">
        <v>453</v>
      </c>
      <c r="AO17" s="108" t="s">
        <v>454</v>
      </c>
      <c r="AP17" s="132"/>
      <c r="AQ17" s="132"/>
      <c r="AR17" s="132"/>
      <c r="AS17" s="132"/>
      <c r="AT17" s="125"/>
      <c r="AU17" s="127"/>
      <c r="AV17" s="125"/>
      <c r="AW17" s="127"/>
      <c r="AX17" s="291"/>
      <c r="AY17" s="194"/>
      <c r="AZ17" s="194"/>
      <c r="BA17" s="194"/>
      <c r="BB17" s="194"/>
      <c r="BC17" s="194"/>
      <c r="BD17" s="194"/>
      <c r="BE17" s="194"/>
      <c r="BF17" s="297"/>
    </row>
    <row r="18" spans="1:58" s="58" customFormat="1" ht="54.95" customHeight="1" thickBot="1">
      <c r="A18" s="85"/>
      <c r="B18" s="85"/>
      <c r="C18" s="85"/>
      <c r="D18" s="85"/>
      <c r="E18" s="281" t="s">
        <v>474</v>
      </c>
      <c r="F18" s="282"/>
      <c r="G18" s="282"/>
      <c r="H18" s="282"/>
      <c r="I18" s="282"/>
      <c r="J18" s="282"/>
      <c r="K18" s="282"/>
      <c r="L18" s="282"/>
      <c r="M18" s="282"/>
      <c r="N18" s="282"/>
      <c r="O18" s="282"/>
      <c r="P18" s="282"/>
      <c r="Q18" s="282"/>
      <c r="R18" s="282"/>
      <c r="S18" s="283"/>
      <c r="T18" s="128">
        <f>AVERAGE(T9:T17)</f>
        <v>0.54053731762065094</v>
      </c>
      <c r="U18" s="86"/>
      <c r="V18" s="86"/>
      <c r="W18" s="85"/>
      <c r="X18" s="87"/>
      <c r="Y18" s="85"/>
      <c r="Z18" s="85"/>
      <c r="AA18" s="85"/>
      <c r="AB18" s="85"/>
      <c r="AC18" s="85"/>
      <c r="AD18" s="85"/>
      <c r="AE18" s="88"/>
      <c r="AF18" s="85"/>
      <c r="AG18" s="85"/>
      <c r="AH18" s="86"/>
      <c r="AI18" s="151"/>
      <c r="AJ18" s="152">
        <f>SUM(AJ9:AJ17)</f>
        <v>650000000</v>
      </c>
      <c r="AK18" s="159">
        <f>SUM(AK9:AK17)</f>
        <v>650000000</v>
      </c>
      <c r="AL18" s="153"/>
      <c r="AM18" s="153"/>
      <c r="AN18" s="160"/>
      <c r="AO18" s="161"/>
      <c r="AP18" s="162">
        <v>0</v>
      </c>
      <c r="AQ18" s="163">
        <f>AP18/AJ18</f>
        <v>0</v>
      </c>
      <c r="AR18" s="162">
        <v>0</v>
      </c>
      <c r="AS18" s="163">
        <f>AR18/AJ18</f>
        <v>0</v>
      </c>
      <c r="AT18" s="161"/>
      <c r="AU18" s="161"/>
      <c r="AV18" s="161"/>
      <c r="AW18" s="191"/>
      <c r="AX18" s="196"/>
      <c r="AY18" s="164"/>
      <c r="AZ18" s="164"/>
      <c r="BA18" s="164"/>
      <c r="BB18" s="164"/>
      <c r="BC18" s="164"/>
      <c r="BD18" s="164"/>
      <c r="BE18" s="165"/>
    </row>
    <row r="19" spans="1:58" ht="54.95" customHeight="1" outlineLevel="1">
      <c r="A19" s="70" t="s">
        <v>170</v>
      </c>
      <c r="B19" s="70" t="s">
        <v>190</v>
      </c>
      <c r="C19" s="70" t="s">
        <v>191</v>
      </c>
      <c r="D19" s="70" t="s">
        <v>475</v>
      </c>
      <c r="E19" s="70" t="s">
        <v>476</v>
      </c>
      <c r="F19" s="71" t="s">
        <v>477</v>
      </c>
      <c r="G19" s="70" t="s">
        <v>478</v>
      </c>
      <c r="H19" s="70" t="s">
        <v>479</v>
      </c>
      <c r="I19" s="70" t="s">
        <v>470</v>
      </c>
      <c r="J19" s="75">
        <v>0.15</v>
      </c>
      <c r="K19" s="70" t="s">
        <v>480</v>
      </c>
      <c r="L19" s="70" t="s">
        <v>443</v>
      </c>
      <c r="M19" s="70" t="s">
        <v>444</v>
      </c>
      <c r="N19" s="70">
        <v>6</v>
      </c>
      <c r="O19" s="70">
        <v>1</v>
      </c>
      <c r="P19" s="70">
        <v>1</v>
      </c>
      <c r="Q19" s="70"/>
      <c r="R19" s="70"/>
      <c r="S19" s="73">
        <f t="shared" si="0"/>
        <v>2</v>
      </c>
      <c r="T19" s="136">
        <f t="shared" si="1"/>
        <v>0.33333333333333331</v>
      </c>
      <c r="U19" s="76">
        <v>45684</v>
      </c>
      <c r="V19" s="76">
        <v>46022</v>
      </c>
      <c r="W19" s="70">
        <v>338</v>
      </c>
      <c r="X19" s="77">
        <v>1059626</v>
      </c>
      <c r="Y19" s="70" t="s">
        <v>445</v>
      </c>
      <c r="Z19" s="70" t="s">
        <v>446</v>
      </c>
      <c r="AA19" s="70" t="s">
        <v>361</v>
      </c>
      <c r="AB19" s="70" t="s">
        <v>362</v>
      </c>
      <c r="AC19" s="78" t="s">
        <v>449</v>
      </c>
      <c r="AD19" s="90" t="s">
        <v>481</v>
      </c>
      <c r="AE19" s="91">
        <v>182060000</v>
      </c>
      <c r="AF19" s="78" t="s">
        <v>451</v>
      </c>
      <c r="AG19" s="78" t="s">
        <v>452</v>
      </c>
      <c r="AH19" s="81">
        <v>45684</v>
      </c>
      <c r="AI19" s="92">
        <v>182060000</v>
      </c>
      <c r="AK19" s="157">
        <v>101290000</v>
      </c>
      <c r="AL19" s="200"/>
      <c r="AN19" s="158" t="s">
        <v>453</v>
      </c>
      <c r="AO19" s="112" t="s">
        <v>482</v>
      </c>
      <c r="AP19" s="132"/>
      <c r="AQ19" s="132"/>
      <c r="AR19" s="132"/>
      <c r="AS19" s="132"/>
      <c r="AT19" s="118">
        <v>194240000</v>
      </c>
      <c r="AU19" s="121">
        <f>AT19/AK41</f>
        <v>7.7448165869321448E-2</v>
      </c>
      <c r="AV19" s="118">
        <v>12560000</v>
      </c>
      <c r="AW19" s="121">
        <f>AV19/AK41</f>
        <v>5.0079744816653483E-3</v>
      </c>
      <c r="AX19" s="195"/>
      <c r="AY19" s="195"/>
      <c r="AZ19" s="195"/>
      <c r="BA19" s="195"/>
      <c r="BB19" s="195"/>
      <c r="BC19" s="195"/>
      <c r="BD19" s="195"/>
      <c r="BE19" s="195"/>
      <c r="BF19" s="298"/>
    </row>
    <row r="20" spans="1:58" ht="54.95" customHeight="1" outlineLevel="1">
      <c r="A20" s="70" t="s">
        <v>170</v>
      </c>
      <c r="B20" s="70" t="s">
        <v>190</v>
      </c>
      <c r="C20" s="70" t="s">
        <v>191</v>
      </c>
      <c r="D20" s="70" t="s">
        <v>475</v>
      </c>
      <c r="E20" s="70" t="s">
        <v>476</v>
      </c>
      <c r="F20" s="71" t="s">
        <v>477</v>
      </c>
      <c r="G20" s="70" t="s">
        <v>478</v>
      </c>
      <c r="H20" s="70" t="s">
        <v>479</v>
      </c>
      <c r="I20" s="70" t="s">
        <v>470</v>
      </c>
      <c r="J20" s="75">
        <v>0.05</v>
      </c>
      <c r="K20" s="70" t="s">
        <v>483</v>
      </c>
      <c r="L20" s="70" t="s">
        <v>443</v>
      </c>
      <c r="M20" s="70" t="s">
        <v>444</v>
      </c>
      <c r="N20" s="70">
        <v>1</v>
      </c>
      <c r="O20" s="70">
        <v>0</v>
      </c>
      <c r="P20" s="70">
        <v>1</v>
      </c>
      <c r="Q20" s="70"/>
      <c r="R20" s="70"/>
      <c r="S20" s="73">
        <f t="shared" si="0"/>
        <v>1</v>
      </c>
      <c r="T20" s="136">
        <f t="shared" si="1"/>
        <v>1</v>
      </c>
      <c r="U20" s="76">
        <v>45684</v>
      </c>
      <c r="V20" s="76">
        <v>46022</v>
      </c>
      <c r="W20" s="70">
        <v>338</v>
      </c>
      <c r="X20" s="77">
        <v>1059626</v>
      </c>
      <c r="Y20" s="70" t="s">
        <v>445</v>
      </c>
      <c r="Z20" s="70" t="s">
        <v>446</v>
      </c>
      <c r="AA20" s="70" t="s">
        <v>361</v>
      </c>
      <c r="AB20" s="70" t="s">
        <v>362</v>
      </c>
      <c r="AC20" s="78" t="s">
        <v>449</v>
      </c>
      <c r="AD20" s="90" t="s">
        <v>481</v>
      </c>
      <c r="AE20" s="91">
        <v>0</v>
      </c>
      <c r="AF20" s="78" t="s">
        <v>451</v>
      </c>
      <c r="AG20" s="78" t="s">
        <v>452</v>
      </c>
      <c r="AH20" s="81">
        <v>45684</v>
      </c>
      <c r="AI20" s="92">
        <v>0</v>
      </c>
      <c r="AK20" s="82">
        <v>0</v>
      </c>
      <c r="AL20" s="200"/>
      <c r="AN20" s="83" t="s">
        <v>453</v>
      </c>
      <c r="AO20" s="70" t="s">
        <v>482</v>
      </c>
      <c r="AP20" s="132"/>
      <c r="AQ20" s="132"/>
      <c r="AR20" s="132"/>
      <c r="AS20" s="132"/>
      <c r="AT20" s="118"/>
      <c r="AU20" s="121"/>
      <c r="AV20" s="118"/>
      <c r="AW20" s="121"/>
      <c r="AX20" s="149"/>
      <c r="AY20" s="149"/>
      <c r="AZ20" s="149"/>
      <c r="BA20" s="149"/>
      <c r="BB20" s="149"/>
      <c r="BC20" s="149"/>
      <c r="BD20" s="149"/>
      <c r="BE20" s="149"/>
      <c r="BF20" s="299"/>
    </row>
    <row r="21" spans="1:58" ht="54.95" customHeight="1" outlineLevel="1">
      <c r="A21" s="70" t="s">
        <v>170</v>
      </c>
      <c r="B21" s="70" t="s">
        <v>190</v>
      </c>
      <c r="C21" s="70" t="s">
        <v>191</v>
      </c>
      <c r="D21" s="70" t="s">
        <v>475</v>
      </c>
      <c r="E21" s="70" t="s">
        <v>476</v>
      </c>
      <c r="F21" s="71" t="s">
        <v>477</v>
      </c>
      <c r="G21" s="70" t="s">
        <v>478</v>
      </c>
      <c r="H21" s="70" t="s">
        <v>479</v>
      </c>
      <c r="I21" s="70" t="s">
        <v>470</v>
      </c>
      <c r="J21" s="75">
        <v>0.8</v>
      </c>
      <c r="K21" s="70" t="s">
        <v>484</v>
      </c>
      <c r="L21" s="70" t="s">
        <v>443</v>
      </c>
      <c r="M21" s="70" t="s">
        <v>472</v>
      </c>
      <c r="N21" s="70">
        <v>4</v>
      </c>
      <c r="O21" s="70">
        <v>1</v>
      </c>
      <c r="P21" s="70">
        <v>1</v>
      </c>
      <c r="Q21" s="70"/>
      <c r="R21" s="70"/>
      <c r="S21" s="73">
        <f t="shared" si="0"/>
        <v>2</v>
      </c>
      <c r="T21" s="136">
        <f t="shared" si="1"/>
        <v>0.5</v>
      </c>
      <c r="U21" s="76">
        <v>45684</v>
      </c>
      <c r="V21" s="76">
        <v>46022</v>
      </c>
      <c r="W21" s="70">
        <v>338</v>
      </c>
      <c r="X21" s="77">
        <v>1059626</v>
      </c>
      <c r="Y21" s="70" t="s">
        <v>445</v>
      </c>
      <c r="Z21" s="70" t="s">
        <v>446</v>
      </c>
      <c r="AA21" s="70" t="s">
        <v>361</v>
      </c>
      <c r="AB21" s="70" t="s">
        <v>362</v>
      </c>
      <c r="AC21" s="78" t="s">
        <v>449</v>
      </c>
      <c r="AD21" s="90" t="s">
        <v>481</v>
      </c>
      <c r="AE21" s="91">
        <v>171000000</v>
      </c>
      <c r="AF21" s="78" t="s">
        <v>451</v>
      </c>
      <c r="AG21" s="78" t="s">
        <v>452</v>
      </c>
      <c r="AH21" s="81">
        <v>45684</v>
      </c>
      <c r="AI21" s="92">
        <v>171000000</v>
      </c>
      <c r="AK21" s="82">
        <v>393491341.5</v>
      </c>
      <c r="AL21" s="200"/>
      <c r="AN21" s="83" t="s">
        <v>453</v>
      </c>
      <c r="AO21" s="70" t="s">
        <v>482</v>
      </c>
      <c r="AP21" s="132"/>
      <c r="AQ21" s="132"/>
      <c r="AR21" s="132"/>
      <c r="AS21" s="132"/>
      <c r="AT21" s="118"/>
      <c r="AU21" s="121"/>
      <c r="AV21" s="118"/>
      <c r="AW21" s="121"/>
      <c r="AX21" s="149"/>
      <c r="AY21" s="149"/>
      <c r="AZ21" s="149"/>
      <c r="BA21" s="149"/>
      <c r="BB21" s="149"/>
      <c r="BC21" s="149"/>
      <c r="BD21" s="149"/>
      <c r="BE21" s="149"/>
      <c r="BF21" s="299"/>
    </row>
    <row r="22" spans="1:58" ht="54.95" customHeight="1" outlineLevel="1">
      <c r="A22" s="70" t="s">
        <v>170</v>
      </c>
      <c r="B22" s="70" t="s">
        <v>190</v>
      </c>
      <c r="C22" s="70" t="s">
        <v>191</v>
      </c>
      <c r="D22" s="70" t="s">
        <v>485</v>
      </c>
      <c r="E22" s="70" t="s">
        <v>476</v>
      </c>
      <c r="F22" s="71" t="s">
        <v>477</v>
      </c>
      <c r="G22" s="70" t="s">
        <v>478</v>
      </c>
      <c r="H22" s="70" t="s">
        <v>486</v>
      </c>
      <c r="I22" s="70" t="s">
        <v>487</v>
      </c>
      <c r="J22" s="72">
        <v>0.5</v>
      </c>
      <c r="K22" s="70" t="s">
        <v>488</v>
      </c>
      <c r="L22" s="70" t="s">
        <v>443</v>
      </c>
      <c r="M22" s="70" t="s">
        <v>472</v>
      </c>
      <c r="N22" s="70">
        <v>1</v>
      </c>
      <c r="O22" s="70">
        <v>0</v>
      </c>
      <c r="P22" s="70">
        <v>1</v>
      </c>
      <c r="Q22" s="70"/>
      <c r="R22" s="70"/>
      <c r="S22" s="73">
        <f t="shared" si="0"/>
        <v>1</v>
      </c>
      <c r="T22" s="136">
        <f t="shared" si="1"/>
        <v>1</v>
      </c>
      <c r="U22" s="76">
        <v>45684</v>
      </c>
      <c r="V22" s="76">
        <v>46022</v>
      </c>
      <c r="W22" s="70">
        <v>338</v>
      </c>
      <c r="X22" s="77">
        <v>1059626</v>
      </c>
      <c r="Y22" s="70" t="s">
        <v>445</v>
      </c>
      <c r="Z22" s="70" t="s">
        <v>446</v>
      </c>
      <c r="AA22" s="70" t="s">
        <v>361</v>
      </c>
      <c r="AB22" s="70" t="s">
        <v>362</v>
      </c>
      <c r="AC22" s="78" t="s">
        <v>449</v>
      </c>
      <c r="AD22" s="90" t="s">
        <v>481</v>
      </c>
      <c r="AE22" s="91">
        <v>32000000</v>
      </c>
      <c r="AF22" s="78" t="s">
        <v>451</v>
      </c>
      <c r="AG22" s="78" t="s">
        <v>451</v>
      </c>
      <c r="AH22" s="81">
        <v>45684</v>
      </c>
      <c r="AI22" s="92">
        <v>32000000</v>
      </c>
      <c r="AK22" s="82">
        <v>78000000</v>
      </c>
      <c r="AL22" s="200"/>
      <c r="AN22" s="83" t="s">
        <v>453</v>
      </c>
      <c r="AO22" s="70" t="s">
        <v>482</v>
      </c>
      <c r="AP22" s="132"/>
      <c r="AQ22" s="132"/>
      <c r="AR22" s="132"/>
      <c r="AS22" s="132"/>
      <c r="AT22" s="118"/>
      <c r="AU22" s="121"/>
      <c r="AV22" s="118"/>
      <c r="AW22" s="121"/>
      <c r="AX22" s="149"/>
      <c r="AY22" s="149"/>
      <c r="AZ22" s="149"/>
      <c r="BA22" s="149"/>
      <c r="BB22" s="149"/>
      <c r="BC22" s="149"/>
      <c r="BD22" s="149"/>
      <c r="BE22" s="149"/>
      <c r="BF22" s="299"/>
    </row>
    <row r="23" spans="1:58" ht="54.95" customHeight="1" outlineLevel="1">
      <c r="A23" s="70" t="s">
        <v>170</v>
      </c>
      <c r="B23" s="70" t="s">
        <v>190</v>
      </c>
      <c r="C23" s="70" t="s">
        <v>191</v>
      </c>
      <c r="D23" s="70" t="s">
        <v>485</v>
      </c>
      <c r="E23" s="70" t="s">
        <v>476</v>
      </c>
      <c r="F23" s="71" t="s">
        <v>477</v>
      </c>
      <c r="G23" s="70" t="s">
        <v>478</v>
      </c>
      <c r="H23" s="70" t="s">
        <v>486</v>
      </c>
      <c r="I23" s="70" t="s">
        <v>487</v>
      </c>
      <c r="J23" s="72">
        <v>0.5</v>
      </c>
      <c r="K23" s="70" t="s">
        <v>489</v>
      </c>
      <c r="L23" s="70" t="s">
        <v>443</v>
      </c>
      <c r="M23" s="70" t="s">
        <v>490</v>
      </c>
      <c r="N23" s="70">
        <v>6</v>
      </c>
      <c r="O23" s="70">
        <v>1</v>
      </c>
      <c r="P23" s="70">
        <v>1</v>
      </c>
      <c r="Q23" s="70"/>
      <c r="R23" s="70"/>
      <c r="S23" s="73">
        <f t="shared" si="0"/>
        <v>2</v>
      </c>
      <c r="T23" s="136">
        <f t="shared" si="1"/>
        <v>0.33333333333333331</v>
      </c>
      <c r="U23" s="76">
        <v>45684</v>
      </c>
      <c r="V23" s="76">
        <v>46022</v>
      </c>
      <c r="W23" s="70">
        <v>338</v>
      </c>
      <c r="X23" s="77">
        <v>1059626</v>
      </c>
      <c r="Y23" s="70" t="s">
        <v>445</v>
      </c>
      <c r="Z23" s="70" t="s">
        <v>446</v>
      </c>
      <c r="AA23" s="70" t="s">
        <v>361</v>
      </c>
      <c r="AB23" s="70" t="s">
        <v>362</v>
      </c>
      <c r="AC23" s="78" t="s">
        <v>449</v>
      </c>
      <c r="AD23" s="90" t="s">
        <v>481</v>
      </c>
      <c r="AE23" s="91">
        <v>182000000</v>
      </c>
      <c r="AF23" s="78" t="s">
        <v>451</v>
      </c>
      <c r="AG23" s="78" t="s">
        <v>451</v>
      </c>
      <c r="AH23" s="81">
        <v>45684</v>
      </c>
      <c r="AI23" s="92">
        <v>182000000</v>
      </c>
      <c r="AK23" s="82">
        <v>98000000</v>
      </c>
      <c r="AL23" s="200"/>
      <c r="AN23" s="83" t="s">
        <v>453</v>
      </c>
      <c r="AO23" s="70" t="s">
        <v>482</v>
      </c>
      <c r="AP23" s="132"/>
      <c r="AQ23" s="132"/>
      <c r="AR23" s="132"/>
      <c r="AS23" s="132"/>
      <c r="AT23" s="118"/>
      <c r="AU23" s="121"/>
      <c r="AV23" s="118"/>
      <c r="AW23" s="121"/>
      <c r="AX23" s="149"/>
      <c r="AY23" s="149"/>
      <c r="AZ23" s="149"/>
      <c r="BA23" s="149"/>
      <c r="BB23" s="149"/>
      <c r="BC23" s="149"/>
      <c r="BD23" s="149"/>
      <c r="BE23" s="149"/>
      <c r="BF23" s="299"/>
    </row>
    <row r="24" spans="1:58" ht="54.95" customHeight="1" outlineLevel="1">
      <c r="A24" s="70" t="s">
        <v>170</v>
      </c>
      <c r="B24" s="70" t="s">
        <v>190</v>
      </c>
      <c r="C24" s="70" t="s">
        <v>191</v>
      </c>
      <c r="D24" s="70" t="s">
        <v>491</v>
      </c>
      <c r="E24" s="70" t="s">
        <v>476</v>
      </c>
      <c r="F24" s="71" t="s">
        <v>477</v>
      </c>
      <c r="G24" s="70" t="s">
        <v>478</v>
      </c>
      <c r="H24" s="70" t="s">
        <v>486</v>
      </c>
      <c r="I24" s="70" t="s">
        <v>492</v>
      </c>
      <c r="J24" s="72">
        <v>0.85</v>
      </c>
      <c r="K24" s="70" t="s">
        <v>493</v>
      </c>
      <c r="L24" s="70" t="s">
        <v>443</v>
      </c>
      <c r="M24" s="70" t="s">
        <v>494</v>
      </c>
      <c r="N24" s="70">
        <v>3</v>
      </c>
      <c r="O24" s="70">
        <v>1</v>
      </c>
      <c r="P24" s="70">
        <v>2</v>
      </c>
      <c r="Q24" s="70"/>
      <c r="R24" s="70"/>
      <c r="S24" s="73">
        <f t="shared" si="0"/>
        <v>3</v>
      </c>
      <c r="T24" s="136">
        <f t="shared" si="1"/>
        <v>1</v>
      </c>
      <c r="U24" s="76">
        <v>45684</v>
      </c>
      <c r="V24" s="76">
        <v>46022</v>
      </c>
      <c r="W24" s="70">
        <v>338</v>
      </c>
      <c r="X24" s="77">
        <v>1059626</v>
      </c>
      <c r="Y24" s="70" t="s">
        <v>445</v>
      </c>
      <c r="Z24" s="70" t="s">
        <v>446</v>
      </c>
      <c r="AA24" s="70" t="s">
        <v>361</v>
      </c>
      <c r="AB24" s="70" t="s">
        <v>362</v>
      </c>
      <c r="AC24" s="78" t="s">
        <v>449</v>
      </c>
      <c r="AD24" s="90" t="s">
        <v>481</v>
      </c>
      <c r="AE24" s="93">
        <v>68240000</v>
      </c>
      <c r="AF24" s="78" t="s">
        <v>451</v>
      </c>
      <c r="AG24" s="78" t="s">
        <v>452</v>
      </c>
      <c r="AH24" s="81">
        <v>45684</v>
      </c>
      <c r="AI24" s="94">
        <v>68240000</v>
      </c>
      <c r="AK24" s="82">
        <v>61210000</v>
      </c>
      <c r="AL24" s="200"/>
      <c r="AN24" s="83" t="s">
        <v>453</v>
      </c>
      <c r="AO24" s="70" t="s">
        <v>482</v>
      </c>
      <c r="AP24" s="132"/>
      <c r="AQ24" s="132"/>
      <c r="AR24" s="132"/>
      <c r="AS24" s="132"/>
      <c r="AT24" s="118"/>
      <c r="AU24" s="121"/>
      <c r="AV24" s="118"/>
      <c r="AW24" s="121"/>
      <c r="AX24" s="149"/>
      <c r="AY24" s="149"/>
      <c r="AZ24" s="149"/>
      <c r="BA24" s="149"/>
      <c r="BB24" s="149"/>
      <c r="BC24" s="149"/>
      <c r="BD24" s="149"/>
      <c r="BE24" s="149"/>
      <c r="BF24" s="299"/>
    </row>
    <row r="25" spans="1:58" ht="54.95" customHeight="1" outlineLevel="1">
      <c r="A25" s="70" t="s">
        <v>170</v>
      </c>
      <c r="B25" s="70" t="s">
        <v>190</v>
      </c>
      <c r="C25" s="70" t="s">
        <v>191</v>
      </c>
      <c r="D25" s="70" t="s">
        <v>491</v>
      </c>
      <c r="E25" s="70" t="s">
        <v>476</v>
      </c>
      <c r="F25" s="71" t="s">
        <v>477</v>
      </c>
      <c r="G25" s="70" t="s">
        <v>478</v>
      </c>
      <c r="H25" s="70" t="s">
        <v>486</v>
      </c>
      <c r="I25" s="70" t="s">
        <v>492</v>
      </c>
      <c r="J25" s="72">
        <v>0.1</v>
      </c>
      <c r="K25" s="70" t="s">
        <v>495</v>
      </c>
      <c r="L25" s="70" t="s">
        <v>443</v>
      </c>
      <c r="M25" s="70" t="s">
        <v>494</v>
      </c>
      <c r="N25" s="70">
        <v>3</v>
      </c>
      <c r="O25" s="70">
        <v>0</v>
      </c>
      <c r="P25" s="70">
        <v>0</v>
      </c>
      <c r="Q25" s="70"/>
      <c r="R25" s="70"/>
      <c r="S25" s="73">
        <f t="shared" si="0"/>
        <v>0</v>
      </c>
      <c r="T25" s="136">
        <f t="shared" si="1"/>
        <v>0</v>
      </c>
      <c r="U25" s="76">
        <v>45684</v>
      </c>
      <c r="V25" s="76">
        <v>46022</v>
      </c>
      <c r="W25" s="70">
        <v>338</v>
      </c>
      <c r="X25" s="77">
        <v>1059626</v>
      </c>
      <c r="Y25" s="70" t="s">
        <v>445</v>
      </c>
      <c r="Z25" s="70" t="s">
        <v>446</v>
      </c>
      <c r="AA25" s="70" t="s">
        <v>361</v>
      </c>
      <c r="AB25" s="70" t="s">
        <v>362</v>
      </c>
      <c r="AC25" s="78" t="s">
        <v>449</v>
      </c>
      <c r="AD25" s="90" t="s">
        <v>481</v>
      </c>
      <c r="AE25" s="93">
        <v>700000000</v>
      </c>
      <c r="AF25" s="78" t="s">
        <v>451</v>
      </c>
      <c r="AG25" s="78" t="s">
        <v>452</v>
      </c>
      <c r="AH25" s="81">
        <v>45684</v>
      </c>
      <c r="AI25" s="94">
        <v>700000000</v>
      </c>
      <c r="AK25" s="82">
        <v>635000000</v>
      </c>
      <c r="AL25" s="200"/>
      <c r="AN25" s="83" t="s">
        <v>453</v>
      </c>
      <c r="AO25" s="70" t="s">
        <v>482</v>
      </c>
      <c r="AP25" s="132"/>
      <c r="AQ25" s="132"/>
      <c r="AR25" s="132"/>
      <c r="AS25" s="132"/>
      <c r="AT25" s="118"/>
      <c r="AU25" s="121"/>
      <c r="AV25" s="118"/>
      <c r="AW25" s="121"/>
      <c r="AX25" s="149"/>
      <c r="AY25" s="149"/>
      <c r="AZ25" s="149"/>
      <c r="BA25" s="149"/>
      <c r="BB25" s="149"/>
      <c r="BC25" s="149"/>
      <c r="BD25" s="149"/>
      <c r="BE25" s="149"/>
      <c r="BF25" s="299"/>
    </row>
    <row r="26" spans="1:58" ht="54.95" customHeight="1" outlineLevel="1">
      <c r="A26" s="70" t="s">
        <v>170</v>
      </c>
      <c r="B26" s="70" t="s">
        <v>190</v>
      </c>
      <c r="C26" s="70" t="s">
        <v>191</v>
      </c>
      <c r="D26" s="70" t="s">
        <v>491</v>
      </c>
      <c r="E26" s="70" t="s">
        <v>476</v>
      </c>
      <c r="F26" s="71" t="s">
        <v>477</v>
      </c>
      <c r="G26" s="70" t="s">
        <v>478</v>
      </c>
      <c r="H26" s="70" t="s">
        <v>486</v>
      </c>
      <c r="I26" s="70" t="s">
        <v>492</v>
      </c>
      <c r="J26" s="72">
        <v>0.05</v>
      </c>
      <c r="K26" s="70" t="s">
        <v>496</v>
      </c>
      <c r="L26" s="70" t="s">
        <v>443</v>
      </c>
      <c r="M26" s="70" t="s">
        <v>494</v>
      </c>
      <c r="N26" s="70">
        <v>3</v>
      </c>
      <c r="O26" s="70">
        <v>0</v>
      </c>
      <c r="P26" s="70">
        <v>0</v>
      </c>
      <c r="Q26" s="70"/>
      <c r="R26" s="70"/>
      <c r="S26" s="73">
        <f t="shared" si="0"/>
        <v>0</v>
      </c>
      <c r="T26" s="136">
        <f t="shared" si="1"/>
        <v>0</v>
      </c>
      <c r="U26" s="76">
        <v>45684</v>
      </c>
      <c r="V26" s="76">
        <v>46022</v>
      </c>
      <c r="W26" s="70">
        <v>338</v>
      </c>
      <c r="X26" s="77">
        <v>1059626</v>
      </c>
      <c r="Y26" s="70" t="s">
        <v>445</v>
      </c>
      <c r="Z26" s="70" t="s">
        <v>446</v>
      </c>
      <c r="AA26" s="70" t="s">
        <v>361</v>
      </c>
      <c r="AB26" s="70" t="s">
        <v>362</v>
      </c>
      <c r="AC26" s="78" t="s">
        <v>449</v>
      </c>
      <c r="AD26" s="90" t="s">
        <v>481</v>
      </c>
      <c r="AE26" s="93">
        <v>0</v>
      </c>
      <c r="AF26" s="78" t="s">
        <v>451</v>
      </c>
      <c r="AG26" s="78" t="s">
        <v>452</v>
      </c>
      <c r="AH26" s="81">
        <v>45684</v>
      </c>
      <c r="AI26" s="94">
        <v>0</v>
      </c>
      <c r="AK26" s="82">
        <v>0</v>
      </c>
      <c r="AL26" s="200"/>
      <c r="AN26" s="83" t="s">
        <v>453</v>
      </c>
      <c r="AO26" s="70" t="s">
        <v>482</v>
      </c>
      <c r="AP26" s="132"/>
      <c r="AQ26" s="132"/>
      <c r="AR26" s="132"/>
      <c r="AS26" s="132"/>
      <c r="AT26" s="118"/>
      <c r="AU26" s="121"/>
      <c r="AV26" s="118"/>
      <c r="AW26" s="121"/>
      <c r="AX26" s="149"/>
      <c r="AY26" s="149"/>
      <c r="AZ26" s="149"/>
      <c r="BA26" s="149"/>
      <c r="BB26" s="149"/>
      <c r="BC26" s="149"/>
      <c r="BD26" s="149"/>
      <c r="BE26" s="149"/>
      <c r="BF26" s="299"/>
    </row>
    <row r="27" spans="1:58" ht="54.95" customHeight="1" outlineLevel="1">
      <c r="A27" s="70" t="s">
        <v>170</v>
      </c>
      <c r="B27" s="70" t="s">
        <v>190</v>
      </c>
      <c r="C27" s="70" t="s">
        <v>191</v>
      </c>
      <c r="D27" s="70" t="s">
        <v>497</v>
      </c>
      <c r="E27" s="70" t="s">
        <v>476</v>
      </c>
      <c r="F27" s="71" t="s">
        <v>477</v>
      </c>
      <c r="G27" s="70" t="s">
        <v>478</v>
      </c>
      <c r="H27" s="70" t="s">
        <v>479</v>
      </c>
      <c r="I27" s="70" t="s">
        <v>498</v>
      </c>
      <c r="J27" s="72">
        <v>0.7</v>
      </c>
      <c r="K27" s="70" t="s">
        <v>499</v>
      </c>
      <c r="L27" s="70" t="s">
        <v>443</v>
      </c>
      <c r="M27" s="70" t="s">
        <v>500</v>
      </c>
      <c r="N27" s="70">
        <v>1</v>
      </c>
      <c r="O27" s="70">
        <v>0</v>
      </c>
      <c r="P27" s="70">
        <v>1</v>
      </c>
      <c r="Q27" s="70"/>
      <c r="R27" s="70"/>
      <c r="S27" s="73">
        <f t="shared" si="0"/>
        <v>1</v>
      </c>
      <c r="T27" s="136">
        <f t="shared" si="1"/>
        <v>1</v>
      </c>
      <c r="U27" s="76">
        <v>45684</v>
      </c>
      <c r="V27" s="76">
        <v>46022</v>
      </c>
      <c r="W27" s="70">
        <v>338</v>
      </c>
      <c r="X27" s="77">
        <v>1059626</v>
      </c>
      <c r="Y27" s="70" t="s">
        <v>445</v>
      </c>
      <c r="Z27" s="70" t="s">
        <v>446</v>
      </c>
      <c r="AA27" s="70" t="s">
        <v>361</v>
      </c>
      <c r="AB27" s="70" t="s">
        <v>362</v>
      </c>
      <c r="AC27" s="78" t="s">
        <v>449</v>
      </c>
      <c r="AD27" s="90" t="s">
        <v>481</v>
      </c>
      <c r="AE27" s="91">
        <v>59720000</v>
      </c>
      <c r="AF27" s="78" t="s">
        <v>451</v>
      </c>
      <c r="AG27" s="78" t="s">
        <v>452</v>
      </c>
      <c r="AH27" s="81">
        <v>45684</v>
      </c>
      <c r="AI27" s="92">
        <v>59720000</v>
      </c>
      <c r="AK27" s="95">
        <v>16000000</v>
      </c>
      <c r="AL27" s="200"/>
      <c r="AN27" s="83" t="s">
        <v>453</v>
      </c>
      <c r="AO27" s="70" t="s">
        <v>482</v>
      </c>
      <c r="AP27" s="132"/>
      <c r="AQ27" s="132"/>
      <c r="AR27" s="132"/>
      <c r="AS27" s="132"/>
      <c r="AT27" s="118"/>
      <c r="AU27" s="121"/>
      <c r="AV27" s="118"/>
      <c r="AW27" s="121"/>
      <c r="AX27" s="149"/>
      <c r="AY27" s="149"/>
      <c r="AZ27" s="149"/>
      <c r="BA27" s="149"/>
      <c r="BB27" s="149"/>
      <c r="BC27" s="149"/>
      <c r="BD27" s="149"/>
      <c r="BE27" s="149"/>
      <c r="BF27" s="299"/>
    </row>
    <row r="28" spans="1:58" ht="54.95" customHeight="1" outlineLevel="1">
      <c r="A28" s="70" t="s">
        <v>170</v>
      </c>
      <c r="B28" s="70" t="s">
        <v>190</v>
      </c>
      <c r="C28" s="70" t="s">
        <v>191</v>
      </c>
      <c r="D28" s="70" t="s">
        <v>497</v>
      </c>
      <c r="E28" s="70" t="s">
        <v>476</v>
      </c>
      <c r="F28" s="71" t="s">
        <v>477</v>
      </c>
      <c r="G28" s="70" t="s">
        <v>478</v>
      </c>
      <c r="H28" s="70" t="s">
        <v>479</v>
      </c>
      <c r="I28" s="70" t="s">
        <v>498</v>
      </c>
      <c r="J28" s="72">
        <v>0.3</v>
      </c>
      <c r="K28" s="70" t="s">
        <v>501</v>
      </c>
      <c r="L28" s="70" t="s">
        <v>443</v>
      </c>
      <c r="M28" s="70" t="s">
        <v>500</v>
      </c>
      <c r="N28" s="70">
        <v>1</v>
      </c>
      <c r="O28" s="70">
        <v>0</v>
      </c>
      <c r="P28" s="70">
        <v>0</v>
      </c>
      <c r="Q28" s="70"/>
      <c r="R28" s="70"/>
      <c r="S28" s="73">
        <f t="shared" si="0"/>
        <v>0</v>
      </c>
      <c r="T28" s="136">
        <f t="shared" si="1"/>
        <v>0</v>
      </c>
      <c r="U28" s="76">
        <v>45684</v>
      </c>
      <c r="V28" s="76">
        <v>46022</v>
      </c>
      <c r="W28" s="70">
        <v>338</v>
      </c>
      <c r="X28" s="77">
        <v>1059626</v>
      </c>
      <c r="Y28" s="70" t="s">
        <v>445</v>
      </c>
      <c r="Z28" s="70" t="s">
        <v>446</v>
      </c>
      <c r="AA28" s="70" t="s">
        <v>361</v>
      </c>
      <c r="AB28" s="70" t="s">
        <v>362</v>
      </c>
      <c r="AC28" s="78" t="s">
        <v>449</v>
      </c>
      <c r="AD28" s="90" t="s">
        <v>481</v>
      </c>
      <c r="AE28" s="91">
        <v>0</v>
      </c>
      <c r="AF28" s="78" t="s">
        <v>451</v>
      </c>
      <c r="AG28" s="78" t="s">
        <v>452</v>
      </c>
      <c r="AH28" s="81">
        <v>45684</v>
      </c>
      <c r="AI28" s="92">
        <v>0</v>
      </c>
      <c r="AK28" s="95">
        <v>114846666.66666663</v>
      </c>
      <c r="AL28" s="200"/>
      <c r="AN28" s="83" t="s">
        <v>453</v>
      </c>
      <c r="AO28" s="70" t="s">
        <v>482</v>
      </c>
      <c r="AP28" s="132"/>
      <c r="AQ28" s="132"/>
      <c r="AR28" s="132"/>
      <c r="AS28" s="132"/>
      <c r="AT28" s="118"/>
      <c r="AU28" s="121"/>
      <c r="AV28" s="118"/>
      <c r="AW28" s="121"/>
      <c r="AX28" s="149"/>
      <c r="AY28" s="149"/>
      <c r="AZ28" s="149"/>
      <c r="BA28" s="149"/>
      <c r="BB28" s="149"/>
      <c r="BC28" s="149"/>
      <c r="BD28" s="149"/>
      <c r="BE28" s="149"/>
      <c r="BF28" s="299"/>
    </row>
    <row r="29" spans="1:58" ht="54.95" customHeight="1" outlineLevel="1">
      <c r="A29" s="70" t="s">
        <v>170</v>
      </c>
      <c r="B29" s="70" t="s">
        <v>190</v>
      </c>
      <c r="C29" s="70" t="s">
        <v>191</v>
      </c>
      <c r="D29" s="70" t="s">
        <v>502</v>
      </c>
      <c r="E29" s="70" t="s">
        <v>476</v>
      </c>
      <c r="F29" s="71" t="s">
        <v>477</v>
      </c>
      <c r="G29" s="70" t="s">
        <v>478</v>
      </c>
      <c r="H29" s="70" t="s">
        <v>486</v>
      </c>
      <c r="I29" s="70" t="s">
        <v>503</v>
      </c>
      <c r="J29" s="72">
        <v>0.6</v>
      </c>
      <c r="K29" s="70" t="s">
        <v>504</v>
      </c>
      <c r="L29" s="70" t="s">
        <v>443</v>
      </c>
      <c r="M29" s="70" t="s">
        <v>505</v>
      </c>
      <c r="N29" s="70">
        <v>1</v>
      </c>
      <c r="O29" s="70">
        <v>0</v>
      </c>
      <c r="P29" s="70">
        <v>1</v>
      </c>
      <c r="Q29" s="70"/>
      <c r="R29" s="70"/>
      <c r="S29" s="73">
        <f t="shared" si="0"/>
        <v>1</v>
      </c>
      <c r="T29" s="136">
        <f t="shared" si="1"/>
        <v>1</v>
      </c>
      <c r="U29" s="76">
        <v>45684</v>
      </c>
      <c r="V29" s="76">
        <v>46022</v>
      </c>
      <c r="W29" s="70">
        <v>338</v>
      </c>
      <c r="X29" s="77">
        <v>1059626</v>
      </c>
      <c r="Y29" s="70" t="s">
        <v>445</v>
      </c>
      <c r="Z29" s="70" t="s">
        <v>446</v>
      </c>
      <c r="AA29" s="70" t="s">
        <v>361</v>
      </c>
      <c r="AB29" s="70" t="s">
        <v>362</v>
      </c>
      <c r="AC29" s="78" t="s">
        <v>449</v>
      </c>
      <c r="AD29" s="90" t="s">
        <v>481</v>
      </c>
      <c r="AE29" s="93">
        <v>37460000</v>
      </c>
      <c r="AF29" s="78" t="s">
        <v>451</v>
      </c>
      <c r="AG29" s="78" t="s">
        <v>452</v>
      </c>
      <c r="AH29" s="81">
        <v>45684</v>
      </c>
      <c r="AI29" s="94">
        <v>37460000</v>
      </c>
      <c r="AK29" s="92">
        <v>34990000</v>
      </c>
      <c r="AL29" s="200"/>
      <c r="AN29" s="83" t="s">
        <v>453</v>
      </c>
      <c r="AO29" s="70" t="s">
        <v>482</v>
      </c>
      <c r="AP29" s="132"/>
      <c r="AQ29" s="132"/>
      <c r="AR29" s="132"/>
      <c r="AS29" s="132"/>
      <c r="AT29" s="118"/>
      <c r="AU29" s="121"/>
      <c r="AV29" s="118"/>
      <c r="AW29" s="121"/>
      <c r="AX29" s="149"/>
      <c r="AY29" s="149"/>
      <c r="AZ29" s="149"/>
      <c r="BA29" s="149"/>
      <c r="BB29" s="149"/>
      <c r="BC29" s="149"/>
      <c r="BD29" s="149"/>
      <c r="BE29" s="149"/>
      <c r="BF29" s="299"/>
    </row>
    <row r="30" spans="1:58" ht="54.95" customHeight="1" outlineLevel="1">
      <c r="A30" s="70" t="s">
        <v>170</v>
      </c>
      <c r="B30" s="70" t="s">
        <v>190</v>
      </c>
      <c r="C30" s="70" t="s">
        <v>191</v>
      </c>
      <c r="D30" s="70" t="s">
        <v>502</v>
      </c>
      <c r="E30" s="70" t="s">
        <v>476</v>
      </c>
      <c r="F30" s="71" t="s">
        <v>477</v>
      </c>
      <c r="G30" s="70" t="s">
        <v>478</v>
      </c>
      <c r="H30" s="70" t="s">
        <v>486</v>
      </c>
      <c r="I30" s="70" t="s">
        <v>503</v>
      </c>
      <c r="J30" s="72">
        <v>0.4</v>
      </c>
      <c r="K30" s="70" t="s">
        <v>506</v>
      </c>
      <c r="L30" s="70" t="s">
        <v>443</v>
      </c>
      <c r="M30" s="70" t="s">
        <v>505</v>
      </c>
      <c r="N30" s="70">
        <v>1</v>
      </c>
      <c r="O30" s="70">
        <v>0</v>
      </c>
      <c r="P30" s="70">
        <v>0</v>
      </c>
      <c r="Q30" s="70"/>
      <c r="R30" s="70"/>
      <c r="S30" s="73">
        <f t="shared" si="0"/>
        <v>0</v>
      </c>
      <c r="T30" s="136">
        <f t="shared" si="1"/>
        <v>0</v>
      </c>
      <c r="U30" s="76">
        <v>45684</v>
      </c>
      <c r="V30" s="76">
        <v>46022</v>
      </c>
      <c r="W30" s="70">
        <v>338</v>
      </c>
      <c r="X30" s="77">
        <v>1059626</v>
      </c>
      <c r="Y30" s="70" t="s">
        <v>445</v>
      </c>
      <c r="Z30" s="70" t="s">
        <v>446</v>
      </c>
      <c r="AA30" s="70" t="s">
        <v>361</v>
      </c>
      <c r="AB30" s="70" t="s">
        <v>362</v>
      </c>
      <c r="AC30" s="78" t="s">
        <v>449</v>
      </c>
      <c r="AD30" s="90" t="s">
        <v>481</v>
      </c>
      <c r="AE30" s="93">
        <v>80000000</v>
      </c>
      <c r="AF30" s="78" t="s">
        <v>451</v>
      </c>
      <c r="AG30" s="78" t="s">
        <v>452</v>
      </c>
      <c r="AH30" s="81">
        <v>45684</v>
      </c>
      <c r="AI30" s="94">
        <v>80000000</v>
      </c>
      <c r="AK30" s="92">
        <v>836000000</v>
      </c>
      <c r="AL30" s="200"/>
      <c r="AN30" s="83" t="s">
        <v>453</v>
      </c>
      <c r="AO30" s="70" t="s">
        <v>482</v>
      </c>
      <c r="AP30" s="132"/>
      <c r="AQ30" s="132"/>
      <c r="AR30" s="132"/>
      <c r="AS30" s="132"/>
      <c r="AT30" s="118"/>
      <c r="AU30" s="121"/>
      <c r="AV30" s="118"/>
      <c r="AW30" s="121"/>
      <c r="AX30" s="149"/>
      <c r="AY30" s="149"/>
      <c r="AZ30" s="149"/>
      <c r="BA30" s="149"/>
      <c r="BB30" s="149"/>
      <c r="BC30" s="149"/>
      <c r="BD30" s="149"/>
      <c r="BE30" s="149"/>
      <c r="BF30" s="299"/>
    </row>
    <row r="31" spans="1:58" ht="54.95" customHeight="1" outlineLevel="1">
      <c r="A31" s="70" t="s">
        <v>170</v>
      </c>
      <c r="B31" s="70" t="s">
        <v>190</v>
      </c>
      <c r="C31" s="70" t="s">
        <v>191</v>
      </c>
      <c r="D31" s="70" t="s">
        <v>507</v>
      </c>
      <c r="E31" s="70" t="s">
        <v>476</v>
      </c>
      <c r="F31" s="71" t="s">
        <v>477</v>
      </c>
      <c r="G31" s="70" t="s">
        <v>478</v>
      </c>
      <c r="H31" s="70" t="s">
        <v>486</v>
      </c>
      <c r="I31" s="70" t="s">
        <v>508</v>
      </c>
      <c r="J31" s="72">
        <v>0.65</v>
      </c>
      <c r="K31" s="70" t="s">
        <v>509</v>
      </c>
      <c r="L31" s="70" t="s">
        <v>443</v>
      </c>
      <c r="M31" s="70" t="s">
        <v>461</v>
      </c>
      <c r="N31" s="70">
        <v>1</v>
      </c>
      <c r="O31" s="70">
        <v>0</v>
      </c>
      <c r="P31" s="70">
        <v>1</v>
      </c>
      <c r="Q31" s="70"/>
      <c r="R31" s="70"/>
      <c r="S31" s="73">
        <f t="shared" si="0"/>
        <v>1</v>
      </c>
      <c r="T31" s="136">
        <f t="shared" si="1"/>
        <v>1</v>
      </c>
      <c r="U31" s="76">
        <v>45684</v>
      </c>
      <c r="V31" s="76">
        <v>46022</v>
      </c>
      <c r="W31" s="70">
        <v>338</v>
      </c>
      <c r="X31" s="77">
        <v>1059626</v>
      </c>
      <c r="Y31" s="70" t="s">
        <v>445</v>
      </c>
      <c r="Z31" s="70" t="s">
        <v>446</v>
      </c>
      <c r="AA31" s="70" t="s">
        <v>361</v>
      </c>
      <c r="AB31" s="70" t="s">
        <v>362</v>
      </c>
      <c r="AC31" s="78" t="s">
        <v>449</v>
      </c>
      <c r="AD31" s="90" t="s">
        <v>481</v>
      </c>
      <c r="AE31" s="96">
        <v>51760000</v>
      </c>
      <c r="AF31" s="78" t="s">
        <v>451</v>
      </c>
      <c r="AG31" s="78" t="s">
        <v>452</v>
      </c>
      <c r="AH31" s="81">
        <v>45684</v>
      </c>
      <c r="AI31" s="97">
        <v>51760000</v>
      </c>
      <c r="AK31" s="82">
        <v>45290000</v>
      </c>
      <c r="AL31" s="200"/>
      <c r="AN31" s="83" t="s">
        <v>453</v>
      </c>
      <c r="AO31" s="70" t="s">
        <v>482</v>
      </c>
      <c r="AP31" s="132"/>
      <c r="AQ31" s="132"/>
      <c r="AR31" s="132"/>
      <c r="AS31" s="132"/>
      <c r="AT31" s="118"/>
      <c r="AU31" s="121"/>
      <c r="AV31" s="118"/>
      <c r="AW31" s="121"/>
      <c r="AX31" s="149"/>
      <c r="AY31" s="149"/>
      <c r="AZ31" s="149"/>
      <c r="BA31" s="149"/>
      <c r="BB31" s="149"/>
      <c r="BC31" s="149"/>
      <c r="BD31" s="149"/>
      <c r="BE31" s="149"/>
      <c r="BF31" s="299"/>
    </row>
    <row r="32" spans="1:58" ht="54.95" customHeight="1" outlineLevel="1">
      <c r="A32" s="70" t="s">
        <v>170</v>
      </c>
      <c r="B32" s="70" t="s">
        <v>190</v>
      </c>
      <c r="C32" s="70" t="s">
        <v>191</v>
      </c>
      <c r="D32" s="70" t="s">
        <v>507</v>
      </c>
      <c r="E32" s="70" t="s">
        <v>476</v>
      </c>
      <c r="F32" s="71" t="s">
        <v>477</v>
      </c>
      <c r="G32" s="70" t="s">
        <v>478</v>
      </c>
      <c r="H32" s="70" t="s">
        <v>486</v>
      </c>
      <c r="I32" s="70" t="s">
        <v>508</v>
      </c>
      <c r="J32" s="72">
        <v>0.35</v>
      </c>
      <c r="K32" s="70" t="s">
        <v>510</v>
      </c>
      <c r="L32" s="70" t="s">
        <v>443</v>
      </c>
      <c r="M32" s="70" t="s">
        <v>461</v>
      </c>
      <c r="N32" s="70">
        <v>1</v>
      </c>
      <c r="O32" s="70">
        <v>0</v>
      </c>
      <c r="P32" s="70">
        <v>0</v>
      </c>
      <c r="Q32" s="70"/>
      <c r="R32" s="70"/>
      <c r="S32" s="73">
        <f t="shared" si="0"/>
        <v>0</v>
      </c>
      <c r="T32" s="136">
        <f t="shared" si="1"/>
        <v>0</v>
      </c>
      <c r="U32" s="76">
        <v>45684</v>
      </c>
      <c r="V32" s="76">
        <v>46022</v>
      </c>
      <c r="W32" s="70">
        <v>338</v>
      </c>
      <c r="X32" s="77">
        <v>1059626</v>
      </c>
      <c r="Y32" s="70" t="s">
        <v>445</v>
      </c>
      <c r="Z32" s="70" t="s">
        <v>446</v>
      </c>
      <c r="AA32" s="70" t="s">
        <v>361</v>
      </c>
      <c r="AB32" s="70" t="s">
        <v>362</v>
      </c>
      <c r="AC32" s="78" t="s">
        <v>449</v>
      </c>
      <c r="AD32" s="90" t="s">
        <v>481</v>
      </c>
      <c r="AE32" s="96">
        <v>0</v>
      </c>
      <c r="AF32" s="78" t="s">
        <v>451</v>
      </c>
      <c r="AG32" s="78" t="s">
        <v>452</v>
      </c>
      <c r="AH32" s="81">
        <v>45684</v>
      </c>
      <c r="AI32" s="97">
        <v>0</v>
      </c>
      <c r="AK32" s="82">
        <v>22000000</v>
      </c>
      <c r="AL32" s="200"/>
      <c r="AN32" s="83" t="s">
        <v>453</v>
      </c>
      <c r="AO32" s="70" t="s">
        <v>482</v>
      </c>
      <c r="AP32" s="132"/>
      <c r="AQ32" s="132"/>
      <c r="AR32" s="132"/>
      <c r="AS32" s="132"/>
      <c r="AT32" s="118"/>
      <c r="AU32" s="121"/>
      <c r="AV32" s="118"/>
      <c r="AW32" s="121"/>
      <c r="AX32" s="149"/>
      <c r="AY32" s="149"/>
      <c r="AZ32" s="149"/>
      <c r="BA32" s="149"/>
      <c r="BB32" s="149"/>
      <c r="BC32" s="149"/>
      <c r="BD32" s="149"/>
      <c r="BE32" s="149"/>
      <c r="BF32" s="299"/>
    </row>
    <row r="33" spans="1:58" ht="54.95" customHeight="1" outlineLevel="1">
      <c r="A33" s="70" t="s">
        <v>170</v>
      </c>
      <c r="B33" s="70" t="s">
        <v>190</v>
      </c>
      <c r="C33" s="70" t="s">
        <v>191</v>
      </c>
      <c r="D33" s="70" t="s">
        <v>511</v>
      </c>
      <c r="E33" s="70" t="s">
        <v>476</v>
      </c>
      <c r="F33" s="71" t="s">
        <v>477</v>
      </c>
      <c r="G33" s="70" t="s">
        <v>478</v>
      </c>
      <c r="H33" s="70" t="s">
        <v>486</v>
      </c>
      <c r="I33" s="70" t="s">
        <v>512</v>
      </c>
      <c r="J33" s="72">
        <v>0.5</v>
      </c>
      <c r="K33" s="70" t="s">
        <v>513</v>
      </c>
      <c r="L33" s="70" t="s">
        <v>443</v>
      </c>
      <c r="M33" s="70" t="s">
        <v>514</v>
      </c>
      <c r="N33" s="70">
        <v>2</v>
      </c>
      <c r="O33" s="70">
        <v>0</v>
      </c>
      <c r="P33" s="70">
        <v>0</v>
      </c>
      <c r="Q33" s="70"/>
      <c r="R33" s="70"/>
      <c r="S33" s="73">
        <f t="shared" si="0"/>
        <v>0</v>
      </c>
      <c r="T33" s="136">
        <f t="shared" si="1"/>
        <v>0</v>
      </c>
      <c r="U33" s="76">
        <v>45684</v>
      </c>
      <c r="V33" s="76">
        <v>46022</v>
      </c>
      <c r="W33" s="70">
        <v>338</v>
      </c>
      <c r="X33" s="77">
        <v>1059626</v>
      </c>
      <c r="Y33" s="70" t="s">
        <v>445</v>
      </c>
      <c r="Z33" s="70" t="s">
        <v>446</v>
      </c>
      <c r="AA33" s="70" t="s">
        <v>361</v>
      </c>
      <c r="AB33" s="70" t="s">
        <v>362</v>
      </c>
      <c r="AC33" s="78" t="s">
        <v>449</v>
      </c>
      <c r="AD33" s="90" t="s">
        <v>481</v>
      </c>
      <c r="AE33" s="91">
        <v>0</v>
      </c>
      <c r="AF33" s="78" t="s">
        <v>451</v>
      </c>
      <c r="AG33" s="78" t="s">
        <v>452</v>
      </c>
      <c r="AH33" s="81">
        <v>45684</v>
      </c>
      <c r="AI33" s="92">
        <v>0</v>
      </c>
      <c r="AK33" s="82">
        <v>0</v>
      </c>
      <c r="AL33" s="200"/>
      <c r="AN33" s="83" t="s">
        <v>453</v>
      </c>
      <c r="AO33" s="70" t="s">
        <v>482</v>
      </c>
      <c r="AP33" s="132"/>
      <c r="AQ33" s="132"/>
      <c r="AR33" s="132"/>
      <c r="AS33" s="132"/>
      <c r="AT33" s="118"/>
      <c r="AU33" s="121"/>
      <c r="AV33" s="118"/>
      <c r="AW33" s="121"/>
      <c r="AX33" s="149"/>
      <c r="AY33" s="149"/>
      <c r="AZ33" s="149"/>
      <c r="BA33" s="149"/>
      <c r="BB33" s="149"/>
      <c r="BC33" s="149"/>
      <c r="BD33" s="149"/>
      <c r="BE33" s="149"/>
      <c r="BF33" s="299"/>
    </row>
    <row r="34" spans="1:58" ht="54.95" customHeight="1" outlineLevel="1">
      <c r="A34" s="70" t="s">
        <v>170</v>
      </c>
      <c r="B34" s="70" t="s">
        <v>190</v>
      </c>
      <c r="C34" s="70" t="s">
        <v>191</v>
      </c>
      <c r="D34" s="70" t="s">
        <v>511</v>
      </c>
      <c r="E34" s="70" t="s">
        <v>476</v>
      </c>
      <c r="F34" s="71" t="s">
        <v>477</v>
      </c>
      <c r="G34" s="70" t="s">
        <v>478</v>
      </c>
      <c r="H34" s="70" t="s">
        <v>486</v>
      </c>
      <c r="I34" s="70" t="s">
        <v>512</v>
      </c>
      <c r="J34" s="72">
        <v>0.5</v>
      </c>
      <c r="K34" s="70" t="s">
        <v>515</v>
      </c>
      <c r="L34" s="70" t="s">
        <v>443</v>
      </c>
      <c r="M34" s="70" t="s">
        <v>514</v>
      </c>
      <c r="N34" s="70">
        <v>2</v>
      </c>
      <c r="O34" s="70">
        <v>0</v>
      </c>
      <c r="P34" s="70">
        <v>0</v>
      </c>
      <c r="Q34" s="70"/>
      <c r="R34" s="70"/>
      <c r="S34" s="73">
        <f t="shared" si="0"/>
        <v>0</v>
      </c>
      <c r="T34" s="136">
        <f>+IF((S34/N34)&gt;100%,100%,(S34/N34))</f>
        <v>0</v>
      </c>
      <c r="U34" s="76">
        <v>45684</v>
      </c>
      <c r="V34" s="76">
        <v>46022</v>
      </c>
      <c r="W34" s="70">
        <v>338</v>
      </c>
      <c r="X34" s="77">
        <v>1059626</v>
      </c>
      <c r="Y34" s="70" t="s">
        <v>445</v>
      </c>
      <c r="Z34" s="70" t="s">
        <v>446</v>
      </c>
      <c r="AA34" s="70" t="s">
        <v>361</v>
      </c>
      <c r="AB34" s="70" t="s">
        <v>362</v>
      </c>
      <c r="AC34" s="78" t="s">
        <v>449</v>
      </c>
      <c r="AD34" s="90" t="s">
        <v>481</v>
      </c>
      <c r="AE34" s="91">
        <v>0</v>
      </c>
      <c r="AF34" s="78" t="s">
        <v>451</v>
      </c>
      <c r="AG34" s="78" t="s">
        <v>452</v>
      </c>
      <c r="AH34" s="81">
        <v>45684</v>
      </c>
      <c r="AI34" s="92">
        <v>0</v>
      </c>
      <c r="AK34" s="82">
        <v>0</v>
      </c>
      <c r="AL34" s="200"/>
      <c r="AN34" s="83" t="s">
        <v>453</v>
      </c>
      <c r="AO34" s="70" t="s">
        <v>482</v>
      </c>
      <c r="AP34" s="132"/>
      <c r="AQ34" s="132"/>
      <c r="AR34" s="132"/>
      <c r="AS34" s="132"/>
      <c r="AT34" s="118"/>
      <c r="AU34" s="121"/>
      <c r="AV34" s="118"/>
      <c r="AW34" s="121"/>
      <c r="AX34" s="149"/>
      <c r="AY34" s="149"/>
      <c r="AZ34" s="149"/>
      <c r="BA34" s="149"/>
      <c r="BB34" s="149"/>
      <c r="BC34" s="149"/>
      <c r="BD34" s="149"/>
      <c r="BE34" s="149"/>
      <c r="BF34" s="299"/>
    </row>
    <row r="35" spans="1:58" ht="54.95" customHeight="1" outlineLevel="1">
      <c r="A35" s="70" t="s">
        <v>170</v>
      </c>
      <c r="B35" s="70" t="s">
        <v>190</v>
      </c>
      <c r="C35" s="70" t="s">
        <v>191</v>
      </c>
      <c r="D35" s="70" t="s">
        <v>516</v>
      </c>
      <c r="E35" s="70" t="s">
        <v>476</v>
      </c>
      <c r="F35" s="71" t="s">
        <v>477</v>
      </c>
      <c r="G35" s="70" t="s">
        <v>478</v>
      </c>
      <c r="H35" s="70" t="s">
        <v>479</v>
      </c>
      <c r="I35" s="70" t="s">
        <v>517</v>
      </c>
      <c r="J35" s="72">
        <v>0</v>
      </c>
      <c r="K35" s="70" t="s">
        <v>518</v>
      </c>
      <c r="L35" s="70" t="s">
        <v>443</v>
      </c>
      <c r="M35" s="70" t="s">
        <v>500</v>
      </c>
      <c r="N35" s="70">
        <v>0</v>
      </c>
      <c r="O35" s="70">
        <v>0</v>
      </c>
      <c r="P35" s="70">
        <v>0</v>
      </c>
      <c r="Q35" s="70"/>
      <c r="R35" s="70"/>
      <c r="S35" s="73">
        <f t="shared" si="0"/>
        <v>0</v>
      </c>
      <c r="T35" s="136">
        <v>0</v>
      </c>
      <c r="U35" s="76">
        <v>45684</v>
      </c>
      <c r="V35" s="76">
        <v>46022</v>
      </c>
      <c r="W35" s="70">
        <v>338</v>
      </c>
      <c r="X35" s="77">
        <v>1059626</v>
      </c>
      <c r="Y35" s="70" t="s">
        <v>445</v>
      </c>
      <c r="Z35" s="70" t="s">
        <v>446</v>
      </c>
      <c r="AA35" s="70" t="s">
        <v>361</v>
      </c>
      <c r="AB35" s="70" t="s">
        <v>362</v>
      </c>
      <c r="AC35" s="78" t="s">
        <v>449</v>
      </c>
      <c r="AD35" s="90" t="s">
        <v>481</v>
      </c>
      <c r="AE35" s="91">
        <v>0</v>
      </c>
      <c r="AF35" s="78" t="s">
        <v>451</v>
      </c>
      <c r="AG35" s="78" t="s">
        <v>452</v>
      </c>
      <c r="AH35" s="81">
        <v>45684</v>
      </c>
      <c r="AI35" s="92">
        <v>0</v>
      </c>
      <c r="AK35" s="92">
        <v>0</v>
      </c>
      <c r="AL35" s="200"/>
      <c r="AN35" s="83" t="s">
        <v>453</v>
      </c>
      <c r="AO35" s="70" t="s">
        <v>482</v>
      </c>
      <c r="AP35" s="132"/>
      <c r="AQ35" s="132"/>
      <c r="AR35" s="132"/>
      <c r="AS35" s="132"/>
      <c r="AT35" s="118"/>
      <c r="AU35" s="121"/>
      <c r="AV35" s="118"/>
      <c r="AW35" s="121"/>
      <c r="AX35" s="149"/>
      <c r="AY35" s="149"/>
      <c r="AZ35" s="149"/>
      <c r="BA35" s="149"/>
      <c r="BB35" s="149"/>
      <c r="BC35" s="149"/>
      <c r="BD35" s="149"/>
      <c r="BE35" s="149"/>
      <c r="BF35" s="299"/>
    </row>
    <row r="36" spans="1:58" ht="54.95" customHeight="1" outlineLevel="1">
      <c r="A36" s="70" t="s">
        <v>170</v>
      </c>
      <c r="B36" s="70" t="s">
        <v>190</v>
      </c>
      <c r="C36" s="70" t="s">
        <v>191</v>
      </c>
      <c r="D36" s="70" t="s">
        <v>516</v>
      </c>
      <c r="E36" s="70" t="s">
        <v>476</v>
      </c>
      <c r="F36" s="71" t="s">
        <v>477</v>
      </c>
      <c r="G36" s="70" t="s">
        <v>478</v>
      </c>
      <c r="H36" s="70" t="s">
        <v>479</v>
      </c>
      <c r="I36" s="70" t="s">
        <v>517</v>
      </c>
      <c r="J36" s="72">
        <v>0</v>
      </c>
      <c r="K36" s="70" t="s">
        <v>519</v>
      </c>
      <c r="L36" s="70" t="s">
        <v>443</v>
      </c>
      <c r="M36" s="70" t="s">
        <v>500</v>
      </c>
      <c r="N36" s="70">
        <v>0</v>
      </c>
      <c r="O36" s="70">
        <v>0</v>
      </c>
      <c r="P36" s="70">
        <v>0</v>
      </c>
      <c r="Q36" s="70"/>
      <c r="R36" s="70"/>
      <c r="S36" s="73">
        <f t="shared" si="0"/>
        <v>0</v>
      </c>
      <c r="T36" s="136">
        <v>0</v>
      </c>
      <c r="U36" s="76">
        <v>45684</v>
      </c>
      <c r="V36" s="76">
        <v>46022</v>
      </c>
      <c r="W36" s="70">
        <v>338</v>
      </c>
      <c r="X36" s="77">
        <v>1059626</v>
      </c>
      <c r="Y36" s="70" t="s">
        <v>445</v>
      </c>
      <c r="Z36" s="70" t="s">
        <v>446</v>
      </c>
      <c r="AA36" s="70" t="s">
        <v>361</v>
      </c>
      <c r="AB36" s="70" t="s">
        <v>362</v>
      </c>
      <c r="AC36" s="78" t="s">
        <v>449</v>
      </c>
      <c r="AD36" s="90" t="s">
        <v>481</v>
      </c>
      <c r="AE36" s="91">
        <v>0</v>
      </c>
      <c r="AF36" s="78" t="s">
        <v>451</v>
      </c>
      <c r="AG36" s="78" t="s">
        <v>452</v>
      </c>
      <c r="AH36" s="81">
        <v>45684</v>
      </c>
      <c r="AI36" s="92">
        <v>0</v>
      </c>
      <c r="AK36" s="92">
        <v>0</v>
      </c>
      <c r="AL36" s="200"/>
      <c r="AN36" s="83" t="s">
        <v>453</v>
      </c>
      <c r="AO36" s="70" t="s">
        <v>482</v>
      </c>
      <c r="AP36" s="132"/>
      <c r="AQ36" s="132"/>
      <c r="AR36" s="132"/>
      <c r="AS36" s="132"/>
      <c r="AT36" s="118"/>
      <c r="AU36" s="121"/>
      <c r="AV36" s="118"/>
      <c r="AW36" s="121"/>
      <c r="AX36" s="149"/>
      <c r="AY36" s="149"/>
      <c r="AZ36" s="149"/>
      <c r="BA36" s="149"/>
      <c r="BB36" s="149"/>
      <c r="BC36" s="149"/>
      <c r="BD36" s="149"/>
      <c r="BE36" s="149"/>
      <c r="BF36" s="299"/>
    </row>
    <row r="37" spans="1:58" ht="54.95" customHeight="1" outlineLevel="1">
      <c r="A37" s="70" t="s">
        <v>170</v>
      </c>
      <c r="B37" s="70" t="s">
        <v>190</v>
      </c>
      <c r="C37" s="70" t="s">
        <v>191</v>
      </c>
      <c r="D37" s="70" t="s">
        <v>516</v>
      </c>
      <c r="E37" s="70" t="s">
        <v>476</v>
      </c>
      <c r="F37" s="71" t="s">
        <v>477</v>
      </c>
      <c r="G37" s="70" t="s">
        <v>478</v>
      </c>
      <c r="H37" s="70" t="s">
        <v>479</v>
      </c>
      <c r="I37" s="70" t="s">
        <v>517</v>
      </c>
      <c r="J37" s="72">
        <v>0.7</v>
      </c>
      <c r="K37" s="70" t="s">
        <v>520</v>
      </c>
      <c r="L37" s="70" t="s">
        <v>443</v>
      </c>
      <c r="M37" s="70" t="s">
        <v>500</v>
      </c>
      <c r="N37" s="70">
        <v>2</v>
      </c>
      <c r="O37" s="70">
        <v>0</v>
      </c>
      <c r="P37" s="70">
        <v>1</v>
      </c>
      <c r="Q37" s="70"/>
      <c r="R37" s="70"/>
      <c r="S37" s="73">
        <f t="shared" si="0"/>
        <v>1</v>
      </c>
      <c r="T37" s="136">
        <f t="shared" si="1"/>
        <v>0.5</v>
      </c>
      <c r="U37" s="76">
        <v>45684</v>
      </c>
      <c r="V37" s="76">
        <v>46022</v>
      </c>
      <c r="W37" s="70">
        <v>338</v>
      </c>
      <c r="X37" s="77">
        <v>1059626</v>
      </c>
      <c r="Y37" s="70" t="s">
        <v>445</v>
      </c>
      <c r="Z37" s="70" t="s">
        <v>446</v>
      </c>
      <c r="AA37" s="70" t="s">
        <v>361</v>
      </c>
      <c r="AB37" s="70" t="s">
        <v>362</v>
      </c>
      <c r="AC37" s="78" t="s">
        <v>449</v>
      </c>
      <c r="AD37" s="90" t="s">
        <v>481</v>
      </c>
      <c r="AE37" s="91">
        <v>0</v>
      </c>
      <c r="AF37" s="78" t="s">
        <v>451</v>
      </c>
      <c r="AG37" s="78" t="s">
        <v>452</v>
      </c>
      <c r="AH37" s="81">
        <v>45684</v>
      </c>
      <c r="AI37" s="92">
        <v>0</v>
      </c>
      <c r="AK37" s="92">
        <v>0</v>
      </c>
      <c r="AL37" s="200"/>
      <c r="AN37" s="83" t="s">
        <v>453</v>
      </c>
      <c r="AO37" s="70" t="s">
        <v>482</v>
      </c>
      <c r="AP37" s="132"/>
      <c r="AQ37" s="132"/>
      <c r="AR37" s="132"/>
      <c r="AS37" s="132"/>
      <c r="AT37" s="118"/>
      <c r="AU37" s="121"/>
      <c r="AV37" s="118"/>
      <c r="AW37" s="121"/>
      <c r="AX37" s="149"/>
      <c r="AY37" s="149"/>
      <c r="AZ37" s="149"/>
      <c r="BA37" s="149"/>
      <c r="BB37" s="149"/>
      <c r="BC37" s="149"/>
      <c r="BD37" s="149"/>
      <c r="BE37" s="149"/>
      <c r="BF37" s="299"/>
    </row>
    <row r="38" spans="1:58" ht="54.95" customHeight="1" outlineLevel="1">
      <c r="A38" s="70" t="s">
        <v>170</v>
      </c>
      <c r="B38" s="70" t="s">
        <v>190</v>
      </c>
      <c r="C38" s="70" t="s">
        <v>191</v>
      </c>
      <c r="D38" s="70" t="s">
        <v>516</v>
      </c>
      <c r="E38" s="70" t="s">
        <v>476</v>
      </c>
      <c r="F38" s="71" t="s">
        <v>477</v>
      </c>
      <c r="G38" s="70" t="s">
        <v>478</v>
      </c>
      <c r="H38" s="70" t="s">
        <v>479</v>
      </c>
      <c r="I38" s="70" t="s">
        <v>517</v>
      </c>
      <c r="J38" s="72">
        <v>0.3</v>
      </c>
      <c r="K38" s="70" t="s">
        <v>521</v>
      </c>
      <c r="L38" s="70" t="s">
        <v>443</v>
      </c>
      <c r="M38" s="70" t="s">
        <v>500</v>
      </c>
      <c r="N38" s="70">
        <v>2</v>
      </c>
      <c r="O38" s="70">
        <v>0</v>
      </c>
      <c r="P38" s="70">
        <v>1</v>
      </c>
      <c r="Q38" s="70"/>
      <c r="R38" s="70"/>
      <c r="S38" s="73">
        <f t="shared" si="0"/>
        <v>1</v>
      </c>
      <c r="T38" s="136">
        <f t="shared" si="1"/>
        <v>0.5</v>
      </c>
      <c r="U38" s="76">
        <v>45684</v>
      </c>
      <c r="V38" s="76">
        <v>46022</v>
      </c>
      <c r="W38" s="70">
        <v>338</v>
      </c>
      <c r="X38" s="77">
        <v>1059626</v>
      </c>
      <c r="Y38" s="70" t="s">
        <v>445</v>
      </c>
      <c r="Z38" s="70" t="s">
        <v>446</v>
      </c>
      <c r="AA38" s="70" t="s">
        <v>361</v>
      </c>
      <c r="AB38" s="70" t="s">
        <v>362</v>
      </c>
      <c r="AC38" s="78" t="s">
        <v>449</v>
      </c>
      <c r="AD38" s="90" t="s">
        <v>481</v>
      </c>
      <c r="AE38" s="91">
        <v>0</v>
      </c>
      <c r="AF38" s="78" t="s">
        <v>451</v>
      </c>
      <c r="AG38" s="78" t="s">
        <v>452</v>
      </c>
      <c r="AH38" s="81">
        <v>45684</v>
      </c>
      <c r="AI38" s="92">
        <v>0</v>
      </c>
      <c r="AK38" s="92">
        <v>0</v>
      </c>
      <c r="AL38" s="200"/>
      <c r="AN38" s="83" t="s">
        <v>453</v>
      </c>
      <c r="AO38" s="70" t="s">
        <v>482</v>
      </c>
      <c r="AP38" s="132"/>
      <c r="AQ38" s="132"/>
      <c r="AR38" s="132"/>
      <c r="AS38" s="132"/>
      <c r="AT38" s="118"/>
      <c r="AU38" s="121"/>
      <c r="AV38" s="118"/>
      <c r="AW38" s="121"/>
      <c r="AX38" s="149"/>
      <c r="AY38" s="149"/>
      <c r="AZ38" s="149"/>
      <c r="BA38" s="149"/>
      <c r="BB38" s="149"/>
      <c r="BC38" s="149"/>
      <c r="BD38" s="149"/>
      <c r="BE38" s="149"/>
      <c r="BF38" s="299"/>
    </row>
    <row r="39" spans="1:58" ht="54.95" customHeight="1" outlineLevel="1">
      <c r="A39" s="70" t="s">
        <v>170</v>
      </c>
      <c r="B39" s="70" t="s">
        <v>190</v>
      </c>
      <c r="C39" s="70" t="s">
        <v>191</v>
      </c>
      <c r="D39" s="70" t="s">
        <v>522</v>
      </c>
      <c r="E39" s="70" t="s">
        <v>476</v>
      </c>
      <c r="F39" s="71" t="s">
        <v>477</v>
      </c>
      <c r="G39" s="70" t="s">
        <v>478</v>
      </c>
      <c r="H39" s="70" t="s">
        <v>523</v>
      </c>
      <c r="I39" s="70" t="s">
        <v>524</v>
      </c>
      <c r="J39" s="72">
        <v>0.5</v>
      </c>
      <c r="K39" s="70" t="s">
        <v>525</v>
      </c>
      <c r="L39" s="70" t="s">
        <v>443</v>
      </c>
      <c r="M39" s="70" t="s">
        <v>526</v>
      </c>
      <c r="N39" s="70">
        <v>3</v>
      </c>
      <c r="O39" s="70">
        <v>0</v>
      </c>
      <c r="P39" s="70">
        <v>0</v>
      </c>
      <c r="Q39" s="70"/>
      <c r="R39" s="70"/>
      <c r="S39" s="73">
        <f t="shared" si="0"/>
        <v>0</v>
      </c>
      <c r="T39" s="136">
        <f t="shared" si="1"/>
        <v>0</v>
      </c>
      <c r="U39" s="76">
        <v>45684</v>
      </c>
      <c r="V39" s="76">
        <v>46022</v>
      </c>
      <c r="W39" s="70">
        <v>338</v>
      </c>
      <c r="X39" s="77">
        <v>1059626</v>
      </c>
      <c r="Y39" s="70" t="s">
        <v>445</v>
      </c>
      <c r="Z39" s="70" t="s">
        <v>446</v>
      </c>
      <c r="AA39" s="70" t="s">
        <v>361</v>
      </c>
      <c r="AB39" s="70" t="s">
        <v>362</v>
      </c>
      <c r="AC39" s="78" t="s">
        <v>449</v>
      </c>
      <c r="AD39" s="90" t="s">
        <v>481</v>
      </c>
      <c r="AE39" s="93">
        <v>19760000</v>
      </c>
      <c r="AF39" s="78" t="s">
        <v>451</v>
      </c>
      <c r="AG39" s="78" t="s">
        <v>452</v>
      </c>
      <c r="AH39" s="81">
        <v>45684</v>
      </c>
      <c r="AI39" s="94">
        <v>19760000</v>
      </c>
      <c r="AK39" s="82">
        <v>17290000</v>
      </c>
      <c r="AL39" s="200"/>
      <c r="AN39" s="83" t="s">
        <v>453</v>
      </c>
      <c r="AO39" s="70" t="s">
        <v>482</v>
      </c>
      <c r="AP39" s="132"/>
      <c r="AQ39" s="132"/>
      <c r="AR39" s="132"/>
      <c r="AS39" s="132"/>
      <c r="AT39" s="118"/>
      <c r="AU39" s="121"/>
      <c r="AV39" s="118"/>
      <c r="AW39" s="121"/>
      <c r="AX39" s="149"/>
      <c r="AY39" s="149"/>
      <c r="AZ39" s="149"/>
      <c r="BA39" s="149"/>
      <c r="BB39" s="149"/>
      <c r="BC39" s="149"/>
      <c r="BD39" s="149"/>
      <c r="BE39" s="149"/>
      <c r="BF39" s="299"/>
    </row>
    <row r="40" spans="1:58" ht="54.95" customHeight="1" outlineLevel="1" thickBot="1">
      <c r="A40" s="70" t="s">
        <v>170</v>
      </c>
      <c r="B40" s="70" t="s">
        <v>190</v>
      </c>
      <c r="C40" s="70" t="s">
        <v>191</v>
      </c>
      <c r="D40" s="70" t="s">
        <v>522</v>
      </c>
      <c r="E40" s="70" t="s">
        <v>476</v>
      </c>
      <c r="F40" s="71" t="s">
        <v>477</v>
      </c>
      <c r="G40" s="70" t="s">
        <v>478</v>
      </c>
      <c r="H40" s="70" t="s">
        <v>523</v>
      </c>
      <c r="I40" s="70" t="s">
        <v>524</v>
      </c>
      <c r="J40" s="72">
        <v>0.5</v>
      </c>
      <c r="K40" s="70" t="s">
        <v>527</v>
      </c>
      <c r="L40" s="70" t="s">
        <v>443</v>
      </c>
      <c r="M40" s="70" t="s">
        <v>526</v>
      </c>
      <c r="N40" s="70">
        <v>3</v>
      </c>
      <c r="O40" s="70">
        <v>0</v>
      </c>
      <c r="P40" s="70">
        <v>0</v>
      </c>
      <c r="Q40" s="70"/>
      <c r="R40" s="70"/>
      <c r="S40" s="73">
        <f t="shared" si="0"/>
        <v>0</v>
      </c>
      <c r="T40" s="136">
        <f t="shared" si="1"/>
        <v>0</v>
      </c>
      <c r="U40" s="76">
        <v>45684</v>
      </c>
      <c r="V40" s="76">
        <v>46022</v>
      </c>
      <c r="W40" s="70">
        <v>338</v>
      </c>
      <c r="X40" s="77">
        <v>1059626</v>
      </c>
      <c r="Y40" s="70" t="s">
        <v>445</v>
      </c>
      <c r="Z40" s="70" t="s">
        <v>446</v>
      </c>
      <c r="AA40" s="70" t="s">
        <v>361</v>
      </c>
      <c r="AB40" s="70" t="s">
        <v>362</v>
      </c>
      <c r="AC40" s="78" t="s">
        <v>449</v>
      </c>
      <c r="AD40" s="90" t="s">
        <v>481</v>
      </c>
      <c r="AE40" s="93">
        <v>76000000</v>
      </c>
      <c r="AF40" s="78" t="s">
        <v>451</v>
      </c>
      <c r="AG40" s="78" t="s">
        <v>452</v>
      </c>
      <c r="AH40" s="81">
        <v>45684</v>
      </c>
      <c r="AI40" s="94">
        <v>76000000</v>
      </c>
      <c r="AK40" s="155">
        <v>54591991.829999998</v>
      </c>
      <c r="AL40" s="200"/>
      <c r="AN40" s="156" t="s">
        <v>453</v>
      </c>
      <c r="AO40" s="108" t="s">
        <v>482</v>
      </c>
      <c r="AP40" s="132"/>
      <c r="AQ40" s="132"/>
      <c r="AR40" s="132"/>
      <c r="AS40" s="132"/>
      <c r="AT40" s="118"/>
      <c r="AU40" s="121"/>
      <c r="AV40" s="118"/>
      <c r="AW40" s="121"/>
      <c r="AX40" s="192"/>
      <c r="AY40" s="192"/>
      <c r="AZ40" s="192"/>
      <c r="BA40" s="192"/>
      <c r="BB40" s="192"/>
      <c r="BC40" s="192"/>
      <c r="BD40" s="192"/>
      <c r="BE40" s="192"/>
      <c r="BF40" s="300"/>
    </row>
    <row r="41" spans="1:58" ht="54.95" customHeight="1" thickBot="1">
      <c r="A41" s="85"/>
      <c r="B41" s="85"/>
      <c r="C41" s="85"/>
      <c r="D41" s="85"/>
      <c r="E41" s="281" t="s">
        <v>528</v>
      </c>
      <c r="F41" s="282"/>
      <c r="G41" s="282"/>
      <c r="H41" s="282"/>
      <c r="I41" s="282"/>
      <c r="J41" s="282"/>
      <c r="K41" s="282"/>
      <c r="L41" s="282"/>
      <c r="M41" s="282"/>
      <c r="N41" s="282"/>
      <c r="O41" s="282"/>
      <c r="P41" s="282"/>
      <c r="Q41" s="282"/>
      <c r="R41" s="282"/>
      <c r="S41" s="283"/>
      <c r="T41" s="128">
        <f>AVERAGE(T19:T40)</f>
        <v>0.37121212121212116</v>
      </c>
      <c r="U41" s="86"/>
      <c r="V41" s="86"/>
      <c r="W41" s="85"/>
      <c r="X41" s="87"/>
      <c r="Y41" s="85"/>
      <c r="Z41" s="85"/>
      <c r="AA41" s="85"/>
      <c r="AB41" s="85"/>
      <c r="AC41" s="85"/>
      <c r="AD41" s="98"/>
      <c r="AE41" s="98"/>
      <c r="AF41" s="85"/>
      <c r="AG41" s="85"/>
      <c r="AH41" s="86"/>
      <c r="AI41" s="151"/>
      <c r="AJ41" s="167">
        <v>1660000000</v>
      </c>
      <c r="AK41" s="202">
        <f>SUM(AK19:AK40)</f>
        <v>2507999999.9966664</v>
      </c>
      <c r="AL41" s="193"/>
      <c r="AM41" s="203"/>
      <c r="AN41" s="160"/>
      <c r="AO41" s="161"/>
      <c r="AP41" s="169">
        <v>0</v>
      </c>
      <c r="AQ41" s="163">
        <f>AP41/AJ41</f>
        <v>0</v>
      </c>
      <c r="AR41" s="169">
        <v>0</v>
      </c>
      <c r="AS41" s="163">
        <f>AR41/AJ41</f>
        <v>0</v>
      </c>
      <c r="AT41" s="161"/>
      <c r="AU41" s="161"/>
      <c r="AV41" s="161"/>
      <c r="AW41" s="191"/>
      <c r="AX41" s="193"/>
      <c r="AY41" s="168"/>
      <c r="AZ41" s="168"/>
      <c r="BA41" s="168"/>
      <c r="BB41" s="168"/>
      <c r="BC41" s="168"/>
      <c r="BD41" s="168"/>
      <c r="BE41" s="170"/>
    </row>
    <row r="42" spans="1:58" ht="54.95" customHeight="1" outlineLevel="1">
      <c r="A42" s="70" t="s">
        <v>170</v>
      </c>
      <c r="B42" s="70" t="s">
        <v>190</v>
      </c>
      <c r="C42" s="70" t="s">
        <v>191</v>
      </c>
      <c r="D42" s="70" t="s">
        <v>529</v>
      </c>
      <c r="E42" s="70" t="s">
        <v>530</v>
      </c>
      <c r="F42" s="71" t="s">
        <v>531</v>
      </c>
      <c r="G42" s="70" t="s">
        <v>532</v>
      </c>
      <c r="H42" s="70" t="s">
        <v>533</v>
      </c>
      <c r="I42" s="70" t="s">
        <v>534</v>
      </c>
      <c r="J42" s="72">
        <v>0.65</v>
      </c>
      <c r="K42" s="84" t="s">
        <v>535</v>
      </c>
      <c r="L42" s="70" t="s">
        <v>443</v>
      </c>
      <c r="M42" s="70" t="s">
        <v>444</v>
      </c>
      <c r="N42" s="70">
        <v>6</v>
      </c>
      <c r="O42" s="70">
        <v>0</v>
      </c>
      <c r="P42" s="70">
        <v>0</v>
      </c>
      <c r="Q42" s="70"/>
      <c r="R42" s="70"/>
      <c r="S42" s="73">
        <f t="shared" si="0"/>
        <v>0</v>
      </c>
      <c r="T42" s="136">
        <f t="shared" si="1"/>
        <v>0</v>
      </c>
      <c r="U42" s="76">
        <v>45684</v>
      </c>
      <c r="V42" s="76">
        <v>46022</v>
      </c>
      <c r="W42" s="70">
        <v>338</v>
      </c>
      <c r="X42" s="77">
        <v>1059626</v>
      </c>
      <c r="Y42" s="70" t="s">
        <v>445</v>
      </c>
      <c r="Z42" s="70" t="s">
        <v>446</v>
      </c>
      <c r="AA42" s="70" t="s">
        <v>536</v>
      </c>
      <c r="AB42" s="70" t="s">
        <v>537</v>
      </c>
      <c r="AC42" s="78" t="s">
        <v>449</v>
      </c>
      <c r="AD42" s="78" t="s">
        <v>538</v>
      </c>
      <c r="AE42" s="93">
        <v>25000000</v>
      </c>
      <c r="AF42" s="78" t="s">
        <v>451</v>
      </c>
      <c r="AG42" s="78" t="s">
        <v>452</v>
      </c>
      <c r="AH42" s="81">
        <v>45684</v>
      </c>
      <c r="AI42" s="94">
        <v>25000000</v>
      </c>
      <c r="AK42" s="101">
        <v>0</v>
      </c>
      <c r="AL42" s="200"/>
      <c r="AN42" s="158" t="s">
        <v>453</v>
      </c>
      <c r="AO42" s="112" t="s">
        <v>539</v>
      </c>
      <c r="AP42" s="132"/>
      <c r="AQ42" s="132"/>
      <c r="AR42" s="132"/>
      <c r="AS42" s="132"/>
      <c r="AT42" s="118">
        <v>0</v>
      </c>
      <c r="AU42" s="123">
        <f>AT42/AK49</f>
        <v>0</v>
      </c>
      <c r="AV42" s="118">
        <v>0</v>
      </c>
      <c r="AW42" s="123">
        <f>AV42/AK49</f>
        <v>0</v>
      </c>
      <c r="AX42" s="195"/>
      <c r="AY42" s="195"/>
      <c r="AZ42" s="195"/>
      <c r="BA42" s="195"/>
      <c r="BB42" s="195"/>
      <c r="BC42" s="195"/>
      <c r="BD42" s="195"/>
      <c r="BE42" s="195"/>
      <c r="BF42" s="298"/>
    </row>
    <row r="43" spans="1:58" ht="54.95" customHeight="1" outlineLevel="1">
      <c r="A43" s="70" t="s">
        <v>170</v>
      </c>
      <c r="B43" s="70" t="s">
        <v>190</v>
      </c>
      <c r="C43" s="70" t="s">
        <v>191</v>
      </c>
      <c r="D43" s="70" t="s">
        <v>529</v>
      </c>
      <c r="E43" s="70" t="s">
        <v>530</v>
      </c>
      <c r="F43" s="71" t="s">
        <v>531</v>
      </c>
      <c r="G43" s="70" t="s">
        <v>532</v>
      </c>
      <c r="H43" s="70" t="s">
        <v>533</v>
      </c>
      <c r="I43" s="70" t="s">
        <v>534</v>
      </c>
      <c r="J43" s="72">
        <v>0.3</v>
      </c>
      <c r="K43" s="84" t="s">
        <v>540</v>
      </c>
      <c r="L43" s="70" t="s">
        <v>443</v>
      </c>
      <c r="M43" s="70" t="s">
        <v>541</v>
      </c>
      <c r="N43" s="70">
        <v>1</v>
      </c>
      <c r="O43" s="70">
        <v>0</v>
      </c>
      <c r="P43" s="70">
        <v>0</v>
      </c>
      <c r="Q43" s="70"/>
      <c r="R43" s="70"/>
      <c r="S43" s="73">
        <f t="shared" si="0"/>
        <v>0</v>
      </c>
      <c r="T43" s="136">
        <f t="shared" si="1"/>
        <v>0</v>
      </c>
      <c r="U43" s="76">
        <v>45684</v>
      </c>
      <c r="V43" s="76">
        <v>46022</v>
      </c>
      <c r="W43" s="70">
        <v>338</v>
      </c>
      <c r="X43" s="77">
        <v>1059626</v>
      </c>
      <c r="Y43" s="70" t="s">
        <v>445</v>
      </c>
      <c r="Z43" s="70" t="s">
        <v>446</v>
      </c>
      <c r="AA43" s="70" t="s">
        <v>536</v>
      </c>
      <c r="AB43" s="70" t="s">
        <v>537</v>
      </c>
      <c r="AC43" s="78" t="s">
        <v>449</v>
      </c>
      <c r="AD43" s="78" t="s">
        <v>538</v>
      </c>
      <c r="AE43" s="99">
        <v>20000000</v>
      </c>
      <c r="AF43" s="78" t="s">
        <v>451</v>
      </c>
      <c r="AG43" s="78" t="s">
        <v>452</v>
      </c>
      <c r="AH43" s="81">
        <v>45684</v>
      </c>
      <c r="AI43" s="100">
        <v>20000000</v>
      </c>
      <c r="AK43" s="101">
        <v>0</v>
      </c>
      <c r="AL43" s="200"/>
      <c r="AN43" s="83" t="s">
        <v>453</v>
      </c>
      <c r="AO43" s="70" t="s">
        <v>539</v>
      </c>
      <c r="AP43" s="132"/>
      <c r="AQ43" s="132"/>
      <c r="AR43" s="132"/>
      <c r="AS43" s="132"/>
      <c r="AT43" s="118"/>
      <c r="AU43" s="123"/>
      <c r="AV43" s="118"/>
      <c r="AW43" s="123"/>
      <c r="AX43" s="149"/>
      <c r="AY43" s="149"/>
      <c r="AZ43" s="149"/>
      <c r="BA43" s="149"/>
      <c r="BB43" s="149"/>
      <c r="BC43" s="149"/>
      <c r="BD43" s="149"/>
      <c r="BE43" s="149"/>
      <c r="BF43" s="299"/>
    </row>
    <row r="44" spans="1:58" ht="54.95" customHeight="1" outlineLevel="1">
      <c r="A44" s="70" t="s">
        <v>170</v>
      </c>
      <c r="B44" s="70" t="s">
        <v>190</v>
      </c>
      <c r="C44" s="70" t="s">
        <v>191</v>
      </c>
      <c r="D44" s="70" t="s">
        <v>529</v>
      </c>
      <c r="E44" s="70" t="s">
        <v>530</v>
      </c>
      <c r="F44" s="71" t="s">
        <v>531</v>
      </c>
      <c r="G44" s="70" t="s">
        <v>532</v>
      </c>
      <c r="H44" s="70" t="s">
        <v>533</v>
      </c>
      <c r="I44" s="70" t="s">
        <v>534</v>
      </c>
      <c r="J44" s="72">
        <v>0.05</v>
      </c>
      <c r="K44" s="84" t="s">
        <v>542</v>
      </c>
      <c r="L44" s="70" t="s">
        <v>443</v>
      </c>
      <c r="M44" s="70" t="s">
        <v>444</v>
      </c>
      <c r="N44" s="70">
        <v>2</v>
      </c>
      <c r="O44" s="70">
        <v>0</v>
      </c>
      <c r="P44" s="70">
        <v>0</v>
      </c>
      <c r="Q44" s="70"/>
      <c r="R44" s="70"/>
      <c r="S44" s="73">
        <f t="shared" si="0"/>
        <v>0</v>
      </c>
      <c r="T44" s="136">
        <f t="shared" si="1"/>
        <v>0</v>
      </c>
      <c r="U44" s="76">
        <v>45684</v>
      </c>
      <c r="V44" s="76">
        <v>46022</v>
      </c>
      <c r="W44" s="70">
        <v>338</v>
      </c>
      <c r="X44" s="77">
        <v>1059626</v>
      </c>
      <c r="Y44" s="70" t="s">
        <v>445</v>
      </c>
      <c r="Z44" s="70" t="s">
        <v>446</v>
      </c>
      <c r="AA44" s="70" t="s">
        <v>536</v>
      </c>
      <c r="AB44" s="70" t="s">
        <v>537</v>
      </c>
      <c r="AC44" s="78" t="s">
        <v>449</v>
      </c>
      <c r="AD44" s="78" t="s">
        <v>538</v>
      </c>
      <c r="AE44" s="93">
        <v>15000000</v>
      </c>
      <c r="AF44" s="78" t="s">
        <v>451</v>
      </c>
      <c r="AG44" s="78" t="s">
        <v>452</v>
      </c>
      <c r="AH44" s="81">
        <v>45684</v>
      </c>
      <c r="AI44" s="94">
        <v>15000000</v>
      </c>
      <c r="AK44" s="97">
        <v>0</v>
      </c>
      <c r="AL44" s="200"/>
      <c r="AN44" s="83" t="s">
        <v>453</v>
      </c>
      <c r="AO44" s="70" t="s">
        <v>539</v>
      </c>
      <c r="AP44" s="132"/>
      <c r="AQ44" s="132"/>
      <c r="AR44" s="132"/>
      <c r="AS44" s="132"/>
      <c r="AT44" s="118"/>
      <c r="AU44" s="123"/>
      <c r="AV44" s="118"/>
      <c r="AW44" s="123"/>
      <c r="AX44" s="149"/>
      <c r="AY44" s="149"/>
      <c r="AZ44" s="149"/>
      <c r="BA44" s="149"/>
      <c r="BB44" s="149"/>
      <c r="BC44" s="149"/>
      <c r="BD44" s="149"/>
      <c r="BE44" s="149"/>
      <c r="BF44" s="299"/>
    </row>
    <row r="45" spans="1:58" ht="54.95" customHeight="1" outlineLevel="1">
      <c r="A45" s="70" t="s">
        <v>170</v>
      </c>
      <c r="B45" s="70" t="s">
        <v>190</v>
      </c>
      <c r="C45" s="70" t="s">
        <v>191</v>
      </c>
      <c r="D45" s="70" t="s">
        <v>224</v>
      </c>
      <c r="E45" s="70" t="s">
        <v>530</v>
      </c>
      <c r="F45" s="71" t="s">
        <v>531</v>
      </c>
      <c r="G45" s="70" t="s">
        <v>532</v>
      </c>
      <c r="H45" s="70" t="s">
        <v>543</v>
      </c>
      <c r="I45" s="70" t="s">
        <v>544</v>
      </c>
      <c r="J45" s="72">
        <v>0.5</v>
      </c>
      <c r="K45" s="84" t="s">
        <v>545</v>
      </c>
      <c r="L45" s="70" t="s">
        <v>443</v>
      </c>
      <c r="M45" s="70" t="s">
        <v>546</v>
      </c>
      <c r="N45" s="70">
        <v>1</v>
      </c>
      <c r="O45" s="70">
        <v>0</v>
      </c>
      <c r="P45" s="70">
        <v>0</v>
      </c>
      <c r="Q45" s="70"/>
      <c r="R45" s="70"/>
      <c r="S45" s="73">
        <f t="shared" si="0"/>
        <v>0</v>
      </c>
      <c r="T45" s="136">
        <f t="shared" si="1"/>
        <v>0</v>
      </c>
      <c r="U45" s="76">
        <v>45684</v>
      </c>
      <c r="V45" s="76">
        <v>46022</v>
      </c>
      <c r="W45" s="70">
        <v>338</v>
      </c>
      <c r="X45" s="77">
        <v>1059626</v>
      </c>
      <c r="Y45" s="70" t="s">
        <v>445</v>
      </c>
      <c r="Z45" s="70" t="s">
        <v>446</v>
      </c>
      <c r="AA45" s="70" t="s">
        <v>536</v>
      </c>
      <c r="AB45" s="70" t="s">
        <v>537</v>
      </c>
      <c r="AC45" s="78" t="s">
        <v>449</v>
      </c>
      <c r="AD45" s="78" t="s">
        <v>538</v>
      </c>
      <c r="AE45" s="96">
        <v>53000000</v>
      </c>
      <c r="AF45" s="78" t="s">
        <v>451</v>
      </c>
      <c r="AG45" s="78" t="s">
        <v>452</v>
      </c>
      <c r="AH45" s="81">
        <v>45684</v>
      </c>
      <c r="AI45" s="97">
        <v>53000000</v>
      </c>
      <c r="AK45" s="97">
        <v>120000000</v>
      </c>
      <c r="AL45" s="200"/>
      <c r="AN45" s="83" t="s">
        <v>453</v>
      </c>
      <c r="AO45" s="70" t="s">
        <v>539</v>
      </c>
      <c r="AP45" s="132"/>
      <c r="AQ45" s="132"/>
      <c r="AR45" s="132"/>
      <c r="AS45" s="132"/>
      <c r="AT45" s="118"/>
      <c r="AU45" s="123"/>
      <c r="AV45" s="118"/>
      <c r="AW45" s="123"/>
      <c r="AX45" s="149"/>
      <c r="AY45" s="149"/>
      <c r="AZ45" s="149"/>
      <c r="BA45" s="149"/>
      <c r="BB45" s="149"/>
      <c r="BC45" s="149"/>
      <c r="BD45" s="149"/>
      <c r="BE45" s="149"/>
      <c r="BF45" s="299"/>
    </row>
    <row r="46" spans="1:58" ht="54.95" customHeight="1" outlineLevel="1">
      <c r="A46" s="70" t="s">
        <v>170</v>
      </c>
      <c r="B46" s="70" t="s">
        <v>190</v>
      </c>
      <c r="C46" s="70" t="s">
        <v>191</v>
      </c>
      <c r="D46" s="70" t="s">
        <v>224</v>
      </c>
      <c r="E46" s="70" t="s">
        <v>530</v>
      </c>
      <c r="F46" s="71" t="s">
        <v>531</v>
      </c>
      <c r="G46" s="70" t="s">
        <v>532</v>
      </c>
      <c r="H46" s="70" t="s">
        <v>543</v>
      </c>
      <c r="I46" s="70" t="s">
        <v>544</v>
      </c>
      <c r="J46" s="72">
        <v>0.5</v>
      </c>
      <c r="K46" s="84" t="s">
        <v>547</v>
      </c>
      <c r="L46" s="70" t="s">
        <v>443</v>
      </c>
      <c r="M46" s="70" t="s">
        <v>546</v>
      </c>
      <c r="N46" s="70">
        <v>1</v>
      </c>
      <c r="O46" s="70">
        <v>0</v>
      </c>
      <c r="P46" s="70">
        <v>0</v>
      </c>
      <c r="Q46" s="70"/>
      <c r="R46" s="70"/>
      <c r="S46" s="73">
        <f t="shared" si="0"/>
        <v>0</v>
      </c>
      <c r="T46" s="136">
        <f t="shared" si="1"/>
        <v>0</v>
      </c>
      <c r="U46" s="76">
        <v>45684</v>
      </c>
      <c r="V46" s="76">
        <v>46022</v>
      </c>
      <c r="W46" s="70">
        <v>338</v>
      </c>
      <c r="X46" s="77">
        <v>1059626</v>
      </c>
      <c r="Y46" s="70" t="s">
        <v>445</v>
      </c>
      <c r="Z46" s="70" t="s">
        <v>446</v>
      </c>
      <c r="AA46" s="70" t="s">
        <v>536</v>
      </c>
      <c r="AB46" s="70" t="s">
        <v>537</v>
      </c>
      <c r="AC46" s="78" t="s">
        <v>449</v>
      </c>
      <c r="AD46" s="78" t="s">
        <v>538</v>
      </c>
      <c r="AE46" s="96">
        <v>50000000</v>
      </c>
      <c r="AF46" s="78" t="s">
        <v>451</v>
      </c>
      <c r="AG46" s="78" t="s">
        <v>452</v>
      </c>
      <c r="AH46" s="81">
        <v>45684</v>
      </c>
      <c r="AI46" s="97">
        <v>50000000</v>
      </c>
      <c r="AK46" s="97">
        <v>50000000</v>
      </c>
      <c r="AL46" s="200"/>
      <c r="AN46" s="83" t="s">
        <v>453</v>
      </c>
      <c r="AO46" s="70" t="s">
        <v>539</v>
      </c>
      <c r="AP46" s="132"/>
      <c r="AQ46" s="132"/>
      <c r="AR46" s="132"/>
      <c r="AS46" s="132"/>
      <c r="AT46" s="118"/>
      <c r="AU46" s="123"/>
      <c r="AV46" s="118"/>
      <c r="AW46" s="123"/>
      <c r="AX46" s="149"/>
      <c r="AY46" s="149"/>
      <c r="AZ46" s="149"/>
      <c r="BA46" s="149"/>
      <c r="BB46" s="149"/>
      <c r="BC46" s="149"/>
      <c r="BD46" s="149"/>
      <c r="BE46" s="149"/>
      <c r="BF46" s="299"/>
    </row>
    <row r="47" spans="1:58" ht="54.95" customHeight="1" outlineLevel="1">
      <c r="A47" s="70" t="s">
        <v>170</v>
      </c>
      <c r="B47" s="70" t="s">
        <v>190</v>
      </c>
      <c r="C47" s="70" t="s">
        <v>191</v>
      </c>
      <c r="D47" s="70" t="s">
        <v>220</v>
      </c>
      <c r="E47" s="70" t="s">
        <v>530</v>
      </c>
      <c r="F47" s="71" t="s">
        <v>531</v>
      </c>
      <c r="G47" s="70" t="s">
        <v>532</v>
      </c>
      <c r="H47" s="70" t="s">
        <v>548</v>
      </c>
      <c r="I47" s="70" t="s">
        <v>512</v>
      </c>
      <c r="J47" s="72">
        <v>0.5</v>
      </c>
      <c r="K47" s="102" t="s">
        <v>549</v>
      </c>
      <c r="L47" s="70" t="s">
        <v>443</v>
      </c>
      <c r="M47" s="70" t="s">
        <v>444</v>
      </c>
      <c r="N47" s="70">
        <v>1</v>
      </c>
      <c r="O47" s="70">
        <v>0</v>
      </c>
      <c r="P47" s="70">
        <v>0</v>
      </c>
      <c r="Q47" s="70"/>
      <c r="R47" s="70"/>
      <c r="S47" s="73">
        <f t="shared" si="0"/>
        <v>0</v>
      </c>
      <c r="T47" s="136">
        <f t="shared" si="1"/>
        <v>0</v>
      </c>
      <c r="U47" s="76">
        <v>45684</v>
      </c>
      <c r="V47" s="76">
        <v>46022</v>
      </c>
      <c r="W47" s="70">
        <v>338</v>
      </c>
      <c r="X47" s="77">
        <v>1059626</v>
      </c>
      <c r="Y47" s="70" t="s">
        <v>445</v>
      </c>
      <c r="Z47" s="70" t="s">
        <v>446</v>
      </c>
      <c r="AA47" s="70" t="s">
        <v>536</v>
      </c>
      <c r="AB47" s="70" t="s">
        <v>537</v>
      </c>
      <c r="AC47" s="78" t="s">
        <v>449</v>
      </c>
      <c r="AD47" s="78" t="s">
        <v>538</v>
      </c>
      <c r="AE47" s="96">
        <v>81000000</v>
      </c>
      <c r="AF47" s="78" t="s">
        <v>451</v>
      </c>
      <c r="AG47" s="78" t="s">
        <v>452</v>
      </c>
      <c r="AH47" s="81">
        <v>45684</v>
      </c>
      <c r="AI47" s="97">
        <v>81000000</v>
      </c>
      <c r="AK47" s="97">
        <v>20000000</v>
      </c>
      <c r="AL47" s="200"/>
      <c r="AN47" s="83" t="s">
        <v>453</v>
      </c>
      <c r="AO47" s="70" t="s">
        <v>539</v>
      </c>
      <c r="AP47" s="132"/>
      <c r="AQ47" s="132"/>
      <c r="AR47" s="132"/>
      <c r="AS47" s="132"/>
      <c r="AT47" s="118"/>
      <c r="AU47" s="123"/>
      <c r="AV47" s="118"/>
      <c r="AW47" s="123"/>
      <c r="AX47" s="149"/>
      <c r="AY47" s="149"/>
      <c r="AZ47" s="149"/>
      <c r="BA47" s="149"/>
      <c r="BB47" s="149"/>
      <c r="BC47" s="149"/>
      <c r="BD47" s="149"/>
      <c r="BE47" s="149"/>
      <c r="BF47" s="299"/>
    </row>
    <row r="48" spans="1:58" ht="54.95" customHeight="1" outlineLevel="1" thickBot="1">
      <c r="A48" s="70" t="s">
        <v>170</v>
      </c>
      <c r="B48" s="70" t="s">
        <v>190</v>
      </c>
      <c r="C48" s="70" t="s">
        <v>191</v>
      </c>
      <c r="D48" s="70" t="s">
        <v>220</v>
      </c>
      <c r="E48" s="70" t="s">
        <v>530</v>
      </c>
      <c r="F48" s="71" t="s">
        <v>531</v>
      </c>
      <c r="G48" s="70" t="s">
        <v>532</v>
      </c>
      <c r="H48" s="70" t="s">
        <v>548</v>
      </c>
      <c r="I48" s="70" t="s">
        <v>512</v>
      </c>
      <c r="J48" s="72">
        <v>0.5</v>
      </c>
      <c r="K48" s="102" t="s">
        <v>550</v>
      </c>
      <c r="L48" s="70" t="s">
        <v>443</v>
      </c>
      <c r="M48" s="70" t="s">
        <v>546</v>
      </c>
      <c r="N48" s="70">
        <v>1</v>
      </c>
      <c r="O48" s="70">
        <v>0</v>
      </c>
      <c r="P48" s="70">
        <v>0</v>
      </c>
      <c r="Q48" s="70"/>
      <c r="R48" s="70"/>
      <c r="S48" s="73">
        <f t="shared" si="0"/>
        <v>0</v>
      </c>
      <c r="T48" s="136">
        <f t="shared" si="1"/>
        <v>0</v>
      </c>
      <c r="U48" s="76">
        <v>45684</v>
      </c>
      <c r="V48" s="76">
        <v>46022</v>
      </c>
      <c r="W48" s="70">
        <v>338</v>
      </c>
      <c r="X48" s="77">
        <v>1059626</v>
      </c>
      <c r="Y48" s="70" t="s">
        <v>445</v>
      </c>
      <c r="Z48" s="70" t="s">
        <v>446</v>
      </c>
      <c r="AA48" s="70" t="s">
        <v>536</v>
      </c>
      <c r="AB48" s="70" t="s">
        <v>537</v>
      </c>
      <c r="AC48" s="78" t="s">
        <v>449</v>
      </c>
      <c r="AD48" s="78" t="s">
        <v>538</v>
      </c>
      <c r="AE48" s="96">
        <v>26000000</v>
      </c>
      <c r="AF48" s="78" t="s">
        <v>451</v>
      </c>
      <c r="AG48" s="78" t="s">
        <v>452</v>
      </c>
      <c r="AH48" s="81">
        <v>45684</v>
      </c>
      <c r="AI48" s="97">
        <v>26000000</v>
      </c>
      <c r="AK48" s="171">
        <v>80000000</v>
      </c>
      <c r="AL48" s="200"/>
      <c r="AN48" s="156" t="s">
        <v>453</v>
      </c>
      <c r="AO48" s="108" t="s">
        <v>539</v>
      </c>
      <c r="AP48" s="132"/>
      <c r="AQ48" s="132"/>
      <c r="AR48" s="132"/>
      <c r="AS48" s="132"/>
      <c r="AT48" s="118"/>
      <c r="AU48" s="123"/>
      <c r="AV48" s="118"/>
      <c r="AW48" s="123"/>
      <c r="AX48" s="192"/>
      <c r="AY48" s="192"/>
      <c r="AZ48" s="192"/>
      <c r="BA48" s="192"/>
      <c r="BB48" s="192"/>
      <c r="BC48" s="192"/>
      <c r="BD48" s="192"/>
      <c r="BE48" s="192"/>
      <c r="BF48" s="300"/>
    </row>
    <row r="49" spans="1:58" ht="54.95" customHeight="1" thickBot="1">
      <c r="A49" s="85"/>
      <c r="B49" s="85"/>
      <c r="C49" s="85"/>
      <c r="D49" s="85"/>
      <c r="E49" s="281" t="s">
        <v>551</v>
      </c>
      <c r="F49" s="282"/>
      <c r="G49" s="282"/>
      <c r="H49" s="282"/>
      <c r="I49" s="282"/>
      <c r="J49" s="282"/>
      <c r="K49" s="282"/>
      <c r="L49" s="282"/>
      <c r="M49" s="282"/>
      <c r="N49" s="282"/>
      <c r="O49" s="282"/>
      <c r="P49" s="282"/>
      <c r="Q49" s="282"/>
      <c r="R49" s="282"/>
      <c r="S49" s="283"/>
      <c r="T49" s="129">
        <f>AVERAGE(T42:T48)</f>
        <v>0</v>
      </c>
      <c r="U49" s="86"/>
      <c r="V49" s="86"/>
      <c r="W49" s="85"/>
      <c r="X49" s="87"/>
      <c r="Y49" s="85"/>
      <c r="Z49" s="85"/>
      <c r="AA49" s="85"/>
      <c r="AB49" s="85"/>
      <c r="AC49" s="85"/>
      <c r="AD49" s="85"/>
      <c r="AE49" s="88"/>
      <c r="AF49" s="85"/>
      <c r="AG49" s="85"/>
      <c r="AH49" s="86"/>
      <c r="AI49" s="151"/>
      <c r="AJ49" s="167">
        <v>270000000</v>
      </c>
      <c r="AK49" s="202">
        <f>SUM(AK42:AK48)</f>
        <v>270000000</v>
      </c>
      <c r="AL49" s="193"/>
      <c r="AM49" s="203"/>
      <c r="AN49" s="160"/>
      <c r="AO49" s="161"/>
      <c r="AP49" s="169">
        <v>0</v>
      </c>
      <c r="AQ49" s="163">
        <f>AP49/AJ49</f>
        <v>0</v>
      </c>
      <c r="AR49" s="169">
        <v>0</v>
      </c>
      <c r="AS49" s="163">
        <f>AR49/AJ49</f>
        <v>0</v>
      </c>
      <c r="AT49" s="161"/>
      <c r="AU49" s="161"/>
      <c r="AV49" s="161"/>
      <c r="AW49" s="191"/>
      <c r="AX49" s="193"/>
      <c r="AY49" s="168"/>
      <c r="AZ49" s="168"/>
      <c r="BA49" s="168"/>
      <c r="BB49" s="168"/>
      <c r="BC49" s="168"/>
      <c r="BD49" s="168"/>
      <c r="BE49" s="170"/>
    </row>
    <row r="50" spans="1:58" ht="54.95" customHeight="1" outlineLevel="1">
      <c r="A50" s="70" t="s">
        <v>260</v>
      </c>
      <c r="B50" s="103" t="s">
        <v>261</v>
      </c>
      <c r="C50" s="70" t="s">
        <v>262</v>
      </c>
      <c r="D50" s="70" t="s">
        <v>552</v>
      </c>
      <c r="E50" s="70" t="s">
        <v>553</v>
      </c>
      <c r="F50" s="71" t="s">
        <v>554</v>
      </c>
      <c r="G50" s="70" t="s">
        <v>555</v>
      </c>
      <c r="H50" s="70" t="s">
        <v>556</v>
      </c>
      <c r="I50" s="70" t="s">
        <v>524</v>
      </c>
      <c r="J50" s="72">
        <v>0</v>
      </c>
      <c r="K50" s="70" t="s">
        <v>557</v>
      </c>
      <c r="L50" s="70" t="s">
        <v>443</v>
      </c>
      <c r="M50" s="70" t="s">
        <v>526</v>
      </c>
      <c r="N50" s="70">
        <v>0</v>
      </c>
      <c r="O50" s="70">
        <v>0</v>
      </c>
      <c r="P50" s="70">
        <v>0</v>
      </c>
      <c r="Q50" s="70"/>
      <c r="R50" s="84"/>
      <c r="S50" s="73">
        <f t="shared" si="0"/>
        <v>0</v>
      </c>
      <c r="T50" s="136">
        <v>0</v>
      </c>
      <c r="U50" s="76">
        <v>45684</v>
      </c>
      <c r="V50" s="76">
        <v>46022</v>
      </c>
      <c r="W50" s="70">
        <v>338</v>
      </c>
      <c r="X50" s="77">
        <v>1059626</v>
      </c>
      <c r="Y50" s="70" t="s">
        <v>445</v>
      </c>
      <c r="Z50" s="70" t="s">
        <v>446</v>
      </c>
      <c r="AA50" s="70" t="s">
        <v>558</v>
      </c>
      <c r="AB50" s="70" t="s">
        <v>559</v>
      </c>
      <c r="AC50" s="78" t="s">
        <v>449</v>
      </c>
      <c r="AD50" s="78" t="s">
        <v>560</v>
      </c>
      <c r="AE50" s="79">
        <v>0</v>
      </c>
      <c r="AF50" s="78" t="s">
        <v>451</v>
      </c>
      <c r="AG50" s="78" t="s">
        <v>452</v>
      </c>
      <c r="AH50" s="81">
        <v>45672</v>
      </c>
      <c r="AI50" s="82">
        <v>0</v>
      </c>
      <c r="AK50" s="157">
        <v>0</v>
      </c>
      <c r="AL50" s="200"/>
      <c r="AN50" s="158" t="s">
        <v>453</v>
      </c>
      <c r="AO50" s="112" t="s">
        <v>561</v>
      </c>
      <c r="AP50" s="132"/>
      <c r="AQ50" s="132"/>
      <c r="AR50" s="132"/>
      <c r="AS50" s="132"/>
      <c r="AT50" s="172">
        <v>350000000</v>
      </c>
      <c r="AU50" s="121">
        <f>AT50/AK52</f>
        <v>0.875</v>
      </c>
      <c r="AV50" s="172">
        <v>350000000</v>
      </c>
      <c r="AW50" s="121">
        <f>AV50/AK52</f>
        <v>0.875</v>
      </c>
      <c r="AX50" s="195"/>
      <c r="AY50" s="195"/>
      <c r="AZ50" s="195"/>
      <c r="BA50" s="195"/>
      <c r="BB50" s="195"/>
      <c r="BC50" s="195"/>
      <c r="BD50" s="195"/>
      <c r="BE50" s="195"/>
      <c r="BF50" s="298"/>
    </row>
    <row r="51" spans="1:58" ht="54.95" customHeight="1" outlineLevel="1" thickBot="1">
      <c r="A51" s="70" t="s">
        <v>260</v>
      </c>
      <c r="B51" s="103" t="s">
        <v>261</v>
      </c>
      <c r="C51" s="70" t="s">
        <v>262</v>
      </c>
      <c r="D51" s="70" t="s">
        <v>552</v>
      </c>
      <c r="E51" s="70" t="s">
        <v>553</v>
      </c>
      <c r="F51" s="71" t="s">
        <v>554</v>
      </c>
      <c r="G51" s="70" t="s">
        <v>555</v>
      </c>
      <c r="H51" s="70" t="s">
        <v>556</v>
      </c>
      <c r="I51" s="70" t="s">
        <v>524</v>
      </c>
      <c r="J51" s="72">
        <v>1</v>
      </c>
      <c r="K51" s="70" t="s">
        <v>562</v>
      </c>
      <c r="L51" s="70" t="s">
        <v>443</v>
      </c>
      <c r="M51" s="70" t="s">
        <v>526</v>
      </c>
      <c r="N51" s="70">
        <v>1</v>
      </c>
      <c r="O51" s="70">
        <v>1</v>
      </c>
      <c r="P51" s="84">
        <v>0</v>
      </c>
      <c r="Q51" s="70"/>
      <c r="R51" s="84"/>
      <c r="S51" s="73">
        <f t="shared" si="0"/>
        <v>1</v>
      </c>
      <c r="T51" s="136">
        <f t="shared" si="1"/>
        <v>1</v>
      </c>
      <c r="U51" s="76">
        <v>45684</v>
      </c>
      <c r="V51" s="76">
        <v>46022</v>
      </c>
      <c r="W51" s="70">
        <v>338</v>
      </c>
      <c r="X51" s="77">
        <v>1059626</v>
      </c>
      <c r="Y51" s="70" t="s">
        <v>445</v>
      </c>
      <c r="Z51" s="70" t="s">
        <v>446</v>
      </c>
      <c r="AA51" s="70" t="s">
        <v>558</v>
      </c>
      <c r="AB51" s="70" t="s">
        <v>559</v>
      </c>
      <c r="AC51" s="78" t="s">
        <v>449</v>
      </c>
      <c r="AD51" s="78" t="s">
        <v>560</v>
      </c>
      <c r="AE51" s="79">
        <v>400000000</v>
      </c>
      <c r="AF51" s="78" t="s">
        <v>451</v>
      </c>
      <c r="AG51" s="78" t="s">
        <v>452</v>
      </c>
      <c r="AH51" s="81">
        <v>45672</v>
      </c>
      <c r="AI51" s="82">
        <v>400000000</v>
      </c>
      <c r="AK51" s="155">
        <v>400000000</v>
      </c>
      <c r="AL51" s="200"/>
      <c r="AN51" s="156" t="s">
        <v>453</v>
      </c>
      <c r="AO51" s="108" t="s">
        <v>561</v>
      </c>
      <c r="AP51" s="132"/>
      <c r="AQ51" s="132"/>
      <c r="AR51" s="132"/>
      <c r="AS51" s="132"/>
      <c r="AT51" s="172"/>
      <c r="AU51" s="121"/>
      <c r="AV51" s="172"/>
      <c r="AW51" s="121"/>
      <c r="AX51" s="192"/>
      <c r="AY51" s="192"/>
      <c r="AZ51" s="192"/>
      <c r="BA51" s="192"/>
      <c r="BB51" s="192"/>
      <c r="BC51" s="192"/>
      <c r="BD51" s="192"/>
      <c r="BE51" s="192"/>
      <c r="BF51" s="300"/>
    </row>
    <row r="52" spans="1:58" ht="54.95" customHeight="1" thickBot="1">
      <c r="A52" s="85"/>
      <c r="B52" s="85"/>
      <c r="C52" s="85"/>
      <c r="D52" s="85"/>
      <c r="E52" s="281" t="s">
        <v>563</v>
      </c>
      <c r="F52" s="282"/>
      <c r="G52" s="282"/>
      <c r="H52" s="282"/>
      <c r="I52" s="282"/>
      <c r="J52" s="282"/>
      <c r="K52" s="282"/>
      <c r="L52" s="282"/>
      <c r="M52" s="282"/>
      <c r="N52" s="282"/>
      <c r="O52" s="282"/>
      <c r="P52" s="282"/>
      <c r="Q52" s="282"/>
      <c r="R52" s="282"/>
      <c r="S52" s="283"/>
      <c r="T52" s="129">
        <f>AVERAGE(T50:T51)</f>
        <v>0.5</v>
      </c>
      <c r="U52" s="86"/>
      <c r="V52" s="86"/>
      <c r="W52" s="85"/>
      <c r="X52" s="87"/>
      <c r="Y52" s="85"/>
      <c r="Z52" s="85"/>
      <c r="AA52" s="85"/>
      <c r="AB52" s="85"/>
      <c r="AC52" s="85"/>
      <c r="AD52" s="85"/>
      <c r="AE52" s="88"/>
      <c r="AF52" s="85"/>
      <c r="AG52" s="85"/>
      <c r="AH52" s="86"/>
      <c r="AI52" s="151"/>
      <c r="AJ52" s="173">
        <v>400000000</v>
      </c>
      <c r="AK52" s="202">
        <f>SUM(AK50:AK51)</f>
        <v>400000000</v>
      </c>
      <c r="AL52" s="193"/>
      <c r="AM52" s="203"/>
      <c r="AN52" s="160"/>
      <c r="AO52" s="161"/>
      <c r="AP52" s="174">
        <v>350000000</v>
      </c>
      <c r="AQ52" s="175">
        <f>AP52/AJ52</f>
        <v>0.875</v>
      </c>
      <c r="AR52" s="169">
        <v>0</v>
      </c>
      <c r="AS52" s="163">
        <f>AR52/AJ52</f>
        <v>0</v>
      </c>
      <c r="AT52" s="176"/>
      <c r="AU52" s="176"/>
      <c r="AV52" s="176"/>
      <c r="AW52" s="197"/>
      <c r="AX52" s="193"/>
      <c r="AY52" s="168"/>
      <c r="AZ52" s="168"/>
      <c r="BA52" s="168"/>
      <c r="BB52" s="168"/>
      <c r="BC52" s="168"/>
      <c r="BD52" s="168"/>
      <c r="BE52" s="170"/>
    </row>
    <row r="53" spans="1:58" ht="54.95" customHeight="1" outlineLevel="1">
      <c r="A53" s="70" t="s">
        <v>170</v>
      </c>
      <c r="B53" s="70" t="s">
        <v>232</v>
      </c>
      <c r="C53" s="70" t="s">
        <v>233</v>
      </c>
      <c r="D53" s="70" t="s">
        <v>564</v>
      </c>
      <c r="E53" s="70" t="s">
        <v>565</v>
      </c>
      <c r="F53" s="71" t="s">
        <v>566</v>
      </c>
      <c r="G53" s="70" t="s">
        <v>567</v>
      </c>
      <c r="H53" s="70" t="s">
        <v>568</v>
      </c>
      <c r="I53" s="70" t="s">
        <v>459</v>
      </c>
      <c r="J53" s="72">
        <v>0.7</v>
      </c>
      <c r="K53" s="70" t="s">
        <v>569</v>
      </c>
      <c r="L53" s="70" t="s">
        <v>443</v>
      </c>
      <c r="M53" s="70" t="s">
        <v>461</v>
      </c>
      <c r="N53" s="70">
        <v>2</v>
      </c>
      <c r="O53" s="70">
        <v>0</v>
      </c>
      <c r="P53" s="70">
        <v>1</v>
      </c>
      <c r="Q53" s="70"/>
      <c r="R53" s="70"/>
      <c r="S53" s="73">
        <f t="shared" si="0"/>
        <v>1</v>
      </c>
      <c r="T53" s="136">
        <f t="shared" si="1"/>
        <v>0.5</v>
      </c>
      <c r="U53" s="76">
        <v>45684</v>
      </c>
      <c r="V53" s="76">
        <v>46022</v>
      </c>
      <c r="W53" s="70">
        <v>338</v>
      </c>
      <c r="X53" s="77">
        <v>1059626</v>
      </c>
      <c r="Y53" s="70" t="s">
        <v>445</v>
      </c>
      <c r="Z53" s="70" t="s">
        <v>446</v>
      </c>
      <c r="AA53" s="70" t="s">
        <v>570</v>
      </c>
      <c r="AB53" s="70" t="s">
        <v>571</v>
      </c>
      <c r="AC53" s="78" t="s">
        <v>449</v>
      </c>
      <c r="AD53" s="78" t="s">
        <v>572</v>
      </c>
      <c r="AE53" s="79">
        <v>210000000</v>
      </c>
      <c r="AF53" s="78" t="s">
        <v>451</v>
      </c>
      <c r="AG53" s="78" t="s">
        <v>452</v>
      </c>
      <c r="AH53" s="81">
        <v>45684</v>
      </c>
      <c r="AI53" s="82">
        <v>210000000</v>
      </c>
      <c r="AK53" s="157">
        <v>66000000</v>
      </c>
      <c r="AL53" s="200"/>
      <c r="AN53" s="158" t="s">
        <v>453</v>
      </c>
      <c r="AO53" s="112" t="s">
        <v>573</v>
      </c>
      <c r="AP53" s="132"/>
      <c r="AQ53" s="132"/>
      <c r="AR53" s="132"/>
      <c r="AS53" s="132"/>
      <c r="AT53" s="118">
        <v>79110000</v>
      </c>
      <c r="AU53" s="121">
        <f>AT53/AK63</f>
        <v>2.5098350253807106E-2</v>
      </c>
      <c r="AV53" s="118">
        <v>20000000</v>
      </c>
      <c r="AW53" s="121">
        <f>AV53/AK63</f>
        <v>6.3451776649746192E-3</v>
      </c>
      <c r="AX53" s="195"/>
      <c r="AY53" s="195"/>
      <c r="AZ53" s="195"/>
      <c r="BA53" s="195"/>
      <c r="BB53" s="195"/>
      <c r="BC53" s="195"/>
      <c r="BD53" s="195"/>
      <c r="BE53" s="195"/>
      <c r="BF53" s="301"/>
    </row>
    <row r="54" spans="1:58" ht="54.95" customHeight="1" outlineLevel="1">
      <c r="A54" s="70" t="s">
        <v>170</v>
      </c>
      <c r="B54" s="70" t="s">
        <v>232</v>
      </c>
      <c r="C54" s="70" t="s">
        <v>233</v>
      </c>
      <c r="D54" s="70" t="s">
        <v>564</v>
      </c>
      <c r="E54" s="70" t="s">
        <v>565</v>
      </c>
      <c r="F54" s="71" t="s">
        <v>566</v>
      </c>
      <c r="G54" s="70" t="s">
        <v>567</v>
      </c>
      <c r="H54" s="70" t="s">
        <v>568</v>
      </c>
      <c r="I54" s="70" t="s">
        <v>459</v>
      </c>
      <c r="J54" s="72">
        <v>0.3</v>
      </c>
      <c r="K54" s="70" t="s">
        <v>574</v>
      </c>
      <c r="L54" s="70" t="s">
        <v>443</v>
      </c>
      <c r="M54" s="70" t="s">
        <v>461</v>
      </c>
      <c r="N54" s="70">
        <v>2</v>
      </c>
      <c r="O54" s="70">
        <v>0</v>
      </c>
      <c r="P54" s="70">
        <v>0</v>
      </c>
      <c r="Q54" s="70"/>
      <c r="R54" s="70"/>
      <c r="S54" s="73">
        <f t="shared" si="0"/>
        <v>0</v>
      </c>
      <c r="T54" s="136">
        <f t="shared" si="1"/>
        <v>0</v>
      </c>
      <c r="U54" s="76">
        <v>45684</v>
      </c>
      <c r="V54" s="76">
        <v>46022</v>
      </c>
      <c r="W54" s="70">
        <v>338</v>
      </c>
      <c r="X54" s="77">
        <v>1059626</v>
      </c>
      <c r="Y54" s="70" t="s">
        <v>445</v>
      </c>
      <c r="Z54" s="70" t="s">
        <v>446</v>
      </c>
      <c r="AA54" s="70" t="s">
        <v>570</v>
      </c>
      <c r="AB54" s="70" t="s">
        <v>571</v>
      </c>
      <c r="AC54" s="78" t="s">
        <v>449</v>
      </c>
      <c r="AD54" s="78" t="s">
        <v>572</v>
      </c>
      <c r="AE54" s="79">
        <v>1030000000</v>
      </c>
      <c r="AF54" s="78" t="s">
        <v>451</v>
      </c>
      <c r="AG54" s="78" t="s">
        <v>452</v>
      </c>
      <c r="AH54" s="81">
        <v>45684</v>
      </c>
      <c r="AI54" s="82">
        <v>1030000000</v>
      </c>
      <c r="AK54" s="82">
        <v>2851000000</v>
      </c>
      <c r="AL54" s="200"/>
      <c r="AN54" s="83" t="s">
        <v>453</v>
      </c>
      <c r="AO54" s="70" t="s">
        <v>573</v>
      </c>
      <c r="AP54" s="132"/>
      <c r="AQ54" s="132"/>
      <c r="AR54" s="132"/>
      <c r="AS54" s="132"/>
      <c r="AT54" s="118"/>
      <c r="AU54" s="121"/>
      <c r="AV54" s="118"/>
      <c r="AW54" s="121"/>
      <c r="AX54" s="149"/>
      <c r="AY54" s="149"/>
      <c r="AZ54" s="149"/>
      <c r="BA54" s="149"/>
      <c r="BB54" s="149"/>
      <c r="BC54" s="149"/>
      <c r="BD54" s="149"/>
      <c r="BE54" s="149"/>
      <c r="BF54" s="301"/>
    </row>
    <row r="55" spans="1:58" ht="54.95" customHeight="1" outlineLevel="1">
      <c r="A55" s="70" t="s">
        <v>170</v>
      </c>
      <c r="B55" s="70" t="s">
        <v>232</v>
      </c>
      <c r="C55" s="70" t="s">
        <v>233</v>
      </c>
      <c r="D55" s="70" t="s">
        <v>564</v>
      </c>
      <c r="E55" s="70" t="s">
        <v>565</v>
      </c>
      <c r="F55" s="71" t="s">
        <v>566</v>
      </c>
      <c r="G55" s="70" t="s">
        <v>567</v>
      </c>
      <c r="H55" s="70" t="s">
        <v>568</v>
      </c>
      <c r="I55" s="70" t="s">
        <v>465</v>
      </c>
      <c r="J55" s="72">
        <v>0.7</v>
      </c>
      <c r="K55" s="70" t="s">
        <v>575</v>
      </c>
      <c r="L55" s="70" t="s">
        <v>443</v>
      </c>
      <c r="M55" s="70" t="s">
        <v>461</v>
      </c>
      <c r="N55" s="70">
        <v>1</v>
      </c>
      <c r="O55" s="70">
        <v>0</v>
      </c>
      <c r="P55" s="70">
        <v>1</v>
      </c>
      <c r="Q55" s="70"/>
      <c r="R55" s="70"/>
      <c r="S55" s="73">
        <f t="shared" si="0"/>
        <v>1</v>
      </c>
      <c r="T55" s="136">
        <f t="shared" si="1"/>
        <v>1</v>
      </c>
      <c r="U55" s="76">
        <v>45684</v>
      </c>
      <c r="V55" s="76">
        <v>46022</v>
      </c>
      <c r="W55" s="70">
        <v>338</v>
      </c>
      <c r="X55" s="77">
        <v>1059626</v>
      </c>
      <c r="Y55" s="70" t="s">
        <v>445</v>
      </c>
      <c r="Z55" s="70" t="s">
        <v>446</v>
      </c>
      <c r="AA55" s="70" t="s">
        <v>570</v>
      </c>
      <c r="AB55" s="70" t="s">
        <v>571</v>
      </c>
      <c r="AC55" s="78" t="s">
        <v>449</v>
      </c>
      <c r="AD55" s="78" t="s">
        <v>572</v>
      </c>
      <c r="AE55" s="93">
        <v>120000000</v>
      </c>
      <c r="AF55" s="78" t="s">
        <v>451</v>
      </c>
      <c r="AG55" s="78" t="s">
        <v>452</v>
      </c>
      <c r="AH55" s="81">
        <v>45684</v>
      </c>
      <c r="AI55" s="94">
        <v>120000000</v>
      </c>
      <c r="AK55" s="82">
        <v>0</v>
      </c>
      <c r="AL55" s="200"/>
      <c r="AN55" s="83" t="s">
        <v>453</v>
      </c>
      <c r="AO55" s="70" t="s">
        <v>573</v>
      </c>
      <c r="AP55" s="132"/>
      <c r="AQ55" s="132"/>
      <c r="AR55" s="132"/>
      <c r="AS55" s="132"/>
      <c r="AT55" s="118"/>
      <c r="AU55" s="121"/>
      <c r="AV55" s="118"/>
      <c r="AW55" s="121"/>
      <c r="AX55" s="149"/>
      <c r="AY55" s="149"/>
      <c r="AZ55" s="149"/>
      <c r="BA55" s="149"/>
      <c r="BB55" s="149"/>
      <c r="BC55" s="149"/>
      <c r="BD55" s="149"/>
      <c r="BE55" s="149"/>
      <c r="BF55" s="301"/>
    </row>
    <row r="56" spans="1:58" ht="54.95" customHeight="1" outlineLevel="1">
      <c r="A56" s="70" t="s">
        <v>170</v>
      </c>
      <c r="B56" s="70" t="s">
        <v>232</v>
      </c>
      <c r="C56" s="70" t="s">
        <v>233</v>
      </c>
      <c r="D56" s="70" t="s">
        <v>564</v>
      </c>
      <c r="E56" s="70" t="s">
        <v>565</v>
      </c>
      <c r="F56" s="71" t="s">
        <v>566</v>
      </c>
      <c r="G56" s="70" t="s">
        <v>567</v>
      </c>
      <c r="H56" s="70" t="s">
        <v>568</v>
      </c>
      <c r="I56" s="70" t="s">
        <v>465</v>
      </c>
      <c r="J56" s="72">
        <v>0.3</v>
      </c>
      <c r="K56" s="70" t="s">
        <v>576</v>
      </c>
      <c r="L56" s="70" t="s">
        <v>443</v>
      </c>
      <c r="M56" s="70" t="s">
        <v>461</v>
      </c>
      <c r="N56" s="70">
        <v>1</v>
      </c>
      <c r="O56" s="70">
        <v>0</v>
      </c>
      <c r="P56" s="70">
        <v>0</v>
      </c>
      <c r="Q56" s="70"/>
      <c r="R56" s="70"/>
      <c r="S56" s="73">
        <f t="shared" si="0"/>
        <v>0</v>
      </c>
      <c r="T56" s="136">
        <f t="shared" si="1"/>
        <v>0</v>
      </c>
      <c r="U56" s="76">
        <v>45684</v>
      </c>
      <c r="V56" s="76">
        <v>46022</v>
      </c>
      <c r="W56" s="70">
        <v>338</v>
      </c>
      <c r="X56" s="77">
        <v>1059626</v>
      </c>
      <c r="Y56" s="70" t="s">
        <v>445</v>
      </c>
      <c r="Z56" s="70" t="s">
        <v>446</v>
      </c>
      <c r="AA56" s="70" t="s">
        <v>570</v>
      </c>
      <c r="AB56" s="70" t="s">
        <v>571</v>
      </c>
      <c r="AC56" s="78" t="s">
        <v>449</v>
      </c>
      <c r="AD56" s="78" t="s">
        <v>572</v>
      </c>
      <c r="AE56" s="93">
        <v>470000000</v>
      </c>
      <c r="AF56" s="78" t="s">
        <v>451</v>
      </c>
      <c r="AG56" s="78" t="s">
        <v>452</v>
      </c>
      <c r="AH56" s="81">
        <v>45684</v>
      </c>
      <c r="AI56" s="94">
        <v>470000000</v>
      </c>
      <c r="AK56" s="82">
        <v>0</v>
      </c>
      <c r="AL56" s="200"/>
      <c r="AN56" s="83" t="s">
        <v>453</v>
      </c>
      <c r="AO56" s="70" t="s">
        <v>573</v>
      </c>
      <c r="AP56" s="132"/>
      <c r="AQ56" s="132"/>
      <c r="AR56" s="132"/>
      <c r="AS56" s="132"/>
      <c r="AT56" s="118"/>
      <c r="AU56" s="121"/>
      <c r="AV56" s="118"/>
      <c r="AW56" s="121"/>
      <c r="AX56" s="149"/>
      <c r="AY56" s="149"/>
      <c r="AZ56" s="149"/>
      <c r="BA56" s="149"/>
      <c r="BB56" s="149"/>
      <c r="BC56" s="149"/>
      <c r="BD56" s="149"/>
      <c r="BE56" s="149"/>
      <c r="BF56" s="301"/>
    </row>
    <row r="57" spans="1:58" ht="54.95" customHeight="1" outlineLevel="1">
      <c r="A57" s="70" t="s">
        <v>170</v>
      </c>
      <c r="B57" s="70" t="s">
        <v>232</v>
      </c>
      <c r="C57" s="70" t="s">
        <v>233</v>
      </c>
      <c r="D57" s="70" t="s">
        <v>577</v>
      </c>
      <c r="E57" s="70" t="s">
        <v>565</v>
      </c>
      <c r="F57" s="71" t="s">
        <v>566</v>
      </c>
      <c r="G57" s="70" t="s">
        <v>567</v>
      </c>
      <c r="H57" s="70" t="s">
        <v>578</v>
      </c>
      <c r="I57" s="70" t="s">
        <v>579</v>
      </c>
      <c r="J57" s="72">
        <v>0.8</v>
      </c>
      <c r="K57" s="70" t="s">
        <v>580</v>
      </c>
      <c r="L57" s="70" t="s">
        <v>443</v>
      </c>
      <c r="M57" s="70" t="s">
        <v>444</v>
      </c>
      <c r="N57" s="70">
        <v>6</v>
      </c>
      <c r="O57" s="70">
        <v>0</v>
      </c>
      <c r="P57" s="70">
        <v>2</v>
      </c>
      <c r="Q57" s="70"/>
      <c r="R57" s="70"/>
      <c r="S57" s="73">
        <f t="shared" si="0"/>
        <v>2</v>
      </c>
      <c r="T57" s="136">
        <f t="shared" si="1"/>
        <v>0.33333333333333331</v>
      </c>
      <c r="U57" s="76">
        <v>45684</v>
      </c>
      <c r="V57" s="76">
        <v>46022</v>
      </c>
      <c r="W57" s="70">
        <v>338</v>
      </c>
      <c r="X57" s="77">
        <v>1059626</v>
      </c>
      <c r="Y57" s="70" t="s">
        <v>445</v>
      </c>
      <c r="Z57" s="70" t="s">
        <v>446</v>
      </c>
      <c r="AA57" s="70" t="s">
        <v>570</v>
      </c>
      <c r="AB57" s="70" t="s">
        <v>571</v>
      </c>
      <c r="AC57" s="78" t="s">
        <v>449</v>
      </c>
      <c r="AD57" s="78" t="s">
        <v>572</v>
      </c>
      <c r="AE57" s="93">
        <v>230000000</v>
      </c>
      <c r="AF57" s="78" t="s">
        <v>451</v>
      </c>
      <c r="AG57" s="78" t="s">
        <v>452</v>
      </c>
      <c r="AH57" s="81">
        <v>45684</v>
      </c>
      <c r="AI57" s="94">
        <v>230000000</v>
      </c>
      <c r="AK57" s="82">
        <v>0</v>
      </c>
      <c r="AL57" s="200"/>
      <c r="AN57" s="83" t="s">
        <v>453</v>
      </c>
      <c r="AO57" s="70" t="s">
        <v>573</v>
      </c>
      <c r="AP57" s="132"/>
      <c r="AQ57" s="132"/>
      <c r="AR57" s="132"/>
      <c r="AS57" s="132"/>
      <c r="AT57" s="118"/>
      <c r="AU57" s="121"/>
      <c r="AV57" s="118"/>
      <c r="AW57" s="121"/>
      <c r="AX57" s="149"/>
      <c r="AY57" s="149"/>
      <c r="AZ57" s="149"/>
      <c r="BA57" s="149"/>
      <c r="BB57" s="149"/>
      <c r="BC57" s="149"/>
      <c r="BD57" s="149"/>
      <c r="BE57" s="149"/>
      <c r="BF57" s="301"/>
    </row>
    <row r="58" spans="1:58" ht="54.95" customHeight="1" outlineLevel="1">
      <c r="A58" s="70" t="s">
        <v>170</v>
      </c>
      <c r="B58" s="70" t="s">
        <v>232</v>
      </c>
      <c r="C58" s="70" t="s">
        <v>233</v>
      </c>
      <c r="D58" s="70" t="s">
        <v>577</v>
      </c>
      <c r="E58" s="70" t="s">
        <v>565</v>
      </c>
      <c r="F58" s="71" t="s">
        <v>566</v>
      </c>
      <c r="G58" s="70" t="s">
        <v>567</v>
      </c>
      <c r="H58" s="70" t="s">
        <v>578</v>
      </c>
      <c r="I58" s="70" t="s">
        <v>579</v>
      </c>
      <c r="J58" s="72">
        <v>0.2</v>
      </c>
      <c r="K58" s="70" t="s">
        <v>581</v>
      </c>
      <c r="L58" s="70" t="s">
        <v>443</v>
      </c>
      <c r="M58" s="70" t="s">
        <v>444</v>
      </c>
      <c r="N58" s="70">
        <v>1</v>
      </c>
      <c r="O58" s="70">
        <v>0</v>
      </c>
      <c r="P58" s="70">
        <v>0</v>
      </c>
      <c r="Q58" s="70"/>
      <c r="R58" s="70"/>
      <c r="S58" s="73">
        <f t="shared" si="0"/>
        <v>0</v>
      </c>
      <c r="T58" s="136">
        <f t="shared" si="1"/>
        <v>0</v>
      </c>
      <c r="U58" s="76">
        <v>45684</v>
      </c>
      <c r="V58" s="76">
        <v>46022</v>
      </c>
      <c r="W58" s="70">
        <v>338</v>
      </c>
      <c r="X58" s="77">
        <v>1059626</v>
      </c>
      <c r="Y58" s="70" t="s">
        <v>445</v>
      </c>
      <c r="Z58" s="70" t="s">
        <v>446</v>
      </c>
      <c r="AA58" s="70" t="s">
        <v>570</v>
      </c>
      <c r="AB58" s="70" t="s">
        <v>571</v>
      </c>
      <c r="AC58" s="78" t="s">
        <v>449</v>
      </c>
      <c r="AD58" s="78" t="s">
        <v>572</v>
      </c>
      <c r="AE58" s="93">
        <v>470000000</v>
      </c>
      <c r="AF58" s="78" t="s">
        <v>451</v>
      </c>
      <c r="AG58" s="78" t="s">
        <v>452</v>
      </c>
      <c r="AH58" s="81">
        <v>45684</v>
      </c>
      <c r="AI58" s="94">
        <v>470000000</v>
      </c>
      <c r="AK58" s="82">
        <v>86000000</v>
      </c>
      <c r="AL58" s="200"/>
      <c r="AN58" s="83" t="s">
        <v>453</v>
      </c>
      <c r="AO58" s="70" t="s">
        <v>573</v>
      </c>
      <c r="AP58" s="132"/>
      <c r="AQ58" s="132"/>
      <c r="AR58" s="132"/>
      <c r="AS58" s="132"/>
      <c r="AT58" s="118"/>
      <c r="AU58" s="121"/>
      <c r="AV58" s="118"/>
      <c r="AW58" s="121"/>
      <c r="AX58" s="149"/>
      <c r="AY58" s="149"/>
      <c r="AZ58" s="149"/>
      <c r="BA58" s="149"/>
      <c r="BB58" s="149"/>
      <c r="BC58" s="149"/>
      <c r="BD58" s="149"/>
      <c r="BE58" s="149"/>
      <c r="BF58" s="301"/>
    </row>
    <row r="59" spans="1:58" ht="54.95" customHeight="1" outlineLevel="1">
      <c r="A59" s="70" t="s">
        <v>170</v>
      </c>
      <c r="B59" s="70" t="s">
        <v>232</v>
      </c>
      <c r="C59" s="70" t="s">
        <v>233</v>
      </c>
      <c r="D59" s="70" t="s">
        <v>582</v>
      </c>
      <c r="E59" s="70" t="s">
        <v>565</v>
      </c>
      <c r="F59" s="71" t="s">
        <v>566</v>
      </c>
      <c r="G59" s="70" t="s">
        <v>567</v>
      </c>
      <c r="H59" s="70" t="s">
        <v>583</v>
      </c>
      <c r="I59" s="70" t="s">
        <v>584</v>
      </c>
      <c r="J59" s="72">
        <v>0.7</v>
      </c>
      <c r="K59" s="70" t="s">
        <v>585</v>
      </c>
      <c r="L59" s="70" t="s">
        <v>443</v>
      </c>
      <c r="M59" s="70" t="s">
        <v>586</v>
      </c>
      <c r="N59" s="70">
        <v>1</v>
      </c>
      <c r="O59" s="70">
        <v>0</v>
      </c>
      <c r="P59" s="70">
        <v>0</v>
      </c>
      <c r="Q59" s="70"/>
      <c r="R59" s="70"/>
      <c r="S59" s="73">
        <f t="shared" si="0"/>
        <v>0</v>
      </c>
      <c r="T59" s="136">
        <f t="shared" si="1"/>
        <v>0</v>
      </c>
      <c r="U59" s="76">
        <v>45684</v>
      </c>
      <c r="V59" s="76">
        <v>46022</v>
      </c>
      <c r="W59" s="70">
        <v>338</v>
      </c>
      <c r="X59" s="77">
        <v>1059626</v>
      </c>
      <c r="Y59" s="70" t="s">
        <v>445</v>
      </c>
      <c r="Z59" s="70" t="s">
        <v>446</v>
      </c>
      <c r="AA59" s="70" t="s">
        <v>570</v>
      </c>
      <c r="AB59" s="70" t="s">
        <v>571</v>
      </c>
      <c r="AC59" s="78" t="s">
        <v>449</v>
      </c>
      <c r="AD59" s="78" t="s">
        <v>572</v>
      </c>
      <c r="AE59" s="93">
        <v>270000000</v>
      </c>
      <c r="AF59" s="78" t="s">
        <v>451</v>
      </c>
      <c r="AG59" s="78" t="s">
        <v>452</v>
      </c>
      <c r="AH59" s="81">
        <v>45684</v>
      </c>
      <c r="AI59" s="94">
        <v>270000000</v>
      </c>
      <c r="AK59" s="82">
        <v>0</v>
      </c>
      <c r="AL59" s="200"/>
      <c r="AN59" s="83" t="s">
        <v>453</v>
      </c>
      <c r="AO59" s="70" t="s">
        <v>573</v>
      </c>
      <c r="AP59" s="132"/>
      <c r="AQ59" s="132"/>
      <c r="AR59" s="132"/>
      <c r="AS59" s="132"/>
      <c r="AT59" s="118"/>
      <c r="AU59" s="121"/>
      <c r="AV59" s="118"/>
      <c r="AW59" s="121"/>
      <c r="AX59" s="149"/>
      <c r="AY59" s="149"/>
      <c r="AZ59" s="149"/>
      <c r="BA59" s="149"/>
      <c r="BB59" s="149"/>
      <c r="BC59" s="149"/>
      <c r="BD59" s="149"/>
      <c r="BE59" s="149"/>
      <c r="BF59" s="301"/>
    </row>
    <row r="60" spans="1:58" ht="54.95" customHeight="1" outlineLevel="1">
      <c r="A60" s="70" t="s">
        <v>170</v>
      </c>
      <c r="B60" s="70" t="s">
        <v>232</v>
      </c>
      <c r="C60" s="70" t="s">
        <v>233</v>
      </c>
      <c r="D60" s="70" t="s">
        <v>582</v>
      </c>
      <c r="E60" s="70" t="s">
        <v>565</v>
      </c>
      <c r="F60" s="71" t="s">
        <v>566</v>
      </c>
      <c r="G60" s="70" t="s">
        <v>567</v>
      </c>
      <c r="H60" s="70" t="s">
        <v>583</v>
      </c>
      <c r="I60" s="70" t="s">
        <v>584</v>
      </c>
      <c r="J60" s="72">
        <v>0.3</v>
      </c>
      <c r="K60" s="70" t="s">
        <v>587</v>
      </c>
      <c r="L60" s="70" t="s">
        <v>443</v>
      </c>
      <c r="M60" s="70" t="s">
        <v>586</v>
      </c>
      <c r="N60" s="70">
        <v>26</v>
      </c>
      <c r="O60" s="70">
        <v>0</v>
      </c>
      <c r="P60" s="70">
        <v>0</v>
      </c>
      <c r="Q60" s="70"/>
      <c r="R60" s="70"/>
      <c r="S60" s="73">
        <f t="shared" si="0"/>
        <v>0</v>
      </c>
      <c r="T60" s="136">
        <f t="shared" si="1"/>
        <v>0</v>
      </c>
      <c r="U60" s="76">
        <v>45684</v>
      </c>
      <c r="V60" s="76">
        <v>46022</v>
      </c>
      <c r="W60" s="70">
        <v>338</v>
      </c>
      <c r="X60" s="77">
        <v>1059626</v>
      </c>
      <c r="Y60" s="70" t="s">
        <v>445</v>
      </c>
      <c r="Z60" s="70" t="s">
        <v>446</v>
      </c>
      <c r="AA60" s="70" t="s">
        <v>570</v>
      </c>
      <c r="AB60" s="70" t="s">
        <v>571</v>
      </c>
      <c r="AC60" s="78" t="s">
        <v>449</v>
      </c>
      <c r="AD60" s="78" t="s">
        <v>572</v>
      </c>
      <c r="AE60" s="93">
        <v>470000000</v>
      </c>
      <c r="AF60" s="78" t="s">
        <v>451</v>
      </c>
      <c r="AG60" s="78" t="s">
        <v>452</v>
      </c>
      <c r="AH60" s="81">
        <v>45684</v>
      </c>
      <c r="AI60" s="94">
        <v>470000000</v>
      </c>
      <c r="AK60" s="82">
        <v>75000000</v>
      </c>
      <c r="AL60" s="200"/>
      <c r="AN60" s="83" t="s">
        <v>453</v>
      </c>
      <c r="AO60" s="70" t="s">
        <v>573</v>
      </c>
      <c r="AP60" s="132"/>
      <c r="AQ60" s="132"/>
      <c r="AR60" s="132"/>
      <c r="AS60" s="132"/>
      <c r="AT60" s="118"/>
      <c r="AU60" s="121"/>
      <c r="AV60" s="118"/>
      <c r="AW60" s="121"/>
      <c r="AX60" s="149"/>
      <c r="AY60" s="149"/>
      <c r="AZ60" s="149"/>
      <c r="BA60" s="149"/>
      <c r="BB60" s="149"/>
      <c r="BC60" s="149"/>
      <c r="BD60" s="149"/>
      <c r="BE60" s="149"/>
      <c r="BF60" s="301"/>
    </row>
    <row r="61" spans="1:58" ht="54.95" customHeight="1" outlineLevel="1">
      <c r="A61" s="70" t="s">
        <v>170</v>
      </c>
      <c r="B61" s="70" t="s">
        <v>232</v>
      </c>
      <c r="C61" s="70" t="s">
        <v>233</v>
      </c>
      <c r="D61" s="70" t="s">
        <v>588</v>
      </c>
      <c r="E61" s="70" t="s">
        <v>565</v>
      </c>
      <c r="F61" s="71" t="s">
        <v>566</v>
      </c>
      <c r="G61" s="70" t="s">
        <v>567</v>
      </c>
      <c r="H61" s="70" t="s">
        <v>589</v>
      </c>
      <c r="I61" s="70" t="s">
        <v>246</v>
      </c>
      <c r="J61" s="72">
        <v>0.8</v>
      </c>
      <c r="K61" s="70" t="s">
        <v>590</v>
      </c>
      <c r="L61" s="70" t="s">
        <v>443</v>
      </c>
      <c r="M61" s="70" t="s">
        <v>444</v>
      </c>
      <c r="N61" s="70">
        <v>4</v>
      </c>
      <c r="O61" s="70">
        <v>0</v>
      </c>
      <c r="P61" s="70">
        <v>0</v>
      </c>
      <c r="Q61" s="70"/>
      <c r="R61" s="70"/>
      <c r="S61" s="73">
        <f t="shared" si="0"/>
        <v>0</v>
      </c>
      <c r="T61" s="136">
        <f t="shared" si="1"/>
        <v>0</v>
      </c>
      <c r="U61" s="76">
        <v>45684</v>
      </c>
      <c r="V61" s="76">
        <v>46022</v>
      </c>
      <c r="W61" s="70">
        <v>338</v>
      </c>
      <c r="X61" s="77">
        <v>1059626</v>
      </c>
      <c r="Y61" s="70" t="s">
        <v>445</v>
      </c>
      <c r="Z61" s="70" t="s">
        <v>446</v>
      </c>
      <c r="AA61" s="70" t="s">
        <v>570</v>
      </c>
      <c r="AB61" s="70" t="s">
        <v>571</v>
      </c>
      <c r="AC61" s="78" t="s">
        <v>449</v>
      </c>
      <c r="AD61" s="78" t="s">
        <v>572</v>
      </c>
      <c r="AE61" s="96">
        <v>240000000</v>
      </c>
      <c r="AF61" s="78" t="s">
        <v>451</v>
      </c>
      <c r="AG61" s="78" t="s">
        <v>452</v>
      </c>
      <c r="AH61" s="81">
        <v>45684</v>
      </c>
      <c r="AI61" s="97">
        <v>240000000</v>
      </c>
      <c r="AK61" s="82">
        <v>0</v>
      </c>
      <c r="AL61" s="200"/>
      <c r="AN61" s="83" t="s">
        <v>453</v>
      </c>
      <c r="AO61" s="70" t="s">
        <v>573</v>
      </c>
      <c r="AP61" s="132"/>
      <c r="AQ61" s="132"/>
      <c r="AR61" s="132"/>
      <c r="AS61" s="132"/>
      <c r="AT61" s="118"/>
      <c r="AU61" s="121"/>
      <c r="AV61" s="118"/>
      <c r="AW61" s="121"/>
      <c r="AX61" s="149"/>
      <c r="AY61" s="149"/>
      <c r="AZ61" s="149"/>
      <c r="BA61" s="149"/>
      <c r="BB61" s="149"/>
      <c r="BC61" s="149"/>
      <c r="BD61" s="149"/>
      <c r="BE61" s="149"/>
      <c r="BF61" s="301"/>
    </row>
    <row r="62" spans="1:58" ht="54.95" customHeight="1" outlineLevel="1" thickBot="1">
      <c r="A62" s="70" t="s">
        <v>170</v>
      </c>
      <c r="B62" s="70" t="s">
        <v>232</v>
      </c>
      <c r="C62" s="70" t="s">
        <v>233</v>
      </c>
      <c r="D62" s="70" t="s">
        <v>588</v>
      </c>
      <c r="E62" s="70" t="s">
        <v>565</v>
      </c>
      <c r="F62" s="71" t="s">
        <v>566</v>
      </c>
      <c r="G62" s="70" t="s">
        <v>567</v>
      </c>
      <c r="H62" s="70" t="s">
        <v>589</v>
      </c>
      <c r="I62" s="70" t="s">
        <v>246</v>
      </c>
      <c r="J62" s="72">
        <v>0.2</v>
      </c>
      <c r="K62" s="70" t="s">
        <v>591</v>
      </c>
      <c r="L62" s="70" t="s">
        <v>443</v>
      </c>
      <c r="M62" s="70" t="s">
        <v>592</v>
      </c>
      <c r="N62" s="70">
        <v>4</v>
      </c>
      <c r="O62" s="70">
        <v>0</v>
      </c>
      <c r="P62" s="70">
        <v>0</v>
      </c>
      <c r="Q62" s="70"/>
      <c r="R62" s="70"/>
      <c r="S62" s="73">
        <f t="shared" si="0"/>
        <v>0</v>
      </c>
      <c r="T62" s="136">
        <f t="shared" si="1"/>
        <v>0</v>
      </c>
      <c r="U62" s="76">
        <v>45684</v>
      </c>
      <c r="V62" s="76">
        <v>46022</v>
      </c>
      <c r="W62" s="70">
        <v>338</v>
      </c>
      <c r="X62" s="77">
        <v>1059626</v>
      </c>
      <c r="Y62" s="70" t="s">
        <v>445</v>
      </c>
      <c r="Z62" s="70" t="s">
        <v>446</v>
      </c>
      <c r="AA62" s="70" t="s">
        <v>570</v>
      </c>
      <c r="AB62" s="70" t="s">
        <v>571</v>
      </c>
      <c r="AC62" s="78" t="s">
        <v>449</v>
      </c>
      <c r="AD62" s="78" t="s">
        <v>572</v>
      </c>
      <c r="AE62" s="96">
        <v>490000000</v>
      </c>
      <c r="AF62" s="78" t="s">
        <v>451</v>
      </c>
      <c r="AG62" s="78" t="s">
        <v>452</v>
      </c>
      <c r="AH62" s="81">
        <v>45684</v>
      </c>
      <c r="AI62" s="97">
        <v>490000000</v>
      </c>
      <c r="AK62" s="155">
        <v>74000000</v>
      </c>
      <c r="AL62" s="200"/>
      <c r="AN62" s="156" t="s">
        <v>453</v>
      </c>
      <c r="AO62" s="108" t="s">
        <v>573</v>
      </c>
      <c r="AP62" s="132"/>
      <c r="AQ62" s="132"/>
      <c r="AR62" s="132"/>
      <c r="AS62" s="132"/>
      <c r="AT62" s="118"/>
      <c r="AU62" s="121"/>
      <c r="AV62" s="118"/>
      <c r="AW62" s="121"/>
      <c r="AX62" s="192"/>
      <c r="AY62" s="192"/>
      <c r="AZ62" s="192"/>
      <c r="BA62" s="192"/>
      <c r="BB62" s="192"/>
      <c r="BC62" s="192"/>
      <c r="BD62" s="192"/>
      <c r="BE62" s="192"/>
      <c r="BF62" s="301"/>
    </row>
    <row r="63" spans="1:58" ht="54.95" customHeight="1" thickBot="1">
      <c r="A63" s="85"/>
      <c r="B63" s="85"/>
      <c r="C63" s="85"/>
      <c r="D63" s="85"/>
      <c r="E63" s="281" t="s">
        <v>593</v>
      </c>
      <c r="F63" s="282"/>
      <c r="G63" s="282"/>
      <c r="H63" s="282"/>
      <c r="I63" s="282"/>
      <c r="J63" s="282"/>
      <c r="K63" s="282"/>
      <c r="L63" s="282"/>
      <c r="M63" s="282"/>
      <c r="N63" s="282"/>
      <c r="O63" s="282"/>
      <c r="P63" s="282"/>
      <c r="Q63" s="282"/>
      <c r="R63" s="282"/>
      <c r="S63" s="283"/>
      <c r="T63" s="128">
        <f>AVERAGE(T53:T62)</f>
        <v>0.18333333333333332</v>
      </c>
      <c r="U63" s="86"/>
      <c r="V63" s="86"/>
      <c r="W63" s="85"/>
      <c r="X63" s="87"/>
      <c r="Y63" s="85"/>
      <c r="Z63" s="85"/>
      <c r="AA63" s="85"/>
      <c r="AB63" s="85"/>
      <c r="AC63" s="85"/>
      <c r="AD63" s="104"/>
      <c r="AE63" s="105"/>
      <c r="AF63" s="104"/>
      <c r="AG63" s="104"/>
      <c r="AH63" s="106"/>
      <c r="AI63" s="177"/>
      <c r="AJ63" s="173">
        <v>4000000000</v>
      </c>
      <c r="AK63" s="202">
        <f>SUM(AK53:AK62)</f>
        <v>3152000000</v>
      </c>
      <c r="AL63" s="193"/>
      <c r="AM63" s="203"/>
      <c r="AN63" s="160"/>
      <c r="AO63" s="161"/>
      <c r="AP63" s="179">
        <v>30000000</v>
      </c>
      <c r="AQ63" s="175">
        <f>AP63/AJ63</f>
        <v>7.4999999999999997E-3</v>
      </c>
      <c r="AR63" s="169">
        <v>0</v>
      </c>
      <c r="AS63" s="163">
        <f>AR63/AJ63</f>
        <v>0</v>
      </c>
      <c r="AT63" s="161"/>
      <c r="AU63" s="161"/>
      <c r="AV63" s="161"/>
      <c r="AW63" s="191"/>
      <c r="AX63" s="193"/>
      <c r="AY63" s="168"/>
      <c r="AZ63" s="168"/>
      <c r="BA63" s="168"/>
      <c r="BB63" s="168"/>
      <c r="BC63" s="168"/>
      <c r="BD63" s="168"/>
      <c r="BE63" s="170"/>
    </row>
    <row r="64" spans="1:58" ht="54.95" customHeight="1" outlineLevel="1">
      <c r="A64" s="70" t="s">
        <v>170</v>
      </c>
      <c r="B64" s="70" t="s">
        <v>248</v>
      </c>
      <c r="C64" s="70" t="s">
        <v>249</v>
      </c>
      <c r="D64" s="70" t="s">
        <v>251</v>
      </c>
      <c r="E64" s="70" t="s">
        <v>594</v>
      </c>
      <c r="F64" s="71" t="s">
        <v>595</v>
      </c>
      <c r="G64" s="70" t="s">
        <v>596</v>
      </c>
      <c r="H64" s="70" t="s">
        <v>393</v>
      </c>
      <c r="I64" s="70" t="s">
        <v>534</v>
      </c>
      <c r="J64" s="72">
        <v>0</v>
      </c>
      <c r="K64" s="70" t="s">
        <v>597</v>
      </c>
      <c r="L64" s="70" t="s">
        <v>443</v>
      </c>
      <c r="M64" s="70" t="s">
        <v>598</v>
      </c>
      <c r="N64" s="70">
        <v>0</v>
      </c>
      <c r="O64" s="70">
        <v>0</v>
      </c>
      <c r="P64" s="70">
        <v>0</v>
      </c>
      <c r="Q64" s="70"/>
      <c r="R64" s="70"/>
      <c r="S64" s="73">
        <f t="shared" si="0"/>
        <v>0</v>
      </c>
      <c r="T64" s="75">
        <v>0</v>
      </c>
      <c r="U64" s="76">
        <v>45684</v>
      </c>
      <c r="V64" s="76">
        <v>46022</v>
      </c>
      <c r="W64" s="70">
        <v>338</v>
      </c>
      <c r="X64" s="77">
        <v>1059626</v>
      </c>
      <c r="Y64" s="70" t="s">
        <v>445</v>
      </c>
      <c r="Z64" s="70" t="s">
        <v>446</v>
      </c>
      <c r="AA64" s="70" t="s">
        <v>599</v>
      </c>
      <c r="AB64" s="70" t="s">
        <v>600</v>
      </c>
      <c r="AC64" s="78" t="s">
        <v>449</v>
      </c>
      <c r="AD64" s="78" t="s">
        <v>601</v>
      </c>
      <c r="AE64" s="79">
        <v>25000000</v>
      </c>
      <c r="AF64" s="78" t="s">
        <v>451</v>
      </c>
      <c r="AG64" s="78" t="s">
        <v>452</v>
      </c>
      <c r="AH64" s="81">
        <v>45684</v>
      </c>
      <c r="AI64" s="82">
        <v>25000000</v>
      </c>
      <c r="AK64" s="178">
        <v>0</v>
      </c>
      <c r="AL64" s="200"/>
      <c r="AN64" s="158" t="s">
        <v>453</v>
      </c>
      <c r="AO64" s="112" t="s">
        <v>602</v>
      </c>
      <c r="AP64" s="132"/>
      <c r="AQ64" s="132"/>
      <c r="AR64" s="132"/>
      <c r="AS64" s="132"/>
      <c r="AT64" s="118">
        <v>381100000</v>
      </c>
      <c r="AU64" s="121">
        <f>AT64/AK73</f>
        <v>0.79395833333333332</v>
      </c>
      <c r="AV64" s="118">
        <v>129500000</v>
      </c>
      <c r="AW64" s="121">
        <f>AV64/AK73</f>
        <v>0.26979166666666665</v>
      </c>
      <c r="AX64" s="195"/>
      <c r="AY64" s="195"/>
      <c r="AZ64" s="195"/>
      <c r="BA64" s="195"/>
      <c r="BB64" s="195"/>
      <c r="BC64" s="195"/>
      <c r="BD64" s="195"/>
      <c r="BE64" s="195"/>
      <c r="BF64" s="298"/>
    </row>
    <row r="65" spans="1:58" ht="54.95" customHeight="1" outlineLevel="1">
      <c r="A65" s="70" t="s">
        <v>170</v>
      </c>
      <c r="B65" s="70" t="s">
        <v>248</v>
      </c>
      <c r="C65" s="70" t="s">
        <v>249</v>
      </c>
      <c r="D65" s="70" t="s">
        <v>251</v>
      </c>
      <c r="E65" s="70" t="s">
        <v>594</v>
      </c>
      <c r="F65" s="71" t="s">
        <v>595</v>
      </c>
      <c r="G65" s="70" t="s">
        <v>596</v>
      </c>
      <c r="H65" s="70" t="s">
        <v>393</v>
      </c>
      <c r="I65" s="70" t="s">
        <v>534</v>
      </c>
      <c r="J65" s="72">
        <v>0</v>
      </c>
      <c r="K65" s="70" t="s">
        <v>603</v>
      </c>
      <c r="L65" s="70" t="s">
        <v>443</v>
      </c>
      <c r="M65" s="70" t="s">
        <v>598</v>
      </c>
      <c r="N65" s="70">
        <v>0</v>
      </c>
      <c r="O65" s="70">
        <v>0</v>
      </c>
      <c r="P65" s="70">
        <v>0</v>
      </c>
      <c r="Q65" s="70"/>
      <c r="R65" s="70"/>
      <c r="S65" s="73">
        <f t="shared" si="0"/>
        <v>0</v>
      </c>
      <c r="T65" s="136">
        <v>0</v>
      </c>
      <c r="U65" s="76">
        <v>45684</v>
      </c>
      <c r="V65" s="76">
        <v>46022</v>
      </c>
      <c r="W65" s="70">
        <v>338</v>
      </c>
      <c r="X65" s="77">
        <v>1059626</v>
      </c>
      <c r="Y65" s="70" t="s">
        <v>445</v>
      </c>
      <c r="Z65" s="70" t="s">
        <v>446</v>
      </c>
      <c r="AA65" s="70" t="s">
        <v>599</v>
      </c>
      <c r="AB65" s="70" t="s">
        <v>600</v>
      </c>
      <c r="AC65" s="78" t="s">
        <v>449</v>
      </c>
      <c r="AD65" s="78" t="s">
        <v>601</v>
      </c>
      <c r="AE65" s="79">
        <v>52000000</v>
      </c>
      <c r="AF65" s="78" t="s">
        <v>451</v>
      </c>
      <c r="AG65" s="78" t="s">
        <v>452</v>
      </c>
      <c r="AH65" s="81">
        <v>45684</v>
      </c>
      <c r="AI65" s="82">
        <v>52000000</v>
      </c>
      <c r="AK65" s="107">
        <v>0</v>
      </c>
      <c r="AL65" s="200"/>
      <c r="AN65" s="83" t="s">
        <v>453</v>
      </c>
      <c r="AO65" s="70" t="s">
        <v>602</v>
      </c>
      <c r="AP65" s="132"/>
      <c r="AQ65" s="132"/>
      <c r="AR65" s="132"/>
      <c r="AS65" s="132"/>
      <c r="AT65" s="118"/>
      <c r="AU65" s="121"/>
      <c r="AV65" s="118"/>
      <c r="AW65" s="121"/>
      <c r="AX65" s="149"/>
      <c r="AY65" s="149"/>
      <c r="AZ65" s="149"/>
      <c r="BA65" s="149"/>
      <c r="BB65" s="149"/>
      <c r="BC65" s="149"/>
      <c r="BD65" s="149"/>
      <c r="BE65" s="149"/>
      <c r="BF65" s="299"/>
    </row>
    <row r="66" spans="1:58" ht="54.95" customHeight="1" outlineLevel="1">
      <c r="A66" s="70" t="s">
        <v>170</v>
      </c>
      <c r="B66" s="70" t="s">
        <v>248</v>
      </c>
      <c r="C66" s="70" t="s">
        <v>249</v>
      </c>
      <c r="D66" s="70" t="s">
        <v>251</v>
      </c>
      <c r="E66" s="70" t="s">
        <v>594</v>
      </c>
      <c r="F66" s="71" t="s">
        <v>595</v>
      </c>
      <c r="G66" s="70" t="s">
        <v>596</v>
      </c>
      <c r="H66" s="70" t="s">
        <v>393</v>
      </c>
      <c r="I66" s="70" t="s">
        <v>534</v>
      </c>
      <c r="J66" s="72">
        <v>0</v>
      </c>
      <c r="K66" s="70" t="s">
        <v>604</v>
      </c>
      <c r="L66" s="70" t="s">
        <v>443</v>
      </c>
      <c r="M66" s="70" t="s">
        <v>598</v>
      </c>
      <c r="N66" s="70">
        <v>0</v>
      </c>
      <c r="O66" s="70">
        <v>0</v>
      </c>
      <c r="P66" s="70">
        <v>0</v>
      </c>
      <c r="Q66" s="70"/>
      <c r="R66" s="70"/>
      <c r="S66" s="73">
        <f t="shared" si="0"/>
        <v>0</v>
      </c>
      <c r="T66" s="136">
        <v>0</v>
      </c>
      <c r="U66" s="76">
        <v>45684</v>
      </c>
      <c r="V66" s="76">
        <v>46022</v>
      </c>
      <c r="W66" s="70">
        <v>338</v>
      </c>
      <c r="X66" s="77">
        <v>1059626</v>
      </c>
      <c r="Y66" s="70" t="s">
        <v>445</v>
      </c>
      <c r="Z66" s="70" t="s">
        <v>446</v>
      </c>
      <c r="AA66" s="70" t="s">
        <v>599</v>
      </c>
      <c r="AB66" s="70" t="s">
        <v>600</v>
      </c>
      <c r="AC66" s="78" t="s">
        <v>449</v>
      </c>
      <c r="AD66" s="78" t="s">
        <v>601</v>
      </c>
      <c r="AE66" s="79">
        <v>15500000</v>
      </c>
      <c r="AF66" s="78" t="s">
        <v>451</v>
      </c>
      <c r="AG66" s="78" t="s">
        <v>452</v>
      </c>
      <c r="AH66" s="81">
        <v>45684</v>
      </c>
      <c r="AI66" s="82">
        <v>15500000</v>
      </c>
      <c r="AK66" s="107">
        <v>0</v>
      </c>
      <c r="AL66" s="200"/>
      <c r="AN66" s="83" t="s">
        <v>453</v>
      </c>
      <c r="AO66" s="70" t="s">
        <v>602</v>
      </c>
      <c r="AP66" s="132"/>
      <c r="AQ66" s="132"/>
      <c r="AR66" s="132"/>
      <c r="AS66" s="132"/>
      <c r="AT66" s="118"/>
      <c r="AU66" s="121"/>
      <c r="AV66" s="118"/>
      <c r="AW66" s="121"/>
      <c r="AX66" s="149"/>
      <c r="AY66" s="149"/>
      <c r="AZ66" s="149"/>
      <c r="BA66" s="149"/>
      <c r="BB66" s="149"/>
      <c r="BC66" s="149"/>
      <c r="BD66" s="149"/>
      <c r="BE66" s="149"/>
      <c r="BF66" s="299"/>
    </row>
    <row r="67" spans="1:58" ht="54.95" customHeight="1" outlineLevel="1">
      <c r="A67" s="70" t="s">
        <v>170</v>
      </c>
      <c r="B67" s="70" t="s">
        <v>248</v>
      </c>
      <c r="C67" s="70" t="s">
        <v>249</v>
      </c>
      <c r="D67" s="70" t="s">
        <v>251</v>
      </c>
      <c r="E67" s="70" t="s">
        <v>594</v>
      </c>
      <c r="F67" s="71" t="s">
        <v>595</v>
      </c>
      <c r="G67" s="70" t="s">
        <v>596</v>
      </c>
      <c r="H67" s="70" t="s">
        <v>393</v>
      </c>
      <c r="I67" s="70" t="s">
        <v>534</v>
      </c>
      <c r="J67" s="72">
        <v>0.2</v>
      </c>
      <c r="K67" s="70" t="s">
        <v>605</v>
      </c>
      <c r="L67" s="70" t="s">
        <v>443</v>
      </c>
      <c r="M67" s="70" t="s">
        <v>598</v>
      </c>
      <c r="N67" s="70">
        <v>2</v>
      </c>
      <c r="O67" s="70">
        <v>0</v>
      </c>
      <c r="P67" s="70">
        <v>1</v>
      </c>
      <c r="Q67" s="70"/>
      <c r="R67" s="70"/>
      <c r="S67" s="73">
        <f t="shared" si="0"/>
        <v>1</v>
      </c>
      <c r="T67" s="136">
        <f t="shared" ref="T67:T85" si="2">+IF((S67/N67)&gt;100%,100%,(S67/N67))</f>
        <v>0.5</v>
      </c>
      <c r="U67" s="76">
        <v>45684</v>
      </c>
      <c r="V67" s="76">
        <v>46022</v>
      </c>
      <c r="W67" s="70">
        <v>338</v>
      </c>
      <c r="X67" s="77">
        <v>1059626</v>
      </c>
      <c r="Y67" s="70" t="s">
        <v>445</v>
      </c>
      <c r="Z67" s="70" t="s">
        <v>446</v>
      </c>
      <c r="AA67" s="70" t="s">
        <v>599</v>
      </c>
      <c r="AB67" s="70" t="s">
        <v>600</v>
      </c>
      <c r="AC67" s="78" t="s">
        <v>449</v>
      </c>
      <c r="AD67" s="78" t="s">
        <v>601</v>
      </c>
      <c r="AE67" s="79">
        <v>13000000</v>
      </c>
      <c r="AF67" s="78" t="s">
        <v>451</v>
      </c>
      <c r="AG67" s="78" t="s">
        <v>452</v>
      </c>
      <c r="AH67" s="81">
        <v>45684</v>
      </c>
      <c r="AI67" s="82">
        <v>13000000</v>
      </c>
      <c r="AK67" s="107">
        <v>0</v>
      </c>
      <c r="AL67" s="200"/>
      <c r="AN67" s="83" t="s">
        <v>453</v>
      </c>
      <c r="AO67" s="70" t="s">
        <v>602</v>
      </c>
      <c r="AP67" s="132"/>
      <c r="AQ67" s="132"/>
      <c r="AR67" s="132"/>
      <c r="AS67" s="132"/>
      <c r="AT67" s="118"/>
      <c r="AU67" s="121"/>
      <c r="AV67" s="118"/>
      <c r="AW67" s="121"/>
      <c r="AX67" s="149"/>
      <c r="AY67" s="149"/>
      <c r="AZ67" s="149"/>
      <c r="BA67" s="149"/>
      <c r="BB67" s="149"/>
      <c r="BC67" s="149"/>
      <c r="BD67" s="149"/>
      <c r="BE67" s="149"/>
      <c r="BF67" s="299"/>
    </row>
    <row r="68" spans="1:58" ht="54.95" customHeight="1" outlineLevel="1">
      <c r="A68" s="70" t="s">
        <v>260</v>
      </c>
      <c r="B68" s="70" t="s">
        <v>261</v>
      </c>
      <c r="C68" s="70" t="s">
        <v>262</v>
      </c>
      <c r="D68" s="70" t="s">
        <v>251</v>
      </c>
      <c r="E68" s="70" t="s">
        <v>594</v>
      </c>
      <c r="F68" s="71" t="s">
        <v>595</v>
      </c>
      <c r="G68" s="70" t="s">
        <v>596</v>
      </c>
      <c r="H68" s="70" t="s">
        <v>393</v>
      </c>
      <c r="I68" s="70" t="s">
        <v>534</v>
      </c>
      <c r="J68" s="72">
        <v>0.3</v>
      </c>
      <c r="K68" s="70" t="s">
        <v>606</v>
      </c>
      <c r="L68" s="70" t="s">
        <v>443</v>
      </c>
      <c r="M68" s="70" t="s">
        <v>598</v>
      </c>
      <c r="N68" s="70">
        <v>5</v>
      </c>
      <c r="O68" s="70">
        <v>1</v>
      </c>
      <c r="P68" s="70">
        <v>1</v>
      </c>
      <c r="Q68" s="70"/>
      <c r="R68" s="70"/>
      <c r="S68" s="73">
        <f t="shared" si="0"/>
        <v>2</v>
      </c>
      <c r="T68" s="136">
        <f t="shared" si="2"/>
        <v>0.4</v>
      </c>
      <c r="U68" s="76">
        <v>45684</v>
      </c>
      <c r="V68" s="76">
        <v>46022</v>
      </c>
      <c r="W68" s="70">
        <v>338</v>
      </c>
      <c r="X68" s="77">
        <v>1059626</v>
      </c>
      <c r="Y68" s="70" t="s">
        <v>445</v>
      </c>
      <c r="Z68" s="70" t="s">
        <v>446</v>
      </c>
      <c r="AA68" s="70" t="s">
        <v>599</v>
      </c>
      <c r="AB68" s="70" t="s">
        <v>600</v>
      </c>
      <c r="AC68" s="78" t="s">
        <v>449</v>
      </c>
      <c r="AD68" s="78" t="s">
        <v>601</v>
      </c>
      <c r="AE68" s="79">
        <v>270000000</v>
      </c>
      <c r="AF68" s="78" t="s">
        <v>451</v>
      </c>
      <c r="AG68" s="78" t="s">
        <v>452</v>
      </c>
      <c r="AH68" s="81">
        <v>45684</v>
      </c>
      <c r="AI68" s="82">
        <v>270000000</v>
      </c>
      <c r="AK68" s="107">
        <v>112500000</v>
      </c>
      <c r="AL68" s="200"/>
      <c r="AN68" s="83" t="s">
        <v>453</v>
      </c>
      <c r="AO68" s="70" t="s">
        <v>602</v>
      </c>
      <c r="AP68" s="132"/>
      <c r="AQ68" s="132"/>
      <c r="AR68" s="132"/>
      <c r="AS68" s="132"/>
      <c r="AT68" s="118"/>
      <c r="AU68" s="121"/>
      <c r="AV68" s="118"/>
      <c r="AW68" s="121"/>
      <c r="AX68" s="149"/>
      <c r="AY68" s="149"/>
      <c r="AZ68" s="149"/>
      <c r="BA68" s="149"/>
      <c r="BB68" s="149"/>
      <c r="BC68" s="149"/>
      <c r="BD68" s="149"/>
      <c r="BE68" s="149"/>
      <c r="BF68" s="299"/>
    </row>
    <row r="69" spans="1:58" ht="54.95" customHeight="1" outlineLevel="1">
      <c r="A69" s="70" t="s">
        <v>260</v>
      </c>
      <c r="B69" s="70" t="s">
        <v>261</v>
      </c>
      <c r="C69" s="70" t="s">
        <v>262</v>
      </c>
      <c r="D69" s="70" t="s">
        <v>251</v>
      </c>
      <c r="E69" s="70" t="s">
        <v>594</v>
      </c>
      <c r="F69" s="71" t="s">
        <v>595</v>
      </c>
      <c r="G69" s="70" t="s">
        <v>596</v>
      </c>
      <c r="H69" s="70" t="s">
        <v>393</v>
      </c>
      <c r="I69" s="70" t="s">
        <v>534</v>
      </c>
      <c r="J69" s="72">
        <v>0.5</v>
      </c>
      <c r="K69" s="70" t="s">
        <v>607</v>
      </c>
      <c r="L69" s="70" t="s">
        <v>443</v>
      </c>
      <c r="M69" s="70" t="s">
        <v>598</v>
      </c>
      <c r="N69" s="70">
        <v>8</v>
      </c>
      <c r="O69" s="70">
        <v>1</v>
      </c>
      <c r="P69" s="70">
        <v>3</v>
      </c>
      <c r="Q69" s="70"/>
      <c r="R69" s="70"/>
      <c r="S69" s="73">
        <f t="shared" si="0"/>
        <v>4</v>
      </c>
      <c r="T69" s="136">
        <f t="shared" si="2"/>
        <v>0.5</v>
      </c>
      <c r="U69" s="76">
        <v>45684</v>
      </c>
      <c r="V69" s="76">
        <v>46022</v>
      </c>
      <c r="W69" s="70">
        <v>338</v>
      </c>
      <c r="X69" s="77">
        <v>1059626</v>
      </c>
      <c r="Y69" s="70" t="s">
        <v>445</v>
      </c>
      <c r="Z69" s="70" t="s">
        <v>446</v>
      </c>
      <c r="AA69" s="70" t="s">
        <v>599</v>
      </c>
      <c r="AB69" s="70" t="s">
        <v>600</v>
      </c>
      <c r="AC69" s="78" t="s">
        <v>449</v>
      </c>
      <c r="AD69" s="78" t="s">
        <v>601</v>
      </c>
      <c r="AE69" s="79">
        <v>588000000</v>
      </c>
      <c r="AF69" s="78" t="s">
        <v>451</v>
      </c>
      <c r="AG69" s="78" t="s">
        <v>452</v>
      </c>
      <c r="AH69" s="81">
        <v>45684</v>
      </c>
      <c r="AI69" s="82">
        <v>588000000</v>
      </c>
      <c r="AK69" s="107">
        <v>327500000</v>
      </c>
      <c r="AL69" s="200"/>
      <c r="AN69" s="83" t="s">
        <v>453</v>
      </c>
      <c r="AO69" s="70" t="s">
        <v>602</v>
      </c>
      <c r="AP69" s="132"/>
      <c r="AQ69" s="132"/>
      <c r="AR69" s="132"/>
      <c r="AS69" s="132"/>
      <c r="AT69" s="118"/>
      <c r="AU69" s="121"/>
      <c r="AV69" s="118"/>
      <c r="AW69" s="121"/>
      <c r="AX69" s="149"/>
      <c r="AY69" s="149"/>
      <c r="AZ69" s="149"/>
      <c r="BA69" s="149"/>
      <c r="BB69" s="149"/>
      <c r="BC69" s="149"/>
      <c r="BD69" s="149"/>
      <c r="BE69" s="149"/>
      <c r="BF69" s="299"/>
    </row>
    <row r="70" spans="1:58" ht="54.95" customHeight="1" outlineLevel="1">
      <c r="A70" s="70" t="s">
        <v>170</v>
      </c>
      <c r="B70" s="70" t="s">
        <v>248</v>
      </c>
      <c r="C70" s="70" t="s">
        <v>249</v>
      </c>
      <c r="D70" s="70" t="s">
        <v>253</v>
      </c>
      <c r="E70" s="70" t="s">
        <v>594</v>
      </c>
      <c r="F70" s="71" t="s">
        <v>595</v>
      </c>
      <c r="G70" s="70" t="s">
        <v>596</v>
      </c>
      <c r="H70" s="70" t="s">
        <v>608</v>
      </c>
      <c r="I70" s="70" t="s">
        <v>544</v>
      </c>
      <c r="J70" s="72">
        <v>0.32</v>
      </c>
      <c r="K70" s="70" t="s">
        <v>609</v>
      </c>
      <c r="L70" s="70" t="s">
        <v>443</v>
      </c>
      <c r="M70" s="70" t="s">
        <v>444</v>
      </c>
      <c r="N70" s="70">
        <v>4</v>
      </c>
      <c r="O70" s="70">
        <v>0</v>
      </c>
      <c r="P70" s="70">
        <v>0</v>
      </c>
      <c r="Q70" s="70"/>
      <c r="R70" s="70"/>
      <c r="S70" s="73">
        <f t="shared" si="0"/>
        <v>0</v>
      </c>
      <c r="T70" s="136">
        <f t="shared" si="2"/>
        <v>0</v>
      </c>
      <c r="U70" s="76">
        <v>45684</v>
      </c>
      <c r="V70" s="76">
        <v>46022</v>
      </c>
      <c r="W70" s="70">
        <v>338</v>
      </c>
      <c r="X70" s="77">
        <v>1059626</v>
      </c>
      <c r="Y70" s="70" t="s">
        <v>445</v>
      </c>
      <c r="Z70" s="70" t="s">
        <v>446</v>
      </c>
      <c r="AA70" s="70" t="s">
        <v>599</v>
      </c>
      <c r="AB70" s="70" t="s">
        <v>600</v>
      </c>
      <c r="AC70" s="78" t="s">
        <v>449</v>
      </c>
      <c r="AD70" s="78" t="s">
        <v>601</v>
      </c>
      <c r="AE70" s="79">
        <v>34000000</v>
      </c>
      <c r="AF70" s="78" t="s">
        <v>451</v>
      </c>
      <c r="AG70" s="78" t="s">
        <v>452</v>
      </c>
      <c r="AH70" s="81">
        <v>45684</v>
      </c>
      <c r="AI70" s="82">
        <v>34000000</v>
      </c>
      <c r="AK70" s="82">
        <v>40000000</v>
      </c>
      <c r="AL70" s="200"/>
      <c r="AN70" s="83" t="s">
        <v>453</v>
      </c>
      <c r="AO70" s="70" t="s">
        <v>602</v>
      </c>
      <c r="AP70" s="132"/>
      <c r="AQ70" s="132"/>
      <c r="AR70" s="132"/>
      <c r="AS70" s="132"/>
      <c r="AT70" s="118"/>
      <c r="AU70" s="121"/>
      <c r="AV70" s="118"/>
      <c r="AW70" s="121"/>
      <c r="AX70" s="149"/>
      <c r="AY70" s="149"/>
      <c r="AZ70" s="149"/>
      <c r="BA70" s="149"/>
      <c r="BB70" s="149"/>
      <c r="BC70" s="149"/>
      <c r="BD70" s="149"/>
      <c r="BE70" s="149"/>
      <c r="BF70" s="299"/>
    </row>
    <row r="71" spans="1:58" ht="54.95" customHeight="1" outlineLevel="1">
      <c r="A71" s="70" t="s">
        <v>170</v>
      </c>
      <c r="B71" s="70" t="s">
        <v>248</v>
      </c>
      <c r="C71" s="70" t="s">
        <v>249</v>
      </c>
      <c r="D71" s="70" t="s">
        <v>253</v>
      </c>
      <c r="E71" s="70" t="s">
        <v>594</v>
      </c>
      <c r="F71" s="71" t="s">
        <v>595</v>
      </c>
      <c r="G71" s="70" t="s">
        <v>596</v>
      </c>
      <c r="H71" s="70" t="s">
        <v>608</v>
      </c>
      <c r="I71" s="70" t="s">
        <v>544</v>
      </c>
      <c r="J71" s="72">
        <v>0.32</v>
      </c>
      <c r="K71" s="70" t="s">
        <v>610</v>
      </c>
      <c r="L71" s="70" t="s">
        <v>443</v>
      </c>
      <c r="M71" s="70" t="s">
        <v>444</v>
      </c>
      <c r="N71" s="70">
        <v>4</v>
      </c>
      <c r="O71" s="70">
        <v>0</v>
      </c>
      <c r="P71" s="70">
        <v>0</v>
      </c>
      <c r="Q71" s="70"/>
      <c r="R71" s="70"/>
      <c r="S71" s="73">
        <f t="shared" si="0"/>
        <v>0</v>
      </c>
      <c r="T71" s="136">
        <f t="shared" si="2"/>
        <v>0</v>
      </c>
      <c r="U71" s="76">
        <v>45684</v>
      </c>
      <c r="V71" s="76">
        <v>46022</v>
      </c>
      <c r="W71" s="70">
        <v>338</v>
      </c>
      <c r="X71" s="77">
        <v>1059626</v>
      </c>
      <c r="Y71" s="70" t="s">
        <v>445</v>
      </c>
      <c r="Z71" s="70" t="s">
        <v>446</v>
      </c>
      <c r="AA71" s="70" t="s">
        <v>599</v>
      </c>
      <c r="AB71" s="70" t="s">
        <v>600</v>
      </c>
      <c r="AC71" s="78" t="s">
        <v>449</v>
      </c>
      <c r="AD71" s="78" t="s">
        <v>601</v>
      </c>
      <c r="AE71" s="79">
        <v>3650000</v>
      </c>
      <c r="AF71" s="78" t="s">
        <v>451</v>
      </c>
      <c r="AG71" s="78" t="s">
        <v>452</v>
      </c>
      <c r="AH71" s="81">
        <v>45684</v>
      </c>
      <c r="AI71" s="82">
        <v>3650000</v>
      </c>
      <c r="AK71" s="82">
        <v>0</v>
      </c>
      <c r="AL71" s="200"/>
      <c r="AN71" s="83" t="s">
        <v>453</v>
      </c>
      <c r="AO71" s="70" t="s">
        <v>602</v>
      </c>
      <c r="AP71" s="132"/>
      <c r="AQ71" s="132"/>
      <c r="AR71" s="132"/>
      <c r="AS71" s="132"/>
      <c r="AT71" s="118"/>
      <c r="AU71" s="121"/>
      <c r="AV71" s="118"/>
      <c r="AW71" s="121"/>
      <c r="AX71" s="149"/>
      <c r="AY71" s="149"/>
      <c r="AZ71" s="149"/>
      <c r="BA71" s="149"/>
      <c r="BB71" s="149"/>
      <c r="BC71" s="149"/>
      <c r="BD71" s="149"/>
      <c r="BE71" s="149"/>
      <c r="BF71" s="299"/>
    </row>
    <row r="72" spans="1:58" ht="54.95" customHeight="1" outlineLevel="1" thickBot="1">
      <c r="A72" s="70" t="s">
        <v>170</v>
      </c>
      <c r="B72" s="70" t="s">
        <v>248</v>
      </c>
      <c r="C72" s="70" t="s">
        <v>249</v>
      </c>
      <c r="D72" s="70" t="s">
        <v>253</v>
      </c>
      <c r="E72" s="70" t="s">
        <v>594</v>
      </c>
      <c r="F72" s="71" t="s">
        <v>595</v>
      </c>
      <c r="G72" s="70" t="s">
        <v>596</v>
      </c>
      <c r="H72" s="70" t="s">
        <v>608</v>
      </c>
      <c r="I72" s="70" t="s">
        <v>544</v>
      </c>
      <c r="J72" s="72">
        <v>0.36</v>
      </c>
      <c r="K72" s="70" t="s">
        <v>611</v>
      </c>
      <c r="L72" s="70" t="s">
        <v>443</v>
      </c>
      <c r="M72" s="70" t="s">
        <v>444</v>
      </c>
      <c r="N72" s="70">
        <v>4</v>
      </c>
      <c r="O72" s="70">
        <v>0</v>
      </c>
      <c r="P72" s="70">
        <v>0</v>
      </c>
      <c r="Q72" s="70"/>
      <c r="R72" s="70"/>
      <c r="S72" s="73">
        <f t="shared" si="0"/>
        <v>0</v>
      </c>
      <c r="T72" s="136">
        <f t="shared" si="2"/>
        <v>0</v>
      </c>
      <c r="U72" s="76">
        <v>45684</v>
      </c>
      <c r="V72" s="76">
        <v>46022</v>
      </c>
      <c r="W72" s="70">
        <v>338</v>
      </c>
      <c r="X72" s="77">
        <v>1059626</v>
      </c>
      <c r="Y72" s="70" t="s">
        <v>445</v>
      </c>
      <c r="Z72" s="70" t="s">
        <v>446</v>
      </c>
      <c r="AA72" s="70" t="s">
        <v>599</v>
      </c>
      <c r="AB72" s="70" t="s">
        <v>600</v>
      </c>
      <c r="AC72" s="78" t="s">
        <v>449</v>
      </c>
      <c r="AD72" s="78" t="s">
        <v>601</v>
      </c>
      <c r="AE72" s="79">
        <v>4200000</v>
      </c>
      <c r="AF72" s="78" t="s">
        <v>451</v>
      </c>
      <c r="AG72" s="78" t="s">
        <v>452</v>
      </c>
      <c r="AH72" s="81">
        <v>45684</v>
      </c>
      <c r="AI72" s="82">
        <v>4200000</v>
      </c>
      <c r="AK72" s="155">
        <v>0</v>
      </c>
      <c r="AL72" s="200"/>
      <c r="AN72" s="156" t="s">
        <v>453</v>
      </c>
      <c r="AO72" s="108" t="s">
        <v>602</v>
      </c>
      <c r="AP72" s="132"/>
      <c r="AQ72" s="132"/>
      <c r="AR72" s="132"/>
      <c r="AS72" s="132"/>
      <c r="AT72" s="118"/>
      <c r="AU72" s="121"/>
      <c r="AV72" s="118"/>
      <c r="AW72" s="121"/>
      <c r="AX72" s="192"/>
      <c r="AY72" s="192"/>
      <c r="AZ72" s="192"/>
      <c r="BA72" s="192"/>
      <c r="BB72" s="192"/>
      <c r="BC72" s="192"/>
      <c r="BD72" s="192"/>
      <c r="BE72" s="192"/>
      <c r="BF72" s="300"/>
    </row>
    <row r="73" spans="1:58" ht="54.95" customHeight="1" thickBot="1">
      <c r="A73" s="85"/>
      <c r="B73" s="85"/>
      <c r="C73" s="85"/>
      <c r="D73" s="85"/>
      <c r="E73" s="281" t="s">
        <v>612</v>
      </c>
      <c r="F73" s="282"/>
      <c r="G73" s="282"/>
      <c r="H73" s="282"/>
      <c r="I73" s="282"/>
      <c r="J73" s="282"/>
      <c r="K73" s="282"/>
      <c r="L73" s="282"/>
      <c r="M73" s="282"/>
      <c r="N73" s="282"/>
      <c r="O73" s="282"/>
      <c r="P73" s="282"/>
      <c r="Q73" s="282"/>
      <c r="R73" s="282"/>
      <c r="S73" s="283"/>
      <c r="T73" s="128">
        <f>AVERAGE(T64:T72)</f>
        <v>0.15555555555555556</v>
      </c>
      <c r="U73" s="86"/>
      <c r="V73" s="86"/>
      <c r="W73" s="85"/>
      <c r="X73" s="87"/>
      <c r="Y73" s="85"/>
      <c r="Z73" s="85"/>
      <c r="AA73" s="85"/>
      <c r="AB73" s="85"/>
      <c r="AC73" s="85"/>
      <c r="AD73" s="85"/>
      <c r="AE73" s="88"/>
      <c r="AF73" s="85"/>
      <c r="AG73" s="85"/>
      <c r="AH73" s="86"/>
      <c r="AI73" s="151"/>
      <c r="AJ73" s="173">
        <v>620000000</v>
      </c>
      <c r="AK73" s="202">
        <f>SUM(AK64:AK72)</f>
        <v>480000000</v>
      </c>
      <c r="AL73" s="193"/>
      <c r="AM73" s="203"/>
      <c r="AN73" s="160"/>
      <c r="AO73" s="161"/>
      <c r="AP73" s="179">
        <v>86800000</v>
      </c>
      <c r="AQ73" s="163">
        <f>AP73/AJ73</f>
        <v>0.14000000000000001</v>
      </c>
      <c r="AR73" s="169">
        <v>0</v>
      </c>
      <c r="AS73" s="163">
        <f>AR73/AJ73</f>
        <v>0</v>
      </c>
      <c r="AT73" s="161"/>
      <c r="AU73" s="161"/>
      <c r="AV73" s="161"/>
      <c r="AW73" s="191"/>
      <c r="AX73" s="193"/>
      <c r="AY73" s="168"/>
      <c r="AZ73" s="168"/>
      <c r="BA73" s="168"/>
      <c r="BB73" s="168"/>
      <c r="BC73" s="168"/>
      <c r="BD73" s="168"/>
      <c r="BE73" s="170"/>
    </row>
    <row r="74" spans="1:58" ht="54.95" customHeight="1" outlineLevel="1">
      <c r="A74" s="70" t="s">
        <v>170</v>
      </c>
      <c r="B74" s="70" t="s">
        <v>248</v>
      </c>
      <c r="C74" s="70" t="s">
        <v>249</v>
      </c>
      <c r="D74" s="70" t="s">
        <v>613</v>
      </c>
      <c r="E74" s="70" t="s">
        <v>614</v>
      </c>
      <c r="F74" s="71" t="s">
        <v>615</v>
      </c>
      <c r="G74" s="70" t="s">
        <v>616</v>
      </c>
      <c r="H74" s="70" t="s">
        <v>617</v>
      </c>
      <c r="I74" s="70" t="s">
        <v>441</v>
      </c>
      <c r="J74" s="72">
        <v>0.8</v>
      </c>
      <c r="K74" s="70" t="s">
        <v>618</v>
      </c>
      <c r="L74" s="70" t="s">
        <v>443</v>
      </c>
      <c r="M74" s="70" t="s">
        <v>444</v>
      </c>
      <c r="N74" s="70">
        <v>1</v>
      </c>
      <c r="O74" s="70">
        <v>0</v>
      </c>
      <c r="P74" s="70">
        <v>1</v>
      </c>
      <c r="Q74" s="70"/>
      <c r="R74" s="70"/>
      <c r="S74" s="73">
        <f t="shared" ref="S74:S85" si="3">O74+P74</f>
        <v>1</v>
      </c>
      <c r="T74" s="136">
        <f t="shared" si="2"/>
        <v>1</v>
      </c>
      <c r="U74" s="76">
        <v>45684</v>
      </c>
      <c r="V74" s="76">
        <v>46022</v>
      </c>
      <c r="W74" s="70">
        <v>338</v>
      </c>
      <c r="X74" s="77">
        <v>1059626</v>
      </c>
      <c r="Y74" s="70" t="s">
        <v>445</v>
      </c>
      <c r="Z74" s="70" t="s">
        <v>446</v>
      </c>
      <c r="AA74" s="70" t="s">
        <v>619</v>
      </c>
      <c r="AB74" s="70" t="s">
        <v>620</v>
      </c>
      <c r="AC74" s="78" t="s">
        <v>449</v>
      </c>
      <c r="AD74" s="78" t="s">
        <v>621</v>
      </c>
      <c r="AE74" s="91">
        <v>50000000</v>
      </c>
      <c r="AF74" s="78" t="s">
        <v>451</v>
      </c>
      <c r="AG74" s="78" t="s">
        <v>452</v>
      </c>
      <c r="AH74" s="81">
        <v>45684</v>
      </c>
      <c r="AI74" s="92">
        <v>50000000</v>
      </c>
      <c r="AK74" s="157">
        <v>18400000</v>
      </c>
      <c r="AL74" s="200"/>
      <c r="AM74" s="201"/>
      <c r="AN74" s="158" t="s">
        <v>453</v>
      </c>
      <c r="AO74" s="112" t="s">
        <v>482</v>
      </c>
      <c r="AP74" s="132"/>
      <c r="AQ74" s="132"/>
      <c r="AR74" s="132"/>
      <c r="AS74" s="132"/>
      <c r="AT74" s="118">
        <v>30000000</v>
      </c>
      <c r="AU74" s="121">
        <f>AT74/AK78</f>
        <v>0.21428571428571427</v>
      </c>
      <c r="AV74" s="118">
        <v>0</v>
      </c>
      <c r="AW74" s="121">
        <f>AV74/AK78</f>
        <v>0</v>
      </c>
      <c r="AX74" s="195"/>
      <c r="AY74" s="195"/>
      <c r="AZ74" s="195"/>
      <c r="BA74" s="195"/>
      <c r="BB74" s="195"/>
      <c r="BC74" s="195"/>
      <c r="BD74" s="195"/>
      <c r="BE74" s="195"/>
      <c r="BF74" s="301"/>
    </row>
    <row r="75" spans="1:58" ht="54.95" customHeight="1" outlineLevel="1">
      <c r="A75" s="70" t="s">
        <v>170</v>
      </c>
      <c r="B75" s="70" t="s">
        <v>248</v>
      </c>
      <c r="C75" s="70" t="s">
        <v>249</v>
      </c>
      <c r="D75" s="70" t="s">
        <v>613</v>
      </c>
      <c r="E75" s="70" t="s">
        <v>614</v>
      </c>
      <c r="F75" s="71" t="s">
        <v>615</v>
      </c>
      <c r="G75" s="70" t="s">
        <v>616</v>
      </c>
      <c r="H75" s="70" t="s">
        <v>617</v>
      </c>
      <c r="I75" s="70" t="s">
        <v>441</v>
      </c>
      <c r="J75" s="72">
        <v>0.2</v>
      </c>
      <c r="K75" s="70" t="s">
        <v>622</v>
      </c>
      <c r="L75" s="70" t="s">
        <v>443</v>
      </c>
      <c r="M75" s="70" t="s">
        <v>444</v>
      </c>
      <c r="N75" s="70">
        <v>1</v>
      </c>
      <c r="O75" s="70">
        <v>0</v>
      </c>
      <c r="P75" s="70">
        <v>0</v>
      </c>
      <c r="Q75" s="70"/>
      <c r="R75" s="70"/>
      <c r="S75" s="73">
        <f t="shared" si="3"/>
        <v>0</v>
      </c>
      <c r="T75" s="136">
        <f t="shared" si="2"/>
        <v>0</v>
      </c>
      <c r="U75" s="76">
        <v>45684</v>
      </c>
      <c r="V75" s="76">
        <v>46022</v>
      </c>
      <c r="W75" s="70">
        <v>338</v>
      </c>
      <c r="X75" s="77">
        <v>1059626</v>
      </c>
      <c r="Y75" s="70" t="s">
        <v>445</v>
      </c>
      <c r="Z75" s="70" t="s">
        <v>446</v>
      </c>
      <c r="AA75" s="70" t="s">
        <v>619</v>
      </c>
      <c r="AB75" s="70" t="s">
        <v>620</v>
      </c>
      <c r="AC75" s="78" t="s">
        <v>449</v>
      </c>
      <c r="AD75" s="78" t="s">
        <v>621</v>
      </c>
      <c r="AE75" s="91">
        <v>53000000</v>
      </c>
      <c r="AF75" s="78" t="s">
        <v>451</v>
      </c>
      <c r="AG75" s="78" t="s">
        <v>452</v>
      </c>
      <c r="AH75" s="81">
        <v>45684</v>
      </c>
      <c r="AI75" s="92">
        <v>53000000</v>
      </c>
      <c r="AK75" s="82">
        <v>36000000</v>
      </c>
      <c r="AL75" s="200"/>
      <c r="AM75" s="201"/>
      <c r="AN75" s="83" t="s">
        <v>453</v>
      </c>
      <c r="AO75" s="70" t="s">
        <v>482</v>
      </c>
      <c r="AP75" s="132"/>
      <c r="AQ75" s="132"/>
      <c r="AR75" s="132"/>
      <c r="AS75" s="132"/>
      <c r="AT75" s="118"/>
      <c r="AU75" s="121"/>
      <c r="AV75" s="118"/>
      <c r="AW75" s="121"/>
      <c r="AX75" s="149"/>
      <c r="AY75" s="149"/>
      <c r="AZ75" s="149"/>
      <c r="BA75" s="149"/>
      <c r="BB75" s="149"/>
      <c r="BC75" s="149"/>
      <c r="BD75" s="149"/>
      <c r="BE75" s="149"/>
      <c r="BF75" s="301"/>
    </row>
    <row r="76" spans="1:58" ht="54.95" customHeight="1" outlineLevel="1">
      <c r="A76" s="70" t="s">
        <v>170</v>
      </c>
      <c r="B76" s="70" t="s">
        <v>248</v>
      </c>
      <c r="C76" s="70" t="s">
        <v>249</v>
      </c>
      <c r="D76" s="70" t="s">
        <v>623</v>
      </c>
      <c r="E76" s="70" t="s">
        <v>614</v>
      </c>
      <c r="F76" s="71" t="s">
        <v>615</v>
      </c>
      <c r="G76" s="70" t="s">
        <v>616</v>
      </c>
      <c r="H76" s="70" t="s">
        <v>624</v>
      </c>
      <c r="I76" s="70" t="s">
        <v>517</v>
      </c>
      <c r="J76" s="72">
        <v>0.7</v>
      </c>
      <c r="K76" s="70" t="s">
        <v>623</v>
      </c>
      <c r="L76" s="70" t="s">
        <v>443</v>
      </c>
      <c r="M76" s="70" t="s">
        <v>444</v>
      </c>
      <c r="N76" s="70">
        <v>1</v>
      </c>
      <c r="O76" s="70">
        <v>0</v>
      </c>
      <c r="P76" s="70">
        <v>0</v>
      </c>
      <c r="Q76" s="70"/>
      <c r="R76" s="70"/>
      <c r="S76" s="73">
        <f t="shared" si="3"/>
        <v>0</v>
      </c>
      <c r="T76" s="136">
        <f t="shared" si="2"/>
        <v>0</v>
      </c>
      <c r="U76" s="76">
        <v>45684</v>
      </c>
      <c r="V76" s="76">
        <v>46022</v>
      </c>
      <c r="W76" s="70">
        <v>338</v>
      </c>
      <c r="X76" s="77">
        <v>1059626</v>
      </c>
      <c r="Y76" s="70" t="s">
        <v>445</v>
      </c>
      <c r="Z76" s="70" t="s">
        <v>446</v>
      </c>
      <c r="AA76" s="70" t="s">
        <v>619</v>
      </c>
      <c r="AB76" s="70" t="s">
        <v>620</v>
      </c>
      <c r="AC76" s="78" t="s">
        <v>449</v>
      </c>
      <c r="AD76" s="78" t="s">
        <v>621</v>
      </c>
      <c r="AE76" s="96">
        <v>18500000</v>
      </c>
      <c r="AF76" s="78" t="s">
        <v>451</v>
      </c>
      <c r="AG76" s="78" t="s">
        <v>452</v>
      </c>
      <c r="AH76" s="81">
        <v>45684</v>
      </c>
      <c r="AI76" s="97">
        <v>18500000</v>
      </c>
      <c r="AK76" s="82">
        <v>40000000</v>
      </c>
      <c r="AL76" s="200"/>
      <c r="AM76" s="201"/>
      <c r="AN76" s="83" t="s">
        <v>453</v>
      </c>
      <c r="AO76" s="70" t="s">
        <v>482</v>
      </c>
      <c r="AP76" s="132"/>
      <c r="AQ76" s="132"/>
      <c r="AR76" s="132"/>
      <c r="AS76" s="132"/>
      <c r="AT76" s="118"/>
      <c r="AU76" s="121"/>
      <c r="AV76" s="118"/>
      <c r="AW76" s="121"/>
      <c r="AX76" s="149"/>
      <c r="AY76" s="149"/>
      <c r="AZ76" s="149"/>
      <c r="BA76" s="149"/>
      <c r="BB76" s="149"/>
      <c r="BC76" s="149"/>
      <c r="BD76" s="149"/>
      <c r="BE76" s="149"/>
      <c r="BF76" s="301"/>
    </row>
    <row r="77" spans="1:58" ht="54.95" customHeight="1" outlineLevel="1" thickBot="1">
      <c r="A77" s="70" t="s">
        <v>170</v>
      </c>
      <c r="B77" s="70" t="s">
        <v>248</v>
      </c>
      <c r="C77" s="70" t="s">
        <v>249</v>
      </c>
      <c r="D77" s="70" t="s">
        <v>625</v>
      </c>
      <c r="E77" s="108" t="s">
        <v>614</v>
      </c>
      <c r="F77" s="109" t="s">
        <v>615</v>
      </c>
      <c r="G77" s="108" t="s">
        <v>616</v>
      </c>
      <c r="H77" s="108" t="s">
        <v>624</v>
      </c>
      <c r="I77" s="108" t="s">
        <v>517</v>
      </c>
      <c r="J77" s="110">
        <v>0.3</v>
      </c>
      <c r="K77" s="108" t="s">
        <v>626</v>
      </c>
      <c r="L77" s="108" t="s">
        <v>443</v>
      </c>
      <c r="M77" s="108" t="s">
        <v>627</v>
      </c>
      <c r="N77" s="108">
        <v>1</v>
      </c>
      <c r="O77" s="108">
        <v>0</v>
      </c>
      <c r="P77" s="108">
        <v>0</v>
      </c>
      <c r="Q77" s="108"/>
      <c r="R77" s="108"/>
      <c r="S77" s="182">
        <f t="shared" si="3"/>
        <v>0</v>
      </c>
      <c r="T77" s="136">
        <f t="shared" si="2"/>
        <v>0</v>
      </c>
      <c r="U77" s="76">
        <v>45684</v>
      </c>
      <c r="V77" s="76">
        <v>46022</v>
      </c>
      <c r="W77" s="70">
        <v>338</v>
      </c>
      <c r="X77" s="77">
        <v>1059626</v>
      </c>
      <c r="Y77" s="70" t="s">
        <v>445</v>
      </c>
      <c r="Z77" s="70" t="s">
        <v>446</v>
      </c>
      <c r="AA77" s="70" t="s">
        <v>619</v>
      </c>
      <c r="AB77" s="70" t="s">
        <v>620</v>
      </c>
      <c r="AC77" s="78" t="s">
        <v>449</v>
      </c>
      <c r="AD77" s="78" t="s">
        <v>621</v>
      </c>
      <c r="AE77" s="96">
        <v>18500000</v>
      </c>
      <c r="AF77" s="78" t="s">
        <v>451</v>
      </c>
      <c r="AG77" s="78" t="s">
        <v>452</v>
      </c>
      <c r="AH77" s="81">
        <v>45684</v>
      </c>
      <c r="AI77" s="97">
        <v>18500000</v>
      </c>
      <c r="AK77" s="82">
        <v>45600000</v>
      </c>
      <c r="AL77" s="200"/>
      <c r="AM77" s="201"/>
      <c r="AN77" s="83" t="s">
        <v>453</v>
      </c>
      <c r="AO77" s="70" t="s">
        <v>482</v>
      </c>
      <c r="AP77" s="112"/>
      <c r="AQ77" s="112"/>
      <c r="AR77" s="112"/>
      <c r="AS77" s="112"/>
      <c r="AT77" s="119"/>
      <c r="AU77" s="122"/>
      <c r="AV77" s="119"/>
      <c r="AW77" s="122"/>
      <c r="AX77" s="192"/>
      <c r="AY77" s="192"/>
      <c r="AZ77" s="192"/>
      <c r="BA77" s="192"/>
      <c r="BB77" s="192"/>
      <c r="BC77" s="192"/>
      <c r="BD77" s="192"/>
      <c r="BE77" s="192"/>
      <c r="BF77" s="301"/>
    </row>
    <row r="78" spans="1:58" ht="54.95" customHeight="1" thickBot="1">
      <c r="A78" s="85"/>
      <c r="B78" s="85"/>
      <c r="C78" s="85"/>
      <c r="D78" s="111"/>
      <c r="E78" s="284" t="s">
        <v>628</v>
      </c>
      <c r="F78" s="284"/>
      <c r="G78" s="284"/>
      <c r="H78" s="284"/>
      <c r="I78" s="284"/>
      <c r="J78" s="284"/>
      <c r="K78" s="284"/>
      <c r="L78" s="284"/>
      <c r="M78" s="284"/>
      <c r="N78" s="284"/>
      <c r="O78" s="284"/>
      <c r="P78" s="284"/>
      <c r="Q78" s="284"/>
      <c r="R78" s="284"/>
      <c r="S78" s="284"/>
      <c r="T78" s="129">
        <f>AVERAGE(T74:T77)</f>
        <v>0.25</v>
      </c>
      <c r="U78" s="86"/>
      <c r="V78" s="86"/>
      <c r="W78" s="85"/>
      <c r="X78" s="87"/>
      <c r="Y78" s="85"/>
      <c r="Z78" s="85"/>
      <c r="AA78" s="85"/>
      <c r="AB78" s="85"/>
      <c r="AC78" s="85"/>
      <c r="AD78" s="85"/>
      <c r="AE78" s="98"/>
      <c r="AF78" s="85"/>
      <c r="AG78" s="85"/>
      <c r="AH78" s="86"/>
      <c r="AI78" s="89"/>
      <c r="AJ78" s="131">
        <v>140000000</v>
      </c>
      <c r="AK78" s="204">
        <f>SUM(AK74:AK77)</f>
        <v>140000000</v>
      </c>
      <c r="AL78" s="193"/>
      <c r="AM78" s="203"/>
      <c r="AN78" s="154"/>
      <c r="AO78" s="85"/>
      <c r="AP78" s="135">
        <v>0</v>
      </c>
      <c r="AQ78" s="134">
        <f>AP78/AJ78</f>
        <v>0</v>
      </c>
      <c r="AR78" s="135">
        <v>0</v>
      </c>
      <c r="AS78" s="134">
        <f>AR78/AJ78</f>
        <v>0</v>
      </c>
      <c r="AT78" s="85"/>
      <c r="AU78" s="85"/>
      <c r="AV78" s="85"/>
      <c r="AW78" s="111"/>
      <c r="AX78" s="193"/>
      <c r="AY78" s="168"/>
      <c r="AZ78" s="168"/>
      <c r="BA78" s="168"/>
      <c r="BB78" s="168"/>
      <c r="BC78" s="168"/>
      <c r="BD78" s="168"/>
      <c r="BE78" s="170"/>
    </row>
    <row r="79" spans="1:58" ht="54.95" customHeight="1" outlineLevel="1">
      <c r="A79" s="70" t="s">
        <v>260</v>
      </c>
      <c r="B79" s="70" t="s">
        <v>261</v>
      </c>
      <c r="C79" s="70" t="s">
        <v>262</v>
      </c>
      <c r="D79" s="70" t="s">
        <v>629</v>
      </c>
      <c r="E79" s="112" t="s">
        <v>630</v>
      </c>
      <c r="F79" s="113" t="s">
        <v>631</v>
      </c>
      <c r="G79" s="112" t="s">
        <v>632</v>
      </c>
      <c r="H79" s="112" t="s">
        <v>633</v>
      </c>
      <c r="I79" s="112" t="s">
        <v>524</v>
      </c>
      <c r="J79" s="114">
        <v>0.5</v>
      </c>
      <c r="K79" s="112" t="s">
        <v>634</v>
      </c>
      <c r="L79" s="112" t="s">
        <v>443</v>
      </c>
      <c r="M79" s="112" t="s">
        <v>635</v>
      </c>
      <c r="N79" s="112">
        <v>1</v>
      </c>
      <c r="O79" s="112">
        <v>0</v>
      </c>
      <c r="P79" s="112">
        <v>0</v>
      </c>
      <c r="Q79" s="112"/>
      <c r="R79" s="112"/>
      <c r="S79" s="183">
        <f t="shared" si="3"/>
        <v>0</v>
      </c>
      <c r="T79" s="136">
        <f t="shared" si="2"/>
        <v>0</v>
      </c>
      <c r="U79" s="76">
        <v>45684</v>
      </c>
      <c r="V79" s="76">
        <v>46022</v>
      </c>
      <c r="W79" s="70">
        <v>338</v>
      </c>
      <c r="X79" s="77">
        <v>1059626</v>
      </c>
      <c r="Y79" s="70" t="s">
        <v>445</v>
      </c>
      <c r="Z79" s="70" t="s">
        <v>446</v>
      </c>
      <c r="AA79" s="70" t="s">
        <v>636</v>
      </c>
      <c r="AB79" s="70" t="s">
        <v>637</v>
      </c>
      <c r="AC79" s="78" t="s">
        <v>449</v>
      </c>
      <c r="AD79" s="78" t="s">
        <v>638</v>
      </c>
      <c r="AE79" s="115">
        <v>150000000</v>
      </c>
      <c r="AF79" s="78" t="s">
        <v>451</v>
      </c>
      <c r="AG79" s="78" t="s">
        <v>452</v>
      </c>
      <c r="AH79" s="81">
        <v>45684</v>
      </c>
      <c r="AI79" s="82">
        <v>150000000</v>
      </c>
      <c r="AK79" s="82">
        <v>0</v>
      </c>
      <c r="AL79" s="200"/>
      <c r="AM79" s="201"/>
      <c r="AN79" s="83" t="s">
        <v>453</v>
      </c>
      <c r="AO79" s="70" t="s">
        <v>639</v>
      </c>
      <c r="AP79" s="108"/>
      <c r="AQ79" s="108"/>
      <c r="AR79" s="108"/>
      <c r="AS79" s="108"/>
      <c r="AT79" s="117">
        <v>600000000</v>
      </c>
      <c r="AU79" s="120">
        <f>AT79/AK86</f>
        <v>0.6</v>
      </c>
      <c r="AV79" s="117">
        <v>200000000</v>
      </c>
      <c r="AW79" s="120">
        <f>AV79/AK86</f>
        <v>0.2</v>
      </c>
      <c r="AX79" s="195"/>
      <c r="AY79" s="195"/>
      <c r="AZ79" s="195"/>
      <c r="BA79" s="195"/>
      <c r="BB79" s="195"/>
      <c r="BC79" s="195"/>
      <c r="BD79" s="195"/>
      <c r="BE79" s="195"/>
      <c r="BF79" s="298"/>
    </row>
    <row r="80" spans="1:58" ht="54.95" customHeight="1" outlineLevel="1">
      <c r="A80" s="70" t="s">
        <v>260</v>
      </c>
      <c r="B80" s="70" t="s">
        <v>261</v>
      </c>
      <c r="C80" s="70" t="s">
        <v>262</v>
      </c>
      <c r="D80" s="70" t="s">
        <v>629</v>
      </c>
      <c r="E80" s="70" t="s">
        <v>630</v>
      </c>
      <c r="F80" s="71" t="s">
        <v>631</v>
      </c>
      <c r="G80" s="70" t="s">
        <v>632</v>
      </c>
      <c r="H80" s="70" t="s">
        <v>633</v>
      </c>
      <c r="I80" s="70" t="s">
        <v>524</v>
      </c>
      <c r="J80" s="72">
        <v>0.5</v>
      </c>
      <c r="K80" s="70" t="s">
        <v>640</v>
      </c>
      <c r="L80" s="70" t="s">
        <v>443</v>
      </c>
      <c r="M80" s="70" t="s">
        <v>635</v>
      </c>
      <c r="N80" s="70">
        <v>1</v>
      </c>
      <c r="O80" s="70">
        <v>0</v>
      </c>
      <c r="P80" s="70">
        <v>0</v>
      </c>
      <c r="Q80" s="70"/>
      <c r="R80" s="70"/>
      <c r="S80" s="73">
        <f t="shared" si="3"/>
        <v>0</v>
      </c>
      <c r="T80" s="136">
        <f t="shared" si="2"/>
        <v>0</v>
      </c>
      <c r="U80" s="76">
        <v>45684</v>
      </c>
      <c r="V80" s="76">
        <v>46022</v>
      </c>
      <c r="W80" s="70">
        <v>338</v>
      </c>
      <c r="X80" s="77">
        <v>1059626</v>
      </c>
      <c r="Y80" s="70" t="s">
        <v>445</v>
      </c>
      <c r="Z80" s="70" t="s">
        <v>446</v>
      </c>
      <c r="AA80" s="70" t="s">
        <v>636</v>
      </c>
      <c r="AB80" s="70" t="s">
        <v>637</v>
      </c>
      <c r="AC80" s="78" t="s">
        <v>449</v>
      </c>
      <c r="AD80" s="78" t="s">
        <v>638</v>
      </c>
      <c r="AE80" s="115">
        <v>315297324.93000001</v>
      </c>
      <c r="AF80" s="78" t="s">
        <v>451</v>
      </c>
      <c r="AG80" s="78" t="s">
        <v>452</v>
      </c>
      <c r="AH80" s="81">
        <v>45684</v>
      </c>
      <c r="AI80" s="82">
        <v>315297324.93000001</v>
      </c>
      <c r="AK80" s="82">
        <v>250000000</v>
      </c>
      <c r="AL80" s="200"/>
      <c r="AM80" s="201"/>
      <c r="AN80" s="83" t="s">
        <v>453</v>
      </c>
      <c r="AO80" s="70" t="s">
        <v>639</v>
      </c>
      <c r="AP80" s="132"/>
      <c r="AQ80" s="132"/>
      <c r="AR80" s="132"/>
      <c r="AS80" s="132"/>
      <c r="AT80" s="118"/>
      <c r="AU80" s="121"/>
      <c r="AV80" s="118"/>
      <c r="AW80" s="121"/>
      <c r="AX80" s="149"/>
      <c r="AY80" s="149"/>
      <c r="AZ80" s="149"/>
      <c r="BA80" s="149"/>
      <c r="BB80" s="149"/>
      <c r="BC80" s="149"/>
      <c r="BD80" s="149"/>
      <c r="BE80" s="149"/>
      <c r="BF80" s="299"/>
    </row>
    <row r="81" spans="1:58" ht="54.95" customHeight="1" outlineLevel="1">
      <c r="A81" s="70" t="s">
        <v>260</v>
      </c>
      <c r="B81" s="70" t="s">
        <v>261</v>
      </c>
      <c r="C81" s="70" t="s">
        <v>262</v>
      </c>
      <c r="D81" s="70" t="s">
        <v>641</v>
      </c>
      <c r="E81" s="70" t="s">
        <v>630</v>
      </c>
      <c r="F81" s="71" t="s">
        <v>631</v>
      </c>
      <c r="G81" s="70" t="s">
        <v>632</v>
      </c>
      <c r="H81" s="70" t="s">
        <v>633</v>
      </c>
      <c r="I81" s="70" t="s">
        <v>524</v>
      </c>
      <c r="J81" s="72">
        <v>0.8</v>
      </c>
      <c r="K81" s="70" t="s">
        <v>642</v>
      </c>
      <c r="L81" s="70" t="s">
        <v>443</v>
      </c>
      <c r="M81" s="70" t="s">
        <v>643</v>
      </c>
      <c r="N81" s="70">
        <v>15</v>
      </c>
      <c r="O81" s="70">
        <v>0</v>
      </c>
      <c r="P81" s="70">
        <v>15</v>
      </c>
      <c r="Q81" s="70"/>
      <c r="R81" s="70"/>
      <c r="S81" s="73">
        <f t="shared" si="3"/>
        <v>15</v>
      </c>
      <c r="T81" s="136">
        <f t="shared" si="2"/>
        <v>1</v>
      </c>
      <c r="U81" s="76">
        <v>45684</v>
      </c>
      <c r="V81" s="76">
        <v>46022</v>
      </c>
      <c r="W81" s="70">
        <v>338</v>
      </c>
      <c r="X81" s="77">
        <v>1059626</v>
      </c>
      <c r="Y81" s="70" t="s">
        <v>445</v>
      </c>
      <c r="Z81" s="70" t="s">
        <v>446</v>
      </c>
      <c r="AA81" s="70" t="s">
        <v>636</v>
      </c>
      <c r="AB81" s="70" t="s">
        <v>637</v>
      </c>
      <c r="AC81" s="78" t="s">
        <v>449</v>
      </c>
      <c r="AD81" s="78" t="s">
        <v>644</v>
      </c>
      <c r="AE81" s="116">
        <v>66411654.450000003</v>
      </c>
      <c r="AF81" s="78" t="s">
        <v>451</v>
      </c>
      <c r="AG81" s="78" t="s">
        <v>452</v>
      </c>
      <c r="AH81" s="81">
        <v>45684</v>
      </c>
      <c r="AI81" s="92">
        <v>66411654.450000003</v>
      </c>
      <c r="AK81" s="82">
        <v>600000000</v>
      </c>
      <c r="AL81" s="200"/>
      <c r="AM81" s="201"/>
      <c r="AN81" s="83" t="s">
        <v>453</v>
      </c>
      <c r="AO81" s="70" t="s">
        <v>639</v>
      </c>
      <c r="AP81" s="132"/>
      <c r="AQ81" s="132"/>
      <c r="AR81" s="132"/>
      <c r="AS81" s="132"/>
      <c r="AT81" s="118"/>
      <c r="AU81" s="121"/>
      <c r="AV81" s="118"/>
      <c r="AW81" s="121"/>
      <c r="AX81" s="149"/>
      <c r="AY81" s="149"/>
      <c r="AZ81" s="149"/>
      <c r="BA81" s="149"/>
      <c r="BB81" s="149"/>
      <c r="BC81" s="149"/>
      <c r="BD81" s="149"/>
      <c r="BE81" s="149"/>
      <c r="BF81" s="299"/>
    </row>
    <row r="82" spans="1:58" ht="54.95" customHeight="1" outlineLevel="1">
      <c r="A82" s="70" t="s">
        <v>260</v>
      </c>
      <c r="B82" s="70" t="s">
        <v>261</v>
      </c>
      <c r="C82" s="70" t="s">
        <v>262</v>
      </c>
      <c r="D82" s="70" t="s">
        <v>641</v>
      </c>
      <c r="E82" s="70" t="s">
        <v>630</v>
      </c>
      <c r="F82" s="71" t="s">
        <v>631</v>
      </c>
      <c r="G82" s="70" t="s">
        <v>632</v>
      </c>
      <c r="H82" s="70" t="s">
        <v>633</v>
      </c>
      <c r="I82" s="70" t="s">
        <v>524</v>
      </c>
      <c r="J82" s="72">
        <v>0.1</v>
      </c>
      <c r="K82" s="70" t="s">
        <v>645</v>
      </c>
      <c r="L82" s="70" t="s">
        <v>443</v>
      </c>
      <c r="M82" s="70" t="s">
        <v>643</v>
      </c>
      <c r="N82" s="70">
        <v>1</v>
      </c>
      <c r="O82" s="70">
        <v>0</v>
      </c>
      <c r="P82" s="70">
        <v>0</v>
      </c>
      <c r="Q82" s="70"/>
      <c r="R82" s="70"/>
      <c r="S82" s="73">
        <f t="shared" si="3"/>
        <v>0</v>
      </c>
      <c r="T82" s="136">
        <f t="shared" si="2"/>
        <v>0</v>
      </c>
      <c r="U82" s="76">
        <v>45684</v>
      </c>
      <c r="V82" s="76">
        <v>46022</v>
      </c>
      <c r="W82" s="70">
        <v>338</v>
      </c>
      <c r="X82" s="77">
        <v>1059626</v>
      </c>
      <c r="Y82" s="70" t="s">
        <v>445</v>
      </c>
      <c r="Z82" s="70" t="s">
        <v>446</v>
      </c>
      <c r="AA82" s="70" t="s">
        <v>636</v>
      </c>
      <c r="AB82" s="70" t="s">
        <v>637</v>
      </c>
      <c r="AC82" s="78" t="s">
        <v>449</v>
      </c>
      <c r="AD82" s="78" t="s">
        <v>644</v>
      </c>
      <c r="AE82" s="116">
        <v>15308740.84</v>
      </c>
      <c r="AF82" s="78" t="s">
        <v>451</v>
      </c>
      <c r="AG82" s="78" t="s">
        <v>452</v>
      </c>
      <c r="AH82" s="81">
        <v>45684</v>
      </c>
      <c r="AI82" s="92">
        <v>15308740.84</v>
      </c>
      <c r="AK82" s="82">
        <v>0</v>
      </c>
      <c r="AL82" s="200"/>
      <c r="AM82" s="201"/>
      <c r="AN82" s="83" t="s">
        <v>453</v>
      </c>
      <c r="AO82" s="70" t="s">
        <v>639</v>
      </c>
      <c r="AP82" s="132"/>
      <c r="AQ82" s="132"/>
      <c r="AR82" s="132"/>
      <c r="AS82" s="132"/>
      <c r="AT82" s="118"/>
      <c r="AU82" s="121"/>
      <c r="AV82" s="118"/>
      <c r="AW82" s="121"/>
      <c r="AX82" s="149"/>
      <c r="AY82" s="149"/>
      <c r="AZ82" s="149"/>
      <c r="BA82" s="149"/>
      <c r="BB82" s="149"/>
      <c r="BC82" s="149"/>
      <c r="BD82" s="149"/>
      <c r="BE82" s="149"/>
      <c r="BF82" s="299"/>
    </row>
    <row r="83" spans="1:58" ht="54.95" customHeight="1" outlineLevel="1">
      <c r="A83" s="70" t="s">
        <v>260</v>
      </c>
      <c r="B83" s="70" t="s">
        <v>261</v>
      </c>
      <c r="C83" s="70" t="s">
        <v>262</v>
      </c>
      <c r="D83" s="70" t="s">
        <v>641</v>
      </c>
      <c r="E83" s="70" t="s">
        <v>630</v>
      </c>
      <c r="F83" s="71" t="s">
        <v>631</v>
      </c>
      <c r="G83" s="70" t="s">
        <v>632</v>
      </c>
      <c r="H83" s="70" t="s">
        <v>633</v>
      </c>
      <c r="I83" s="70" t="s">
        <v>524</v>
      </c>
      <c r="J83" s="72">
        <v>0.1</v>
      </c>
      <c r="K83" s="70" t="s">
        <v>646</v>
      </c>
      <c r="L83" s="70" t="s">
        <v>443</v>
      </c>
      <c r="M83" s="70" t="s">
        <v>643</v>
      </c>
      <c r="N83" s="70">
        <v>1</v>
      </c>
      <c r="O83" s="70">
        <v>0</v>
      </c>
      <c r="P83" s="70">
        <v>0</v>
      </c>
      <c r="Q83" s="70"/>
      <c r="R83" s="70"/>
      <c r="S83" s="73">
        <f t="shared" si="3"/>
        <v>0</v>
      </c>
      <c r="T83" s="136">
        <f t="shared" si="2"/>
        <v>0</v>
      </c>
      <c r="U83" s="76">
        <v>45684</v>
      </c>
      <c r="V83" s="76">
        <v>46022</v>
      </c>
      <c r="W83" s="70">
        <v>338</v>
      </c>
      <c r="X83" s="77">
        <v>1059626</v>
      </c>
      <c r="Y83" s="70" t="s">
        <v>445</v>
      </c>
      <c r="Z83" s="70" t="s">
        <v>446</v>
      </c>
      <c r="AA83" s="70" t="s">
        <v>636</v>
      </c>
      <c r="AB83" s="70" t="s">
        <v>637</v>
      </c>
      <c r="AC83" s="78" t="s">
        <v>449</v>
      </c>
      <c r="AD83" s="78" t="s">
        <v>644</v>
      </c>
      <c r="AE83" s="116">
        <v>39370080.079999998</v>
      </c>
      <c r="AF83" s="78" t="s">
        <v>451</v>
      </c>
      <c r="AG83" s="78" t="s">
        <v>452</v>
      </c>
      <c r="AH83" s="81">
        <v>45684</v>
      </c>
      <c r="AI83" s="92">
        <v>39370080.079999998</v>
      </c>
      <c r="AK83" s="82">
        <v>0</v>
      </c>
      <c r="AL83" s="200"/>
      <c r="AM83" s="201"/>
      <c r="AN83" s="83" t="s">
        <v>453</v>
      </c>
      <c r="AO83" s="70" t="s">
        <v>639</v>
      </c>
      <c r="AP83" s="132"/>
      <c r="AQ83" s="132"/>
      <c r="AR83" s="132"/>
      <c r="AS83" s="132"/>
      <c r="AT83" s="118"/>
      <c r="AU83" s="121"/>
      <c r="AV83" s="118"/>
      <c r="AW83" s="121"/>
      <c r="AX83" s="149"/>
      <c r="AY83" s="149"/>
      <c r="AZ83" s="149"/>
      <c r="BA83" s="149"/>
      <c r="BB83" s="149"/>
      <c r="BC83" s="149"/>
      <c r="BD83" s="149"/>
      <c r="BE83" s="149"/>
      <c r="BF83" s="299"/>
    </row>
    <row r="84" spans="1:58" ht="54.95" customHeight="1" outlineLevel="1">
      <c r="A84" s="70" t="s">
        <v>260</v>
      </c>
      <c r="B84" s="70" t="s">
        <v>261</v>
      </c>
      <c r="C84" s="70" t="s">
        <v>262</v>
      </c>
      <c r="D84" s="70" t="s">
        <v>647</v>
      </c>
      <c r="E84" s="70" t="s">
        <v>630</v>
      </c>
      <c r="F84" s="71" t="s">
        <v>631</v>
      </c>
      <c r="G84" s="70" t="s">
        <v>632</v>
      </c>
      <c r="H84" s="70" t="s">
        <v>648</v>
      </c>
      <c r="I84" s="70" t="s">
        <v>649</v>
      </c>
      <c r="J84" s="72">
        <v>0.9</v>
      </c>
      <c r="K84" s="70" t="s">
        <v>650</v>
      </c>
      <c r="L84" s="70" t="s">
        <v>443</v>
      </c>
      <c r="M84" s="70" t="s">
        <v>651</v>
      </c>
      <c r="N84" s="70">
        <v>1</v>
      </c>
      <c r="O84" s="70">
        <v>0</v>
      </c>
      <c r="P84" s="70">
        <v>1</v>
      </c>
      <c r="Q84" s="70"/>
      <c r="R84" s="70"/>
      <c r="S84" s="73">
        <f t="shared" si="3"/>
        <v>1</v>
      </c>
      <c r="T84" s="136">
        <f t="shared" si="2"/>
        <v>1</v>
      </c>
      <c r="U84" s="76">
        <v>45684</v>
      </c>
      <c r="V84" s="76">
        <v>46022</v>
      </c>
      <c r="W84" s="70">
        <v>338</v>
      </c>
      <c r="X84" s="77">
        <v>1059626</v>
      </c>
      <c r="Y84" s="70" t="s">
        <v>445</v>
      </c>
      <c r="Z84" s="70" t="s">
        <v>446</v>
      </c>
      <c r="AA84" s="70" t="s">
        <v>636</v>
      </c>
      <c r="AB84" s="70" t="s">
        <v>637</v>
      </c>
      <c r="AC84" s="78" t="s">
        <v>449</v>
      </c>
      <c r="AD84" s="78" t="s">
        <v>638</v>
      </c>
      <c r="AE84" s="115">
        <v>20446413.359999999</v>
      </c>
      <c r="AF84" s="78" t="s">
        <v>451</v>
      </c>
      <c r="AG84" s="78" t="s">
        <v>452</v>
      </c>
      <c r="AH84" s="81">
        <v>45684</v>
      </c>
      <c r="AI84" s="82">
        <v>20446413.359999999</v>
      </c>
      <c r="AK84" s="82">
        <v>150000000</v>
      </c>
      <c r="AL84" s="200"/>
      <c r="AM84" s="201"/>
      <c r="AN84" s="83" t="s">
        <v>453</v>
      </c>
      <c r="AO84" s="70" t="s">
        <v>639</v>
      </c>
      <c r="AP84" s="132"/>
      <c r="AQ84" s="132"/>
      <c r="AR84" s="132"/>
      <c r="AS84" s="132"/>
      <c r="AT84" s="118"/>
      <c r="AU84" s="121"/>
      <c r="AV84" s="118"/>
      <c r="AW84" s="121"/>
      <c r="AX84" s="149"/>
      <c r="AY84" s="149"/>
      <c r="AZ84" s="149"/>
      <c r="BA84" s="149"/>
      <c r="BB84" s="149"/>
      <c r="BC84" s="149"/>
      <c r="BD84" s="149"/>
      <c r="BE84" s="149"/>
      <c r="BF84" s="299"/>
    </row>
    <row r="85" spans="1:58" ht="54.95" customHeight="1" outlineLevel="1" thickBot="1">
      <c r="A85" s="70" t="s">
        <v>260</v>
      </c>
      <c r="B85" s="70" t="s">
        <v>261</v>
      </c>
      <c r="C85" s="70" t="s">
        <v>262</v>
      </c>
      <c r="D85" s="70" t="s">
        <v>647</v>
      </c>
      <c r="E85" s="70" t="s">
        <v>630</v>
      </c>
      <c r="F85" s="71" t="s">
        <v>631</v>
      </c>
      <c r="G85" s="70" t="s">
        <v>632</v>
      </c>
      <c r="H85" s="70" t="s">
        <v>648</v>
      </c>
      <c r="I85" s="70" t="s">
        <v>649</v>
      </c>
      <c r="J85" s="72">
        <v>0.1</v>
      </c>
      <c r="K85" s="70" t="s">
        <v>652</v>
      </c>
      <c r="L85" s="70" t="s">
        <v>443</v>
      </c>
      <c r="M85" s="70" t="s">
        <v>651</v>
      </c>
      <c r="N85" s="70">
        <v>1</v>
      </c>
      <c r="O85" s="70">
        <v>0</v>
      </c>
      <c r="P85" s="70">
        <v>1</v>
      </c>
      <c r="Q85" s="70"/>
      <c r="R85" s="70"/>
      <c r="S85" s="73">
        <f t="shared" si="3"/>
        <v>1</v>
      </c>
      <c r="T85" s="136">
        <f t="shared" si="2"/>
        <v>1</v>
      </c>
      <c r="U85" s="76">
        <v>45684</v>
      </c>
      <c r="V85" s="76">
        <v>46022</v>
      </c>
      <c r="W85" s="70">
        <v>338</v>
      </c>
      <c r="X85" s="77">
        <v>1059626</v>
      </c>
      <c r="Y85" s="70" t="s">
        <v>445</v>
      </c>
      <c r="Z85" s="70" t="s">
        <v>446</v>
      </c>
      <c r="AA85" s="70" t="s">
        <v>636</v>
      </c>
      <c r="AB85" s="70" t="s">
        <v>637</v>
      </c>
      <c r="AC85" s="78" t="s">
        <v>449</v>
      </c>
      <c r="AD85" s="78" t="s">
        <v>638</v>
      </c>
      <c r="AE85" s="115">
        <v>54119952.289999999</v>
      </c>
      <c r="AF85" s="78" t="s">
        <v>451</v>
      </c>
      <c r="AG85" s="78" t="s">
        <v>452</v>
      </c>
      <c r="AH85" s="81">
        <v>45684</v>
      </c>
      <c r="AI85" s="82">
        <v>54119952.289999999</v>
      </c>
      <c r="AK85" s="155">
        <v>0</v>
      </c>
      <c r="AL85" s="200"/>
      <c r="AM85" s="201"/>
      <c r="AN85" s="156" t="s">
        <v>453</v>
      </c>
      <c r="AO85" s="108" t="s">
        <v>639</v>
      </c>
      <c r="AP85" s="132"/>
      <c r="AQ85" s="132"/>
      <c r="AR85" s="132"/>
      <c r="AS85" s="132"/>
      <c r="AT85" s="118"/>
      <c r="AU85" s="121"/>
      <c r="AV85" s="118"/>
      <c r="AW85" s="121"/>
      <c r="AX85" s="192"/>
      <c r="AY85" s="192"/>
      <c r="AZ85" s="192"/>
      <c r="BA85" s="192"/>
      <c r="BB85" s="192"/>
      <c r="BC85" s="192"/>
      <c r="BD85" s="192"/>
      <c r="BE85" s="192"/>
      <c r="BF85" s="300"/>
    </row>
    <row r="86" spans="1:58" ht="45" customHeight="1" thickBot="1">
      <c r="A86" s="85"/>
      <c r="B86" s="85"/>
      <c r="C86" s="85"/>
      <c r="D86" s="85"/>
      <c r="E86" s="284" t="s">
        <v>653</v>
      </c>
      <c r="F86" s="284"/>
      <c r="G86" s="284"/>
      <c r="H86" s="284"/>
      <c r="I86" s="284"/>
      <c r="J86" s="284"/>
      <c r="K86" s="284"/>
      <c r="L86" s="284"/>
      <c r="M86" s="284"/>
      <c r="N86" s="284"/>
      <c r="O86" s="284"/>
      <c r="P86" s="284"/>
      <c r="Q86" s="284"/>
      <c r="R86" s="284"/>
      <c r="S86" s="284"/>
      <c r="T86" s="181">
        <f>AVERAGE(T79:T85)</f>
        <v>0.42857142857142855</v>
      </c>
      <c r="U86" s="180"/>
      <c r="V86" s="180"/>
      <c r="W86" s="180"/>
      <c r="X86" s="180"/>
      <c r="Y86" s="180"/>
      <c r="Z86" s="180"/>
      <c r="AA86" s="180"/>
      <c r="AB86" s="180"/>
      <c r="AC86" s="180"/>
      <c r="AD86" s="180"/>
      <c r="AE86" s="180"/>
      <c r="AF86" s="180"/>
      <c r="AG86" s="180"/>
      <c r="AH86" s="180"/>
      <c r="AI86" s="205"/>
      <c r="AJ86" s="220">
        <v>1000000000</v>
      </c>
      <c r="AK86" s="221">
        <f>SUM(AK79:AK85)</f>
        <v>1000000000</v>
      </c>
      <c r="AL86" s="149"/>
      <c r="AM86" s="222"/>
      <c r="AN86" s="149"/>
      <c r="AO86" s="149"/>
      <c r="AP86" s="208">
        <v>400000000</v>
      </c>
      <c r="AQ86" s="209">
        <f>AP86/AJ86</f>
        <v>0.4</v>
      </c>
      <c r="AR86" s="210">
        <v>0</v>
      </c>
      <c r="AS86" s="209">
        <f>AR86/AJ86</f>
        <v>0</v>
      </c>
      <c r="AT86" s="149"/>
      <c r="AU86" s="149"/>
      <c r="AV86" s="149"/>
      <c r="AW86" s="149"/>
      <c r="AX86" s="198"/>
      <c r="AY86" s="198"/>
      <c r="AZ86" s="198"/>
      <c r="BA86" s="198"/>
      <c r="BB86" s="198"/>
      <c r="BC86" s="198"/>
      <c r="BD86" s="198"/>
      <c r="BE86" s="199"/>
    </row>
    <row r="87" spans="1:58" ht="45" customHeight="1" thickBot="1">
      <c r="E87" s="139"/>
      <c r="F87" s="139"/>
      <c r="G87" s="139"/>
      <c r="H87" s="139"/>
      <c r="I87" s="139"/>
      <c r="J87" s="139"/>
      <c r="K87" s="139"/>
      <c r="L87" s="139"/>
      <c r="M87" s="139"/>
      <c r="N87" s="139"/>
      <c r="O87" s="139"/>
      <c r="P87" s="139"/>
      <c r="Q87" s="139"/>
      <c r="R87" s="139"/>
      <c r="S87" s="139"/>
      <c r="T87" s="184"/>
      <c r="U87" s="1"/>
      <c r="V87" s="1"/>
      <c r="W87" s="1"/>
      <c r="X87" s="1"/>
      <c r="Y87" s="1"/>
      <c r="Z87" s="1"/>
      <c r="AA87" s="1"/>
      <c r="AB87" s="1"/>
      <c r="AC87" s="1"/>
      <c r="AD87" s="1"/>
      <c r="AE87" s="1"/>
      <c r="AF87" s="1"/>
      <c r="AG87" s="1"/>
      <c r="AH87" s="1"/>
      <c r="AI87" s="1"/>
      <c r="AJ87" s="189"/>
      <c r="AK87" s="185"/>
      <c r="AP87" s="186"/>
      <c r="AQ87" s="187"/>
      <c r="AR87" s="188"/>
      <c r="AS87" s="187"/>
    </row>
    <row r="88" spans="1:58" ht="63" customHeight="1" thickBot="1">
      <c r="E88" s="293" t="s">
        <v>654</v>
      </c>
      <c r="F88" s="294"/>
      <c r="G88" s="294"/>
      <c r="H88" s="294"/>
      <c r="I88" s="294"/>
      <c r="J88" s="294"/>
      <c r="K88" s="294"/>
      <c r="L88" s="294"/>
      <c r="M88" s="294"/>
      <c r="N88" s="294"/>
      <c r="O88" s="294"/>
      <c r="P88" s="294"/>
      <c r="Q88" s="294"/>
      <c r="R88" s="294"/>
      <c r="S88" s="295"/>
      <c r="T88" s="190">
        <f>(T18+T41+T49+T52+T63+T73+T78+T86)/8</f>
        <v>0.30365121953663615</v>
      </c>
      <c r="AF88" s="302" t="s">
        <v>655</v>
      </c>
      <c r="AG88" s="303"/>
      <c r="AH88" s="303"/>
      <c r="AI88" s="304"/>
      <c r="AJ88" s="207"/>
      <c r="AK88" s="206">
        <f>AK18+AK41+AK49+AK52+AK63+AK73+AK78+AK86</f>
        <v>8599999999.996666</v>
      </c>
      <c r="AL88" s="219"/>
      <c r="AM88" s="218"/>
      <c r="AN88" s="302" t="s">
        <v>656</v>
      </c>
      <c r="AO88" s="303"/>
      <c r="AP88" s="303"/>
      <c r="AQ88" s="303"/>
      <c r="AR88" s="303"/>
      <c r="AS88" s="304"/>
      <c r="AT88" s="211">
        <f>SUM(AT9:AT85)</f>
        <v>1935832500</v>
      </c>
      <c r="AU88" s="214">
        <f>AT88/AK88</f>
        <v>0.22509680232566867</v>
      </c>
      <c r="AV88" s="212">
        <f>SUM(AV9:AV85)</f>
        <v>737477500</v>
      </c>
      <c r="AW88" s="213">
        <f>AV88/AK88</f>
        <v>8.5753197674451845E-2</v>
      </c>
    </row>
    <row r="89" spans="1:58" ht="44.25" customHeight="1">
      <c r="O89" s="280"/>
      <c r="P89" s="280"/>
      <c r="Q89" s="280"/>
      <c r="R89" s="280"/>
      <c r="S89" s="280"/>
      <c r="T89" s="280"/>
    </row>
    <row r="90" spans="1:58" ht="32.25" customHeight="1">
      <c r="O90" s="60"/>
      <c r="P90" s="60"/>
      <c r="Q90" s="60"/>
      <c r="R90" s="60"/>
      <c r="S90" s="60"/>
      <c r="T90" s="60"/>
      <c r="U90" s="60"/>
    </row>
    <row r="91" spans="1:58" ht="100.15" customHeight="1">
      <c r="AV91" s="61"/>
      <c r="AW91" s="62"/>
      <c r="AX91" s="61"/>
      <c r="AY91" s="62"/>
    </row>
  </sheetData>
  <autoFilter ref="A8:AO85" xr:uid="{00000000-0001-0000-0300-000000000000}"/>
  <mergeCells count="32">
    <mergeCell ref="C3:BE3"/>
    <mergeCell ref="C4:BE4"/>
    <mergeCell ref="C5:BF5"/>
    <mergeCell ref="AL9:AL17"/>
    <mergeCell ref="E88:S88"/>
    <mergeCell ref="AX9:AX17"/>
    <mergeCell ref="BF9:BF17"/>
    <mergeCell ref="BF19:BF40"/>
    <mergeCell ref="BF42:BF48"/>
    <mergeCell ref="BF50:BF51"/>
    <mergeCell ref="BF53:BF62"/>
    <mergeCell ref="BF64:BF72"/>
    <mergeCell ref="BF74:BF77"/>
    <mergeCell ref="BF79:BF85"/>
    <mergeCell ref="AF88:AI88"/>
    <mergeCell ref="AN88:AS88"/>
    <mergeCell ref="A1:B4"/>
    <mergeCell ref="AI6:BF7"/>
    <mergeCell ref="AC6:AH7"/>
    <mergeCell ref="A6:AB7"/>
    <mergeCell ref="O89:T89"/>
    <mergeCell ref="A5:B5"/>
    <mergeCell ref="E18:S18"/>
    <mergeCell ref="E41:S41"/>
    <mergeCell ref="E49:S49"/>
    <mergeCell ref="E52:S52"/>
    <mergeCell ref="E63:S63"/>
    <mergeCell ref="E73:S73"/>
    <mergeCell ref="E78:S78"/>
    <mergeCell ref="E86:S86"/>
    <mergeCell ref="C1:BE1"/>
    <mergeCell ref="C2:BE2"/>
  </mergeCells>
  <dataValidations count="1">
    <dataValidation type="list" allowBlank="1" showInputMessage="1" showErrorMessage="1" sqref="L9:L17 L79:L85 L74:L77 L64:L72 L53:L62 L50:L51 L42:L48 L19:L40" xr:uid="{00000000-0002-0000-0300-000000000000}">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AG14:AG17 AF9:AF85</xm:sqref>
        </x14:dataValidation>
        <x14:dataValidation type="list" allowBlank="1" showInputMessage="1" showErrorMessage="1" xr:uid="{00000000-0002-0000-0300-000002000000}">
          <x14:formula1>
            <xm:f>ANEXO1!$F$2:$F$7</xm:f>
          </x14:formula1>
          <xm:sqref>AG9:AG13 AG18:AG85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75" customWidth="1"/>
    <col min="4" max="4" width="20.375" customWidth="1"/>
    <col min="5" max="6" width="22.875" customWidth="1"/>
    <col min="7" max="7" width="25.375" customWidth="1"/>
  </cols>
  <sheetData>
    <row r="2" spans="1:7">
      <c r="A2" s="306" t="s">
        <v>657</v>
      </c>
      <c r="B2" s="307"/>
      <c r="C2" s="307"/>
      <c r="D2" s="307"/>
      <c r="E2" s="307"/>
      <c r="F2" s="307"/>
      <c r="G2" s="308"/>
    </row>
    <row r="3" spans="1:7" s="3" customFormat="1">
      <c r="A3" s="23" t="s">
        <v>658</v>
      </c>
      <c r="B3" s="309" t="s">
        <v>659</v>
      </c>
      <c r="C3" s="309"/>
      <c r="D3" s="309"/>
      <c r="E3" s="309"/>
      <c r="F3" s="309"/>
      <c r="G3" s="24" t="s">
        <v>660</v>
      </c>
    </row>
    <row r="4" spans="1:7" ht="12.75" customHeight="1">
      <c r="A4" s="25">
        <v>45489</v>
      </c>
      <c r="B4" s="310" t="s">
        <v>661</v>
      </c>
      <c r="C4" s="310"/>
      <c r="D4" s="310"/>
      <c r="E4" s="310"/>
      <c r="F4" s="310"/>
      <c r="G4" s="26" t="s">
        <v>662</v>
      </c>
    </row>
    <row r="5" spans="1:7" ht="12.75" customHeight="1">
      <c r="A5" s="27"/>
      <c r="B5" s="310"/>
      <c r="C5" s="310"/>
      <c r="D5" s="310"/>
      <c r="E5" s="310"/>
      <c r="F5" s="310"/>
      <c r="G5" s="26"/>
    </row>
    <row r="6" spans="1:7">
      <c r="A6" s="27"/>
      <c r="B6" s="305"/>
      <c r="C6" s="305"/>
      <c r="D6" s="305"/>
      <c r="E6" s="305"/>
      <c r="F6" s="305"/>
      <c r="G6" s="28"/>
    </row>
    <row r="7" spans="1:7">
      <c r="A7" s="27"/>
      <c r="B7" s="305"/>
      <c r="C7" s="305"/>
      <c r="D7" s="305"/>
      <c r="E7" s="305"/>
      <c r="F7" s="305"/>
      <c r="G7" s="28"/>
    </row>
    <row r="8" spans="1:7">
      <c r="A8" s="27"/>
      <c r="B8" s="29"/>
      <c r="C8" s="29"/>
      <c r="D8" s="29"/>
      <c r="E8" s="29"/>
      <c r="F8" s="29"/>
      <c r="G8" s="28"/>
    </row>
    <row r="9" spans="1:7">
      <c r="A9" s="311" t="s">
        <v>663</v>
      </c>
      <c r="B9" s="312"/>
      <c r="C9" s="312"/>
      <c r="D9" s="312"/>
      <c r="E9" s="312"/>
      <c r="F9" s="312"/>
      <c r="G9" s="313"/>
    </row>
    <row r="10" spans="1:7" s="3" customFormat="1">
      <c r="A10" s="30"/>
      <c r="B10" s="309" t="s">
        <v>664</v>
      </c>
      <c r="C10" s="309"/>
      <c r="D10" s="309" t="s">
        <v>665</v>
      </c>
      <c r="E10" s="309"/>
      <c r="F10" s="30" t="s">
        <v>658</v>
      </c>
      <c r="G10" s="30" t="s">
        <v>666</v>
      </c>
    </row>
    <row r="11" spans="1:7">
      <c r="A11" s="31" t="s">
        <v>667</v>
      </c>
      <c r="B11" s="310" t="s">
        <v>668</v>
      </c>
      <c r="C11" s="310"/>
      <c r="D11" s="314" t="s">
        <v>669</v>
      </c>
      <c r="E11" s="314"/>
      <c r="F11" s="27" t="s">
        <v>670</v>
      </c>
      <c r="G11" s="28"/>
    </row>
    <row r="12" spans="1:7">
      <c r="A12" s="31" t="s">
        <v>671</v>
      </c>
      <c r="B12" s="314" t="s">
        <v>672</v>
      </c>
      <c r="C12" s="314"/>
      <c r="D12" s="314" t="s">
        <v>673</v>
      </c>
      <c r="E12" s="314"/>
      <c r="F12" s="27" t="s">
        <v>670</v>
      </c>
      <c r="G12" s="28"/>
    </row>
    <row r="13" spans="1:7">
      <c r="A13" s="31" t="s">
        <v>674</v>
      </c>
      <c r="B13" s="314" t="s">
        <v>672</v>
      </c>
      <c r="C13" s="314"/>
      <c r="D13" s="314" t="s">
        <v>673</v>
      </c>
      <c r="E13" s="314"/>
      <c r="F13" s="27" t="s">
        <v>670</v>
      </c>
      <c r="G13" s="2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G1" sqref="G1"/>
    </sheetView>
  </sheetViews>
  <sheetFormatPr baseColWidth="10" defaultColWidth="10.875" defaultRowHeight="14.25"/>
  <cols>
    <col min="1" max="1" width="55.375" customWidth="1"/>
    <col min="5" max="5" width="20.25" customWidth="1"/>
    <col min="6" max="6" width="34.625" customWidth="1"/>
  </cols>
  <sheetData>
    <row r="1" spans="1:6" ht="52.5" customHeight="1">
      <c r="A1" s="22" t="s">
        <v>675</v>
      </c>
      <c r="E1" s="4" t="s">
        <v>676</v>
      </c>
      <c r="F1" s="4" t="s">
        <v>677</v>
      </c>
    </row>
    <row r="2" spans="1:6" ht="25.5" customHeight="1">
      <c r="A2" s="21" t="s">
        <v>678</v>
      </c>
      <c r="E2" s="5">
        <v>0</v>
      </c>
      <c r="F2" s="6" t="s">
        <v>452</v>
      </c>
    </row>
    <row r="3" spans="1:6" ht="45" customHeight="1">
      <c r="A3" s="21" t="s">
        <v>679</v>
      </c>
      <c r="E3" s="5">
        <v>1</v>
      </c>
      <c r="F3" s="6" t="s">
        <v>680</v>
      </c>
    </row>
    <row r="4" spans="1:6" ht="45" customHeight="1">
      <c r="A4" s="21" t="s">
        <v>681</v>
      </c>
      <c r="E4" s="5">
        <v>2</v>
      </c>
      <c r="F4" s="6" t="s">
        <v>682</v>
      </c>
    </row>
    <row r="5" spans="1:6" ht="45" customHeight="1">
      <c r="A5" s="21" t="s">
        <v>683</v>
      </c>
      <c r="E5" s="5">
        <v>3</v>
      </c>
      <c r="F5" s="6" t="s">
        <v>684</v>
      </c>
    </row>
    <row r="6" spans="1:6" ht="45" customHeight="1">
      <c r="A6" s="21" t="s">
        <v>685</v>
      </c>
      <c r="E6" s="5">
        <v>4</v>
      </c>
      <c r="F6" s="6" t="s">
        <v>686</v>
      </c>
    </row>
    <row r="7" spans="1:6" ht="45" customHeight="1">
      <c r="A7" s="21" t="s">
        <v>687</v>
      </c>
      <c r="E7" s="5">
        <v>5</v>
      </c>
      <c r="F7" s="6" t="s">
        <v>688</v>
      </c>
    </row>
    <row r="8" spans="1:6" ht="45" customHeight="1">
      <c r="A8" s="21" t="s">
        <v>689</v>
      </c>
    </row>
    <row r="9" spans="1:6" ht="45" customHeight="1">
      <c r="A9" s="21" t="s">
        <v>690</v>
      </c>
    </row>
    <row r="10" spans="1:6" ht="45" customHeight="1">
      <c r="A10" s="21" t="s">
        <v>691</v>
      </c>
    </row>
    <row r="11" spans="1:6" ht="45" customHeight="1">
      <c r="A11" s="21" t="s">
        <v>692</v>
      </c>
    </row>
    <row r="12" spans="1:6" ht="45" customHeight="1">
      <c r="A12" s="21" t="s">
        <v>693</v>
      </c>
    </row>
    <row r="13" spans="1:6" ht="45" customHeight="1">
      <c r="A13" s="21" t="s">
        <v>694</v>
      </c>
    </row>
    <row r="14" spans="1:6" ht="45" customHeight="1">
      <c r="A14" s="21" t="s">
        <v>695</v>
      </c>
    </row>
    <row r="15" spans="1:6" ht="45" customHeight="1">
      <c r="A15" s="21" t="s">
        <v>696</v>
      </c>
    </row>
    <row r="16" spans="1:6" ht="45" customHeight="1">
      <c r="A16" s="21" t="s">
        <v>697</v>
      </c>
    </row>
    <row r="17" spans="1:1" ht="45" customHeight="1">
      <c r="A17" s="21" t="s">
        <v>698</v>
      </c>
    </row>
    <row r="18" spans="1:1" ht="45" customHeight="1">
      <c r="A18" s="21" t="s">
        <v>699</v>
      </c>
    </row>
    <row r="19" spans="1:1" ht="45" customHeight="1">
      <c r="A19" s="21" t="s">
        <v>700</v>
      </c>
    </row>
    <row r="20" spans="1:1" ht="45" customHeight="1">
      <c r="A20" s="21" t="s">
        <v>451</v>
      </c>
    </row>
    <row r="21" spans="1:1" ht="45" customHeight="1">
      <c r="A21" s="21" t="s">
        <v>701</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2025-08-19T16:00:39Z</dcterms:modified>
  <cp:category/>
  <cp:contentStatus/>
</cp:coreProperties>
</file>