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docs.live.net/f23f44e7ac32099d/Escritorio/ESCRITORIO/ALEX/ALEX PARGA/ALCALDIA/ALCALDIA/SECRETARIA GENERAL/2025/CORTE 30 DE MARZO/"/>
    </mc:Choice>
  </mc:AlternateContent>
  <xr:revisionPtr revIDLastSave="1763" documentId="8_{666B07A5-E5C2-4AA9-85C5-4A24B343EFC2}" xr6:coauthVersionLast="47" xr6:coauthVersionMax="47" xr10:uidLastSave="{A4D1A3B5-1CF8-436D-9F85-14FA770D28B3}"/>
  <bookViews>
    <workbookView xWindow="-120" yWindow="-120" windowWidth="20730" windowHeight="11040" tabRatio="573" activeTab="3" xr2:uid="{00000000-000D-0000-FFFF-FFFF00000000}"/>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 r:id="rId8"/>
    <externalReference r:id="rId9"/>
    <externalReference r:id="rId10"/>
    <externalReference r:id="rId11"/>
    <externalReference r:id="rId12"/>
  </externalReferences>
  <definedNames>
    <definedName name="_xlnm._FilterDatabase" localSheetId="1" hidden="1">'1. ESTRATÉGICO'!$C$1:$C$110</definedName>
    <definedName name="_xlnm._FilterDatabase" localSheetId="2" hidden="1">'2. GESTIÓN-MIPG'!$A$8:$G$8</definedName>
    <definedName name="_xlnm._FilterDatabase" localSheetId="3" hidden="1">'3. INVERSIÓN'!$A$8:$AO$430</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0" i="6" l="1"/>
  <c r="U330" i="6"/>
  <c r="S331" i="6"/>
  <c r="T331" i="6"/>
  <c r="R331" i="6"/>
  <c r="Q331" i="6"/>
  <c r="U70" i="6"/>
  <c r="S70" i="6"/>
  <c r="P79" i="6"/>
  <c r="P75" i="6"/>
  <c r="U50" i="6"/>
  <c r="U33" i="6"/>
  <c r="S33" i="6"/>
  <c r="U25" i="6"/>
  <c r="S25" i="6"/>
  <c r="U303" i="6"/>
  <c r="S303" i="6"/>
  <c r="U282" i="6"/>
  <c r="S282" i="6"/>
  <c r="U268" i="6"/>
  <c r="S268" i="6"/>
  <c r="U254" i="6"/>
  <c r="S254" i="6"/>
  <c r="U249" i="6"/>
  <c r="S249" i="6"/>
  <c r="U236" i="6"/>
  <c r="S236" i="6"/>
  <c r="U222" i="6"/>
  <c r="S222" i="6"/>
  <c r="U207" i="6"/>
  <c r="S207" i="6"/>
  <c r="U204" i="6"/>
  <c r="S204" i="6"/>
  <c r="U197" i="6"/>
  <c r="S197" i="6"/>
  <c r="U186" i="6"/>
  <c r="S186" i="6"/>
  <c r="U181" i="6"/>
  <c r="S181" i="6"/>
  <c r="U175" i="6"/>
  <c r="S175" i="6"/>
  <c r="U170" i="6"/>
  <c r="S170" i="6"/>
  <c r="U166" i="6"/>
  <c r="S166" i="6"/>
  <c r="U154" i="6"/>
  <c r="S154" i="6"/>
  <c r="U148" i="6"/>
  <c r="S148" i="6"/>
  <c r="U138" i="6"/>
  <c r="S138" i="6"/>
  <c r="U129" i="6"/>
  <c r="S129" i="6"/>
  <c r="U117" i="6"/>
  <c r="S117" i="6"/>
  <c r="U105" i="6"/>
  <c r="S105" i="6"/>
  <c r="U101" i="6"/>
  <c r="S101" i="6"/>
  <c r="U98" i="6"/>
  <c r="S98" i="6"/>
  <c r="U80" i="6"/>
  <c r="S80" i="6"/>
  <c r="U76" i="6"/>
  <c r="S76" i="6"/>
  <c r="U66" i="6"/>
  <c r="U63" i="6"/>
  <c r="S63" i="6"/>
  <c r="S50" i="6"/>
  <c r="U28" i="6"/>
  <c r="S28" i="6"/>
  <c r="U15" i="6"/>
  <c r="S15" i="6"/>
  <c r="U9" i="6"/>
  <c r="S9" i="6"/>
  <c r="AT303" i="6"/>
  <c r="AT282" i="6"/>
  <c r="AT254" i="6"/>
  <c r="AT236" i="6"/>
  <c r="AT207" i="6"/>
  <c r="AT204" i="6"/>
  <c r="AT186" i="6"/>
  <c r="AT175" i="6"/>
  <c r="AT170" i="6"/>
  <c r="AT166" i="6"/>
  <c r="AT129" i="6"/>
  <c r="AT154" i="6"/>
  <c r="AT138" i="6"/>
  <c r="AT117" i="6"/>
  <c r="AT105" i="6"/>
  <c r="AT101" i="6"/>
  <c r="AT98" i="6"/>
  <c r="AT80" i="6"/>
  <c r="AT70" i="6"/>
  <c r="AT33" i="6"/>
  <c r="AT28" i="6"/>
  <c r="AT15" i="6"/>
  <c r="AT9" i="6"/>
  <c r="T35" i="1" l="1"/>
  <c r="U35" i="1"/>
  <c r="U51" i="1" l="1"/>
  <c r="W34" i="1"/>
  <c r="U34" i="1"/>
  <c r="U26" i="1"/>
  <c r="W26" i="1"/>
  <c r="W22" i="1"/>
  <c r="U22" i="1"/>
  <c r="W21" i="1"/>
  <c r="U21" i="1"/>
  <c r="AR331" i="6" l="1"/>
  <c r="AR254" i="6"/>
  <c r="AR236" i="6"/>
  <c r="AR207" i="6"/>
  <c r="AR204" i="6"/>
  <c r="AR186" i="6"/>
  <c r="AR175" i="6"/>
  <c r="AR170" i="6"/>
  <c r="AR166" i="6"/>
  <c r="AR136" i="6"/>
  <c r="AR135" i="6"/>
  <c r="AR134" i="6"/>
  <c r="AR133" i="6"/>
  <c r="AR132" i="6"/>
  <c r="AR131" i="6"/>
  <c r="AR130" i="6"/>
  <c r="AR129" i="6"/>
  <c r="AR154" i="6"/>
  <c r="AR138" i="6"/>
  <c r="AR117" i="6"/>
  <c r="AR105" i="6"/>
  <c r="AR101" i="6"/>
  <c r="AR98" i="6"/>
  <c r="AR80" i="6"/>
  <c r="AR70" i="6"/>
  <c r="AR33" i="6"/>
  <c r="AR28" i="6"/>
  <c r="AR15" i="6"/>
  <c r="AR9" i="6"/>
  <c r="P328" i="6" l="1"/>
  <c r="P327" i="6"/>
  <c r="P325" i="6"/>
  <c r="P324" i="6"/>
  <c r="P323" i="6"/>
  <c r="P322" i="6"/>
  <c r="P321" i="6"/>
  <c r="P320" i="6"/>
  <c r="P319" i="6"/>
  <c r="P318" i="6"/>
  <c r="P316" i="6"/>
  <c r="P315" i="6"/>
  <c r="P314" i="6"/>
  <c r="P313" i="6"/>
  <c r="P312" i="6"/>
  <c r="P311" i="6"/>
  <c r="P310" i="6"/>
  <c r="P309" i="6"/>
  <c r="P308" i="6"/>
  <c r="P307" i="6"/>
  <c r="P306" i="6"/>
  <c r="P305" i="6"/>
  <c r="P304" i="6"/>
  <c r="P303" i="6"/>
  <c r="P293" i="6"/>
  <c r="P282" i="6"/>
  <c r="P275" i="6"/>
  <c r="P274" i="6"/>
  <c r="P273" i="6"/>
  <c r="P272" i="6"/>
  <c r="P271" i="6"/>
  <c r="P270" i="6"/>
  <c r="P269" i="6"/>
  <c r="P268" i="6"/>
  <c r="P266" i="6"/>
  <c r="P265" i="6"/>
  <c r="P264" i="6"/>
  <c r="P263" i="6"/>
  <c r="P262" i="6"/>
  <c r="P261" i="6"/>
  <c r="P260" i="6"/>
  <c r="P259" i="6"/>
  <c r="P258" i="6"/>
  <c r="P257" i="6"/>
  <c r="P256" i="6"/>
  <c r="P255" i="6"/>
  <c r="P254" i="6"/>
  <c r="P252" i="6"/>
  <c r="P251" i="6"/>
  <c r="P250" i="6"/>
  <c r="P249" i="6"/>
  <c r="P247" i="6"/>
  <c r="P246" i="6"/>
  <c r="P245" i="6"/>
  <c r="P244" i="6"/>
  <c r="P243" i="6"/>
  <c r="P242" i="6"/>
  <c r="P241" i="6"/>
  <c r="P240" i="6"/>
  <c r="P239" i="6"/>
  <c r="P238" i="6"/>
  <c r="P237" i="6"/>
  <c r="P236" i="6"/>
  <c r="P220" i="6"/>
  <c r="P219" i="6"/>
  <c r="P218" i="6"/>
  <c r="P217" i="6"/>
  <c r="P216" i="6"/>
  <c r="P215" i="6"/>
  <c r="P214" i="6"/>
  <c r="P213" i="6"/>
  <c r="P212" i="6"/>
  <c r="P211" i="6"/>
  <c r="P210" i="6"/>
  <c r="P209" i="6"/>
  <c r="P208" i="6"/>
  <c r="P207" i="6"/>
  <c r="P205" i="6"/>
  <c r="P204" i="6"/>
  <c r="P202" i="6"/>
  <c r="P201" i="6"/>
  <c r="P200" i="6"/>
  <c r="P199" i="6"/>
  <c r="P198" i="6"/>
  <c r="P197" i="6"/>
  <c r="P195" i="6"/>
  <c r="P194" i="6"/>
  <c r="P193" i="6"/>
  <c r="P192" i="6"/>
  <c r="P191" i="6"/>
  <c r="P190" i="6"/>
  <c r="P189" i="6"/>
  <c r="P188" i="6"/>
  <c r="P187" i="6"/>
  <c r="P186" i="6"/>
  <c r="P184" i="6"/>
  <c r="P183" i="6"/>
  <c r="P181" i="6"/>
  <c r="P179" i="6"/>
  <c r="P178" i="6"/>
  <c r="P177" i="6"/>
  <c r="P176" i="6"/>
  <c r="P175" i="6"/>
  <c r="P173" i="6"/>
  <c r="P172" i="6"/>
  <c r="P170" i="6"/>
  <c r="P168" i="6"/>
  <c r="P167" i="6"/>
  <c r="P166" i="6"/>
  <c r="P164" i="6"/>
  <c r="P161" i="6"/>
  <c r="P160" i="6"/>
  <c r="P159" i="6"/>
  <c r="P158" i="6"/>
  <c r="P157" i="6"/>
  <c r="P156" i="6"/>
  <c r="P155" i="6"/>
  <c r="P154" i="6"/>
  <c r="P152" i="6"/>
  <c r="P151" i="6"/>
  <c r="P150" i="6"/>
  <c r="P149" i="6"/>
  <c r="P148" i="6"/>
  <c r="P146" i="6"/>
  <c r="P145" i="6"/>
  <c r="P144" i="6"/>
  <c r="P143" i="6"/>
  <c r="P142" i="6"/>
  <c r="P141" i="6"/>
  <c r="P140" i="6"/>
  <c r="P139" i="6"/>
  <c r="P138" i="6"/>
  <c r="P135" i="6"/>
  <c r="P133" i="6"/>
  <c r="P132" i="6"/>
  <c r="P131" i="6"/>
  <c r="P130" i="6"/>
  <c r="P129" i="6"/>
  <c r="P127" i="6"/>
  <c r="P126" i="6"/>
  <c r="P125" i="6"/>
  <c r="P124" i="6"/>
  <c r="P123" i="6"/>
  <c r="P122" i="6"/>
  <c r="P120" i="6"/>
  <c r="P119" i="6"/>
  <c r="P118" i="6"/>
  <c r="P117" i="6"/>
  <c r="P115" i="6"/>
  <c r="P114" i="6"/>
  <c r="P113" i="6"/>
  <c r="P112" i="6"/>
  <c r="P111" i="6"/>
  <c r="P110" i="6"/>
  <c r="P109" i="6"/>
  <c r="P108" i="6"/>
  <c r="P107" i="6"/>
  <c r="P106" i="6"/>
  <c r="P105" i="6"/>
  <c r="P103" i="6"/>
  <c r="P102" i="6"/>
  <c r="P101" i="6"/>
  <c r="P98" i="6"/>
  <c r="P100" i="6" s="1"/>
  <c r="P94" i="6"/>
  <c r="P89" i="6"/>
  <c r="P88" i="6"/>
  <c r="P87" i="6"/>
  <c r="P86" i="6"/>
  <c r="P85" i="6"/>
  <c r="P84" i="6"/>
  <c r="P83" i="6"/>
  <c r="P82" i="6"/>
  <c r="P80" i="6"/>
  <c r="P78" i="6"/>
  <c r="P77" i="6"/>
  <c r="P76" i="6"/>
  <c r="P74" i="6"/>
  <c r="P73" i="6"/>
  <c r="P72" i="6"/>
  <c r="P71" i="6"/>
  <c r="P70" i="6"/>
  <c r="P68" i="6"/>
  <c r="P67" i="6"/>
  <c r="P66" i="6"/>
  <c r="P64" i="6"/>
  <c r="P63" i="6"/>
  <c r="P61" i="6"/>
  <c r="P60" i="6"/>
  <c r="P55" i="6"/>
  <c r="P48" i="6"/>
  <c r="P47" i="6"/>
  <c r="P46" i="6"/>
  <c r="P45" i="6"/>
  <c r="P43" i="6"/>
  <c r="P42" i="6"/>
  <c r="P38" i="6"/>
  <c r="P35" i="6"/>
  <c r="P33" i="6"/>
  <c r="P31" i="6"/>
  <c r="P30" i="6"/>
  <c r="P29" i="6"/>
  <c r="P28" i="6"/>
  <c r="P26" i="6"/>
  <c r="P25" i="6"/>
  <c r="P23" i="6"/>
  <c r="P20" i="6"/>
  <c r="P19" i="6"/>
  <c r="P18" i="6"/>
  <c r="P17" i="6"/>
  <c r="P16" i="6"/>
  <c r="P15" i="6"/>
  <c r="P10" i="6"/>
  <c r="P14" i="6" s="1"/>
  <c r="T111" i="1"/>
  <c r="W111" i="1"/>
  <c r="V111" i="1"/>
  <c r="U111" i="1"/>
  <c r="V108" i="1"/>
  <c r="U108" i="1"/>
  <c r="T108" i="1"/>
  <c r="W17" i="1"/>
  <c r="W18" i="1" s="1"/>
  <c r="T17" i="1"/>
  <c r="T18" i="1" s="1"/>
  <c r="W110" i="1"/>
  <c r="V110" i="1"/>
  <c r="U110" i="1"/>
  <c r="T110" i="1"/>
  <c r="W109" i="1"/>
  <c r="V109" i="1"/>
  <c r="U109" i="1"/>
  <c r="T109" i="1"/>
  <c r="W107" i="1"/>
  <c r="V107" i="1"/>
  <c r="U107" i="1"/>
  <c r="T107" i="1"/>
  <c r="W106" i="1"/>
  <c r="V106" i="1"/>
  <c r="U106" i="1"/>
  <c r="T106" i="1"/>
  <c r="W108" i="1"/>
  <c r="W104" i="1"/>
  <c r="V104" i="1"/>
  <c r="U104" i="1"/>
  <c r="T104" i="1"/>
  <c r="W102" i="1"/>
  <c r="V102" i="1"/>
  <c r="U102" i="1"/>
  <c r="T102" i="1"/>
  <c r="W101" i="1"/>
  <c r="W103" i="1" s="1"/>
  <c r="V101" i="1"/>
  <c r="V103" i="1" s="1"/>
  <c r="U101" i="1"/>
  <c r="U103" i="1" s="1"/>
  <c r="T101" i="1"/>
  <c r="T103" i="1" s="1"/>
  <c r="W99" i="1"/>
  <c r="V99" i="1"/>
  <c r="U99" i="1"/>
  <c r="T99" i="1"/>
  <c r="W98" i="1"/>
  <c r="V98" i="1"/>
  <c r="U98" i="1"/>
  <c r="T98" i="1"/>
  <c r="W97" i="1"/>
  <c r="W100" i="1" s="1"/>
  <c r="V97" i="1"/>
  <c r="V100" i="1" s="1"/>
  <c r="U97" i="1"/>
  <c r="T97" i="1"/>
  <c r="W95" i="1"/>
  <c r="V95" i="1"/>
  <c r="U95" i="1"/>
  <c r="T95" i="1"/>
  <c r="W94" i="1"/>
  <c r="V94" i="1"/>
  <c r="U94" i="1"/>
  <c r="T94" i="1"/>
  <c r="W93" i="1"/>
  <c r="V93" i="1"/>
  <c r="U93" i="1"/>
  <c r="T93" i="1"/>
  <c r="W92" i="1"/>
  <c r="W96" i="1" s="1"/>
  <c r="V92" i="1"/>
  <c r="V96" i="1" s="1"/>
  <c r="U92" i="1"/>
  <c r="T92" i="1"/>
  <c r="W88" i="1"/>
  <c r="V88" i="1"/>
  <c r="U88" i="1"/>
  <c r="T88" i="1"/>
  <c r="W86" i="1"/>
  <c r="V86" i="1"/>
  <c r="U86" i="1"/>
  <c r="T86" i="1"/>
  <c r="W84" i="1"/>
  <c r="W85" i="1" s="1"/>
  <c r="V84" i="1"/>
  <c r="V85" i="1" s="1"/>
  <c r="U84" i="1"/>
  <c r="U85" i="1" s="1"/>
  <c r="T84" i="1"/>
  <c r="T85" i="1" s="1"/>
  <c r="W82" i="1"/>
  <c r="W83" i="1" s="1"/>
  <c r="V82" i="1"/>
  <c r="V83" i="1" s="1"/>
  <c r="U82" i="1"/>
  <c r="U83" i="1" s="1"/>
  <c r="T82" i="1"/>
  <c r="T83" i="1" s="1"/>
  <c r="W80" i="1"/>
  <c r="W81" i="1" s="1"/>
  <c r="V80" i="1"/>
  <c r="U80" i="1"/>
  <c r="T80" i="1"/>
  <c r="W79" i="1"/>
  <c r="V79" i="1"/>
  <c r="U79" i="1"/>
  <c r="T79" i="1"/>
  <c r="W77" i="1"/>
  <c r="W78" i="1" s="1"/>
  <c r="V77" i="1"/>
  <c r="V78" i="1" s="1"/>
  <c r="U77" i="1"/>
  <c r="U78" i="1" s="1"/>
  <c r="T77" i="1"/>
  <c r="T78" i="1" s="1"/>
  <c r="W75" i="1"/>
  <c r="V75" i="1"/>
  <c r="U75" i="1"/>
  <c r="T75" i="1"/>
  <c r="W74" i="1"/>
  <c r="W76" i="1" s="1"/>
  <c r="V74" i="1"/>
  <c r="U74" i="1"/>
  <c r="T74" i="1"/>
  <c r="W72" i="1"/>
  <c r="W73" i="1" s="1"/>
  <c r="V72" i="1"/>
  <c r="V73" i="1" s="1"/>
  <c r="U72" i="1"/>
  <c r="U73" i="1" s="1"/>
  <c r="T72" i="1"/>
  <c r="T73" i="1" s="1"/>
  <c r="W70" i="1"/>
  <c r="W71" i="1" s="1"/>
  <c r="V70" i="1"/>
  <c r="V71" i="1" s="1"/>
  <c r="U70" i="1"/>
  <c r="U71" i="1" s="1"/>
  <c r="T70" i="1"/>
  <c r="T71" i="1" s="1"/>
  <c r="W68" i="1"/>
  <c r="V68" i="1"/>
  <c r="U68" i="1"/>
  <c r="T68" i="1"/>
  <c r="W67" i="1"/>
  <c r="V67" i="1"/>
  <c r="U67" i="1"/>
  <c r="T67" i="1"/>
  <c r="W66" i="1"/>
  <c r="V66" i="1"/>
  <c r="U66" i="1"/>
  <c r="T66" i="1"/>
  <c r="W65" i="1"/>
  <c r="V65" i="1"/>
  <c r="U65" i="1"/>
  <c r="T65" i="1"/>
  <c r="W64" i="1"/>
  <c r="V64" i="1"/>
  <c r="U64" i="1"/>
  <c r="T64" i="1"/>
  <c r="W62" i="1"/>
  <c r="V62" i="1"/>
  <c r="U62" i="1"/>
  <c r="T62" i="1"/>
  <c r="W61" i="1"/>
  <c r="V61" i="1"/>
  <c r="U61" i="1"/>
  <c r="T61" i="1"/>
  <c r="W60" i="1"/>
  <c r="W63" i="1" s="1"/>
  <c r="V60" i="1"/>
  <c r="U60" i="1"/>
  <c r="T60" i="1"/>
  <c r="W58" i="1"/>
  <c r="W59" i="1" s="1"/>
  <c r="V58" i="1"/>
  <c r="V59" i="1" s="1"/>
  <c r="U58" i="1"/>
  <c r="U59" i="1" s="1"/>
  <c r="T58" i="1"/>
  <c r="T59" i="1" s="1"/>
  <c r="W56" i="1"/>
  <c r="V56" i="1"/>
  <c r="U56" i="1"/>
  <c r="T56" i="1"/>
  <c r="W55" i="1"/>
  <c r="V55" i="1"/>
  <c r="U55" i="1"/>
  <c r="T55" i="1"/>
  <c r="W53" i="1"/>
  <c r="V53" i="1"/>
  <c r="U53" i="1"/>
  <c r="T53" i="1"/>
  <c r="W52" i="1"/>
  <c r="V54" i="1"/>
  <c r="U52" i="1"/>
  <c r="T54" i="1"/>
  <c r="W51" i="1"/>
  <c r="W49" i="1"/>
  <c r="W50" i="1" s="1"/>
  <c r="V49" i="1"/>
  <c r="V50" i="1" s="1"/>
  <c r="U49" i="1"/>
  <c r="U50" i="1" s="1"/>
  <c r="T49" i="1"/>
  <c r="T50" i="1" s="1"/>
  <c r="W47" i="1"/>
  <c r="W48" i="1" s="1"/>
  <c r="V47" i="1"/>
  <c r="V48" i="1" s="1"/>
  <c r="U47" i="1"/>
  <c r="U48" i="1" s="1"/>
  <c r="T47" i="1"/>
  <c r="T48" i="1" s="1"/>
  <c r="W45" i="1"/>
  <c r="V45" i="1"/>
  <c r="U45" i="1"/>
  <c r="T45" i="1"/>
  <c r="W44" i="1"/>
  <c r="V44" i="1"/>
  <c r="U44" i="1"/>
  <c r="T44" i="1"/>
  <c r="W43" i="1"/>
  <c r="V43" i="1"/>
  <c r="U43" i="1"/>
  <c r="T43" i="1"/>
  <c r="W42" i="1"/>
  <c r="V42" i="1"/>
  <c r="U42" i="1"/>
  <c r="T42" i="1"/>
  <c r="W41" i="1"/>
  <c r="V41" i="1"/>
  <c r="U41" i="1"/>
  <c r="T41" i="1"/>
  <c r="W35" i="1"/>
  <c r="V35" i="1"/>
  <c r="V46" i="1"/>
  <c r="T46" i="1"/>
  <c r="W32" i="1"/>
  <c r="V32" i="1"/>
  <c r="U32" i="1"/>
  <c r="T32" i="1"/>
  <c r="W30" i="1"/>
  <c r="V30" i="1"/>
  <c r="U30" i="1"/>
  <c r="T30" i="1"/>
  <c r="W29" i="1"/>
  <c r="V29" i="1"/>
  <c r="U29" i="1"/>
  <c r="T29" i="1"/>
  <c r="W28" i="1"/>
  <c r="V28" i="1"/>
  <c r="U28" i="1"/>
  <c r="T28" i="1"/>
  <c r="W25" i="1"/>
  <c r="V25" i="1"/>
  <c r="U25" i="1"/>
  <c r="T25" i="1"/>
  <c r="W24" i="1"/>
  <c r="V24" i="1"/>
  <c r="U24" i="1"/>
  <c r="T24" i="1"/>
  <c r="V23" i="1"/>
  <c r="T23" i="1"/>
  <c r="W20" i="1"/>
  <c r="V20" i="1"/>
  <c r="U20" i="1"/>
  <c r="T20" i="1"/>
  <c r="V19" i="1"/>
  <c r="T19" i="1"/>
  <c r="V17" i="1"/>
  <c r="V18" i="1" s="1"/>
  <c r="U17" i="1"/>
  <c r="U18" i="1" s="1"/>
  <c r="W14" i="1"/>
  <c r="V14" i="1"/>
  <c r="U14" i="1"/>
  <c r="T14" i="1"/>
  <c r="W13" i="1"/>
  <c r="V13" i="1"/>
  <c r="U13" i="1"/>
  <c r="T13" i="1"/>
  <c r="W9" i="1"/>
  <c r="W12" i="1" s="1"/>
  <c r="V9" i="1"/>
  <c r="V12" i="1" s="1"/>
  <c r="U9" i="1"/>
  <c r="U12" i="1" s="1"/>
  <c r="T9" i="1"/>
  <c r="T12" i="1" s="1"/>
  <c r="W112" i="1" l="1"/>
  <c r="P62" i="6"/>
  <c r="P24" i="6"/>
  <c r="P49" i="6"/>
  <c r="P27" i="6"/>
  <c r="P329" i="6"/>
  <c r="P326" i="6"/>
  <c r="P317" i="6"/>
  <c r="P281" i="6"/>
  <c r="P302" i="6"/>
  <c r="P267" i="6"/>
  <c r="P253" i="6"/>
  <c r="P248" i="6"/>
  <c r="P206" i="6"/>
  <c r="P221" i="6"/>
  <c r="P203" i="6"/>
  <c r="P174" i="6"/>
  <c r="P196" i="6"/>
  <c r="P185" i="6"/>
  <c r="P180" i="6"/>
  <c r="P169" i="6"/>
  <c r="P165" i="6"/>
  <c r="P153" i="6"/>
  <c r="P147" i="6"/>
  <c r="P137" i="6"/>
  <c r="P116" i="6"/>
  <c r="P128" i="6"/>
  <c r="P104" i="6"/>
  <c r="P97" i="6"/>
  <c r="P65" i="6"/>
  <c r="P69" i="6"/>
  <c r="P32" i="6"/>
  <c r="T100" i="1"/>
  <c r="U96" i="1"/>
  <c r="U100" i="1"/>
  <c r="U89" i="1"/>
  <c r="T76" i="1"/>
  <c r="T96" i="1"/>
  <c r="T89" i="1"/>
  <c r="W89" i="1"/>
  <c r="V81" i="1"/>
  <c r="V89" i="1"/>
  <c r="U81" i="1"/>
  <c r="V76" i="1"/>
  <c r="T81" i="1"/>
  <c r="U76" i="1"/>
  <c r="T69" i="1"/>
  <c r="U69" i="1"/>
  <c r="V69" i="1"/>
  <c r="W69" i="1"/>
  <c r="T63" i="1"/>
  <c r="U63" i="1"/>
  <c r="V63" i="1"/>
  <c r="V57" i="1"/>
  <c r="W57" i="1"/>
  <c r="W54" i="1"/>
  <c r="T57" i="1"/>
  <c r="U57" i="1"/>
  <c r="U54" i="1"/>
  <c r="W46" i="1"/>
  <c r="T33" i="1"/>
  <c r="U33" i="1"/>
  <c r="U46" i="1"/>
  <c r="W33" i="1"/>
  <c r="V33" i="1"/>
  <c r="T16" i="1"/>
  <c r="U16" i="1"/>
  <c r="V16" i="1"/>
  <c r="W16" i="1"/>
  <c r="U112" i="1" l="1"/>
  <c r="V112" i="1"/>
  <c r="T112" i="1"/>
  <c r="S26" i="1"/>
  <c r="X182" i="6" l="1"/>
  <c r="X183" i="6"/>
  <c r="X184" i="6"/>
  <c r="X115" i="6" l="1"/>
  <c r="X113" i="6"/>
  <c r="X114" i="6"/>
  <c r="X108" i="6"/>
  <c r="X109" i="6"/>
  <c r="X110" i="6"/>
  <c r="X111" i="6"/>
  <c r="X112" i="6"/>
  <c r="C119" i="6" l="1"/>
  <c r="C120" i="6"/>
  <c r="C121" i="6"/>
  <c r="C122" i="6"/>
  <c r="C123" i="6"/>
  <c r="C124" i="6"/>
  <c r="C125" i="6"/>
  <c r="C126" i="6"/>
  <c r="C127" i="6"/>
  <c r="C118" i="6"/>
  <c r="X107" i="6"/>
  <c r="X106" i="6"/>
  <c r="X105" i="6"/>
  <c r="X103" i="6"/>
  <c r="X102" i="6"/>
  <c r="X101" i="6"/>
  <c r="X89" i="6"/>
  <c r="X96" i="6" l="1"/>
  <c r="X85" i="6"/>
  <c r="X82" i="6"/>
  <c r="X81" i="6"/>
  <c r="X93" i="6"/>
  <c r="X92" i="6"/>
  <c r="X91" i="6"/>
  <c r="X95" i="6"/>
  <c r="X90" i="6"/>
  <c r="X59" i="6"/>
  <c r="X57" i="6"/>
  <c r="X58" i="6"/>
  <c r="X56" i="6"/>
  <c r="X53" i="6"/>
  <c r="X54" i="6"/>
  <c r="X51" i="6"/>
  <c r="X52" i="6"/>
  <c r="X50" i="6"/>
  <c r="X41" i="6"/>
  <c r="X40" i="6"/>
  <c r="X34" i="6"/>
  <c r="X37" i="6"/>
  <c r="X36" i="6"/>
  <c r="X39" i="6"/>
  <c r="X43" i="6"/>
  <c r="X44" i="6"/>
  <c r="X99" i="6"/>
  <c r="X68" i="6"/>
  <c r="X64" i="6"/>
  <c r="X22" i="6"/>
  <c r="D12" i="6"/>
  <c r="B10" i="6"/>
  <c r="B11" i="6"/>
  <c r="A10" i="6"/>
  <c r="A11" i="6"/>
  <c r="A12" i="6"/>
  <c r="A13" i="6"/>
  <c r="X276" i="6"/>
  <c r="X277" i="6"/>
  <c r="X278" i="6"/>
  <c r="X279" i="6"/>
  <c r="X280" i="6"/>
  <c r="X274" i="6"/>
  <c r="X275" i="6"/>
  <c r="X268" i="6"/>
  <c r="X269" i="6"/>
  <c r="X270" i="6"/>
  <c r="X271" i="6"/>
  <c r="X272" i="6"/>
  <c r="X273" i="6"/>
  <c r="D217" i="6"/>
  <c r="D218" i="6"/>
  <c r="D219" i="6"/>
  <c r="D220" i="6"/>
  <c r="C217" i="6"/>
  <c r="C218" i="6"/>
  <c r="C219" i="6"/>
  <c r="C220" i="6"/>
  <c r="A217" i="6"/>
  <c r="A218" i="6"/>
  <c r="A219" i="6"/>
  <c r="A220" i="6"/>
  <c r="Q26" i="1" l="1"/>
  <c r="R22" i="1"/>
  <c r="V22" i="1" l="1"/>
  <c r="T22" i="1"/>
  <c r="V26" i="1"/>
  <c r="V27" i="1" s="1"/>
  <c r="T26" i="1"/>
  <c r="T27" i="1" s="1"/>
  <c r="X28" i="6"/>
  <c r="X29" i="6"/>
  <c r="X30" i="6"/>
  <c r="X31" i="6"/>
  <c r="X25" i="6"/>
  <c r="X26" i="6"/>
  <c r="X98" i="6"/>
  <c r="X94" i="6"/>
  <c r="X88" i="6"/>
  <c r="X87" i="6"/>
  <c r="X86" i="6"/>
  <c r="X84" i="6"/>
  <c r="X83" i="6"/>
  <c r="X80" i="6"/>
  <c r="X78" i="6"/>
  <c r="X77" i="6"/>
  <c r="X76" i="6"/>
  <c r="X74" i="6"/>
  <c r="X73" i="6"/>
  <c r="X72" i="6"/>
  <c r="X71" i="6"/>
  <c r="X70" i="6"/>
  <c r="X67" i="6"/>
  <c r="X66" i="6"/>
  <c r="X63" i="6"/>
  <c r="X61" i="6"/>
  <c r="X60" i="6"/>
  <c r="X55" i="6"/>
  <c r="X48" i="6"/>
  <c r="X47" i="6"/>
  <c r="X46" i="6"/>
  <c r="X45" i="6"/>
  <c r="X42" i="6"/>
  <c r="X38" i="6"/>
  <c r="X35" i="6"/>
  <c r="X33" i="6"/>
  <c r="X223" i="6"/>
  <c r="X222" i="6"/>
  <c r="X217" i="6"/>
  <c r="X218" i="6"/>
  <c r="X219" i="6"/>
  <c r="X220" i="6"/>
  <c r="X214" i="6"/>
  <c r="X215" i="6"/>
  <c r="X216" i="6"/>
  <c r="X211" i="6"/>
  <c r="X212" i="6"/>
  <c r="X213" i="6"/>
  <c r="X208" i="6"/>
  <c r="X209" i="6"/>
  <c r="X210" i="6"/>
  <c r="X207" i="6"/>
  <c r="X310" i="6"/>
  <c r="X311" i="6"/>
  <c r="X312" i="6"/>
  <c r="X313" i="6"/>
  <c r="X314" i="6"/>
  <c r="X315" i="6"/>
  <c r="X316" i="6"/>
  <c r="X304" i="6"/>
  <c r="X305" i="6"/>
  <c r="X306" i="6"/>
  <c r="X307" i="6"/>
  <c r="X308" i="6"/>
  <c r="X309" i="6"/>
  <c r="X303" i="6"/>
  <c r="X187" i="6" l="1"/>
  <c r="X188" i="6"/>
  <c r="X189" i="6"/>
  <c r="X190" i="6"/>
  <c r="X191" i="6"/>
  <c r="X192" i="6"/>
  <c r="X193" i="6"/>
  <c r="X194" i="6"/>
  <c r="X195" i="6"/>
  <c r="X197" i="6"/>
  <c r="X198" i="6"/>
  <c r="X199" i="6"/>
  <c r="X200" i="6"/>
  <c r="X201" i="6"/>
  <c r="X202" i="6"/>
  <c r="X204" i="6"/>
  <c r="X205" i="6"/>
  <c r="X186" i="6"/>
  <c r="X126" i="6" l="1"/>
  <c r="X127" i="6"/>
  <c r="X325" i="6" l="1"/>
  <c r="X327" i="6"/>
  <c r="X328" i="6"/>
  <c r="X322" i="6"/>
  <c r="X323" i="6"/>
  <c r="X324" i="6"/>
  <c r="X319" i="6"/>
  <c r="X320" i="6"/>
  <c r="X321" i="6"/>
  <c r="X318" i="6"/>
  <c r="P26" i="1" l="1"/>
  <c r="O26" i="1"/>
  <c r="O23" i="1"/>
  <c r="O19" i="1"/>
  <c r="U19" i="1" l="1"/>
  <c r="W19" i="1"/>
  <c r="W23" i="1"/>
  <c r="U23" i="1"/>
  <c r="X168" i="6"/>
  <c r="W27" i="1" l="1"/>
  <c r="U27" i="1"/>
  <c r="X145" i="6"/>
  <c r="X146" i="6"/>
  <c r="X148" i="6"/>
  <c r="X149" i="6"/>
  <c r="X164" i="6" l="1"/>
  <c r="X167" i="6"/>
  <c r="X161" i="6"/>
  <c r="X162" i="6"/>
  <c r="X163" i="6"/>
  <c r="X159" i="6"/>
  <c r="X160" i="6"/>
  <c r="X157" i="6"/>
  <c r="X158" i="6"/>
  <c r="X155" i="6"/>
  <c r="X156" i="6"/>
  <c r="X154" i="6"/>
  <c r="X16" i="6" l="1"/>
  <c r="X17" i="6"/>
  <c r="X18" i="6"/>
  <c r="X19" i="6"/>
  <c r="X20" i="6"/>
  <c r="X21" i="6"/>
  <c r="X23" i="6"/>
  <c r="X10" i="6"/>
  <c r="X11" i="6"/>
  <c r="X12" i="6"/>
  <c r="X13" i="6"/>
  <c r="X15" i="6"/>
  <c r="X9" i="6"/>
  <c r="Y26" i="1" l="1"/>
  <c r="X26" i="1"/>
  <c r="X264" i="6" l="1"/>
  <c r="X265" i="6"/>
  <c r="X266" i="6"/>
  <c r="X259" i="6"/>
  <c r="X260" i="6"/>
  <c r="X261" i="6"/>
  <c r="X262" i="6"/>
  <c r="X263" i="6"/>
  <c r="X254" i="6"/>
  <c r="X255" i="6"/>
  <c r="X256" i="6"/>
  <c r="X257" i="6"/>
  <c r="X258" i="6"/>
  <c r="X249" i="6"/>
  <c r="X250" i="6"/>
  <c r="X251" i="6"/>
  <c r="X252" i="6"/>
  <c r="X246" i="6"/>
  <c r="X247" i="6"/>
  <c r="X237" i="6"/>
  <c r="X238" i="6"/>
  <c r="X239" i="6"/>
  <c r="X240" i="6"/>
  <c r="X241" i="6"/>
  <c r="X242" i="6"/>
  <c r="X243" i="6"/>
  <c r="X244" i="6"/>
  <c r="X245" i="6"/>
  <c r="X236" i="6"/>
  <c r="X232" i="6" l="1"/>
  <c r="X233" i="6"/>
  <c r="X234" i="6"/>
  <c r="X224" i="6"/>
  <c r="X225" i="6"/>
  <c r="X226" i="6"/>
  <c r="X227" i="6"/>
  <c r="X228" i="6"/>
  <c r="X229" i="6"/>
  <c r="X230" i="6"/>
  <c r="X231" i="6"/>
  <c r="X118" i="6"/>
  <c r="X119" i="6"/>
  <c r="X120" i="6"/>
  <c r="X121" i="6"/>
  <c r="X122" i="6"/>
  <c r="X123" i="6"/>
  <c r="X124" i="6"/>
  <c r="X125" i="6"/>
  <c r="X117" i="6"/>
  <c r="X152" i="6" l="1"/>
  <c r="X139" i="6"/>
  <c r="X140" i="6"/>
  <c r="X141" i="6"/>
  <c r="X142" i="6"/>
  <c r="X143" i="6"/>
  <c r="X144" i="6"/>
  <c r="X150" i="6"/>
  <c r="X151" i="6"/>
  <c r="X138" i="6"/>
  <c r="A55" i="5"/>
  <c r="A56" i="5"/>
  <c r="A57" i="5"/>
  <c r="X130" i="6" l="1"/>
  <c r="X131" i="6"/>
  <c r="X132" i="6"/>
  <c r="X133" i="6"/>
  <c r="X134" i="6"/>
  <c r="X135" i="6"/>
  <c r="X136" i="6"/>
  <c r="X129" i="6"/>
  <c r="AM179" i="6" l="1"/>
  <c r="AM177" i="6"/>
  <c r="AM176" i="6"/>
  <c r="AM175" i="6"/>
  <c r="X181" i="6"/>
  <c r="X179" i="6"/>
  <c r="X178" i="6"/>
  <c r="X177" i="6"/>
  <c r="X176" i="6"/>
  <c r="X175" i="6"/>
  <c r="X173" i="6"/>
  <c r="X172" i="6"/>
  <c r="X171" i="6"/>
  <c r="X170" i="6"/>
  <c r="X291" i="6" l="1"/>
  <c r="X292" i="6"/>
  <c r="X293" i="6"/>
  <c r="X294" i="6"/>
  <c r="X295" i="6"/>
  <c r="X296" i="6"/>
  <c r="X297" i="6"/>
  <c r="X298" i="6"/>
  <c r="X299" i="6"/>
  <c r="X300" i="6"/>
  <c r="X301" i="6"/>
  <c r="X287" i="6"/>
  <c r="X288" i="6"/>
  <c r="X289" i="6"/>
  <c r="X290" i="6"/>
  <c r="X285" i="6"/>
  <c r="X286" i="6"/>
  <c r="X283" i="6"/>
  <c r="X284" i="6"/>
  <c r="X282" i="6"/>
  <c r="A94" i="5"/>
  <c r="A95" i="5"/>
  <c r="A51" i="5" l="1"/>
  <c r="A50" i="5"/>
  <c r="A49" i="5"/>
  <c r="A48" i="5"/>
  <c r="A63" i="5"/>
  <c r="A62" i="5"/>
  <c r="A61" i="5"/>
  <c r="A60" i="5"/>
  <c r="A59" i="5"/>
  <c r="A58" i="5"/>
  <c r="C216" i="6" l="1"/>
  <c r="A216" i="6"/>
  <c r="C214" i="6"/>
  <c r="B214" i="6"/>
  <c r="A214" i="6"/>
  <c r="C213" i="6"/>
  <c r="C212" i="6"/>
  <c r="C211" i="6"/>
  <c r="C210" i="6"/>
  <c r="C209" i="6"/>
  <c r="B209" i="6"/>
  <c r="A209" i="6"/>
  <c r="C208" i="6"/>
  <c r="B208" i="6"/>
  <c r="A208" i="6"/>
  <c r="B73" i="5"/>
  <c r="B72" i="5"/>
  <c r="A91" i="5" l="1"/>
  <c r="A90" i="5"/>
  <c r="A89" i="5"/>
  <c r="A88" i="5"/>
  <c r="A87" i="5"/>
  <c r="A85" i="5"/>
  <c r="A84" i="5"/>
  <c r="A83" i="5"/>
  <c r="A82" i="5"/>
  <c r="A81" i="5"/>
  <c r="A47" i="5" l="1"/>
  <c r="A100" i="5" l="1"/>
  <c r="C215" i="6" l="1"/>
  <c r="C207" i="6"/>
  <c r="C117" i="6"/>
  <c r="D216" i="6"/>
  <c r="A79" i="5" l="1"/>
  <c r="B207" i="6"/>
  <c r="A329" i="6"/>
  <c r="A330" i="6"/>
  <c r="A67" i="5"/>
  <c r="A68" i="5"/>
  <c r="A69" i="5"/>
  <c r="A70" i="5"/>
  <c r="A71" i="5"/>
  <c r="A72" i="5"/>
  <c r="A73" i="5"/>
  <c r="A74" i="5"/>
  <c r="A75" i="5"/>
  <c r="A76" i="5"/>
  <c r="A77" i="5"/>
  <c r="A78" i="5"/>
  <c r="A80" i="5"/>
  <c r="A86" i="5"/>
  <c r="A92" i="5"/>
  <c r="A93" i="5"/>
  <c r="A96" i="5"/>
  <c r="A97" i="5"/>
  <c r="A98" i="5"/>
  <c r="A9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45" i="5"/>
  <c r="A46" i="5"/>
  <c r="A52" i="5"/>
  <c r="A64" i="5"/>
  <c r="A65" i="5"/>
  <c r="A66" i="5"/>
  <c r="D10" i="6"/>
  <c r="D11" i="6"/>
  <c r="D13" i="6"/>
  <c r="D9" i="6"/>
  <c r="B9" i="6"/>
  <c r="A207" i="6"/>
  <c r="A215"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9" i="6"/>
  <c r="A16" i="5"/>
  <c r="A13" i="5"/>
  <c r="A14" i="5"/>
  <c r="A15" i="5"/>
  <c r="A10" i="5"/>
  <c r="A11" i="5"/>
  <c r="A12" i="5"/>
  <c r="A9" i="5"/>
  <c r="A34" i="5"/>
  <c r="A35" i="5"/>
  <c r="A36" i="5"/>
  <c r="A37" i="5"/>
  <c r="A38" i="5"/>
  <c r="A39" i="5"/>
  <c r="A40" i="5"/>
  <c r="A41" i="5"/>
  <c r="A42" i="5"/>
  <c r="A43" i="5"/>
  <c r="A44" i="5"/>
  <c r="A30" i="5"/>
  <c r="A31" i="5"/>
  <c r="A32" i="5"/>
  <c r="A33" i="5"/>
  <c r="A18" i="5"/>
  <c r="A19" i="5"/>
  <c r="A20" i="5"/>
  <c r="A21" i="5"/>
  <c r="A22" i="5"/>
  <c r="A23" i="5"/>
  <c r="A24" i="5"/>
  <c r="A25" i="5"/>
  <c r="A26" i="5"/>
  <c r="A27" i="5"/>
  <c r="A28" i="5"/>
  <c r="A29" i="5"/>
  <c r="A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48"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M7" authorId="0" shapeId="0" xr:uid="{00000000-0006-0000-0100-000001000000}">
      <text>
        <r>
          <rPr>
            <b/>
            <sz val="9"/>
            <color indexed="81"/>
            <rFont val="Tahoma"/>
            <family val="2"/>
          </rPr>
          <t>USUARIO:
1. BIEN
2. SERVICIO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JOHANA VIELLAR</author>
    <author>Jhon Tapias hernandez</author>
  </authors>
  <commentList>
    <comment ref="M8" authorId="0" shapeId="0" xr:uid="{00000000-0006-0000-03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G8" authorId="1" shapeId="0" xr:uid="{00000000-0006-0000-0300-000002000000}">
      <text>
        <r>
          <rPr>
            <sz val="9"/>
            <color indexed="81"/>
            <rFont val="Tahoma"/>
            <family val="2"/>
          </rPr>
          <t xml:space="preserve">VER ANEXO 1
</t>
        </r>
      </text>
    </comment>
    <comment ref="AH8" authorId="1" shapeId="0" xr:uid="{00000000-0006-0000-0300-000003000000}">
      <text>
        <r>
          <rPr>
            <b/>
            <sz val="9"/>
            <color indexed="81"/>
            <rFont val="Tahoma"/>
            <family val="2"/>
          </rPr>
          <t>VER ANEXO 1</t>
        </r>
        <r>
          <rPr>
            <sz val="9"/>
            <color indexed="81"/>
            <rFont val="Tahoma"/>
            <family val="2"/>
          </rPr>
          <t xml:space="preserve">
</t>
        </r>
      </text>
    </comment>
    <comment ref="AM13" authorId="1" shapeId="0" xr:uid="{00000000-0006-0000-0300-000004000000}">
      <text>
        <r>
          <rPr>
            <sz val="9"/>
            <color indexed="81"/>
            <rFont val="Tahoma"/>
            <family val="2"/>
          </rPr>
          <t xml:space="preserve">VER ANEXO 1
</t>
        </r>
      </text>
    </comment>
    <comment ref="AL117" authorId="2" shapeId="0" xr:uid="{EF51D7FF-2D7D-45D5-A0A0-B7B92C79D89C}">
      <text>
        <r>
          <rPr>
            <b/>
            <sz val="10"/>
            <color rgb="FF000000"/>
            <rFont val="Tahoma"/>
            <family val="2"/>
          </rPr>
          <t>Jhon Tapias hernandez:</t>
        </r>
        <r>
          <rPr>
            <sz val="10"/>
            <color rgb="FF000000"/>
            <rFont val="Tahoma"/>
            <family val="2"/>
          </rPr>
          <t xml:space="preserve">
</t>
        </r>
        <r>
          <rPr>
            <sz val="10"/>
            <color rgb="FF000000"/>
            <rFont val="Tahoma"/>
            <family val="2"/>
          </rPr>
          <t>CABE RESALTAR QUE TODAVÍA NO CONTAMOS CON CDP, SIN EMBARGO ESE ES EL COSTO ESTIPULADO DEL PROYECTO</t>
        </r>
      </text>
    </comment>
    <comment ref="AM117" authorId="2" shapeId="0" xr:uid="{BBA1656D-D6DF-47EA-A2D9-1E93FAAD0B53}">
      <text>
        <r>
          <rPr>
            <b/>
            <sz val="10"/>
            <color rgb="FF000000"/>
            <rFont val="Tahoma"/>
            <family val="2"/>
          </rPr>
          <t>Jhon Tapias hernandez:</t>
        </r>
        <r>
          <rPr>
            <sz val="10"/>
            <color rgb="FF000000"/>
            <rFont val="Tahoma"/>
            <family val="2"/>
          </rPr>
          <t xml:space="preserve">
</t>
        </r>
        <r>
          <rPr>
            <sz val="10"/>
            <color rgb="FF000000"/>
            <rFont val="Tahoma"/>
            <family val="2"/>
          </rPr>
          <t>CABE RESALTAR QUE TODAVÍA NO CONTAMOS CON CDP, SIN EMBARGO ESE ES EL COSTO ESTIPULADO DEL PROYECTO</t>
        </r>
      </text>
    </comment>
  </commentList>
</comments>
</file>

<file path=xl/sharedStrings.xml><?xml version="1.0" encoding="utf-8"?>
<sst xmlns="http://schemas.openxmlformats.org/spreadsheetml/2006/main" count="8369" uniqueCount="2178">
  <si>
    <t>INSTRUCTIVO PARA EL DILIGENCIAMIENTO DEL PLAN DE ACCIÓN INSTITUCIONAL VIGENCIA 2024</t>
  </si>
  <si>
    <t>PLANTEAMIENTO ESTRATÉGICO PLAN DE ACCIÓN INSTITUCIONAL (Hoja 1)</t>
  </si>
  <si>
    <t>OBJETIVO DE DESARROLLO SOSTENIBLE</t>
  </si>
  <si>
    <t>Ingrese en esta casilla el ODS con el que se articula el programa de su competencia según el Acuerdo 139 que adopta el Plan de Desarrollo Distrital 2024-2027 'Cartagena, Ciudad de Derechos'.</t>
  </si>
  <si>
    <t>OBJETIVO ESTRATÉGICO</t>
  </si>
  <si>
    <t>Ingrese en esta casilla el objetivo estratégico definido en la plataforma estratégica,  relacionado con su proceso y con la línea estratégica en la cual el Acuerdo 139 del 2024 le asignó su responsabilidad.</t>
  </si>
  <si>
    <t xml:space="preserve">LINEA ESTRATÉGICA </t>
  </si>
  <si>
    <t>Ingrese en esta casilla la línea estratégica correspondiente al programa de su competencia según el Acuerdo 139 que adopta el Plan de Desarrollo Distrital 2024-2027 'Cartagena, Ciudad de Derechos'.</t>
  </si>
  <si>
    <t xml:space="preserve">IMPULSOR DE AVANCE </t>
  </si>
  <si>
    <t>Ingrese en esta casilla el impulsor de avance que facilita el logro del objetivo del programa de su competencia según el Acuerdo 139 que adopta el Plan de Desarrollo Distrital 2024-2027 'Cartagena, Ciudad de Derechos'.</t>
  </si>
  <si>
    <t>META DE RESULTADO</t>
  </si>
  <si>
    <t>Ingrese en esta casilla la meta de resultado esperada del programa de su competencia según el Acuerdo 139 que adopta el Plan de Desarrollo Distrital 2024-2027 'Cartagena, Ciudad de Derechos'.</t>
  </si>
  <si>
    <t>PROGRAMA</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</si>
  <si>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</si>
  <si>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</si>
  <si>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</si>
  <si>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INDICADOR DE PRODUCTO SEGÚN PDD</t>
  </si>
  <si>
    <t xml:space="preserve">Ingrese en este casilla el indicador definido para cumplir la meta de producto en el Plan de Desarrollo según el Acuerdo 139 que adopta el Plan de Desarrollo Distrital 2024-2027 'Cartagena, Ciudad de Derechos' </t>
  </si>
  <si>
    <t>UNIDAD DE MEDIDA DEL INDICADOR DE PRODUCTO</t>
  </si>
  <si>
    <t>Ingrese en esta casilla la expresion fisica con la que se mostrará el resultado de la meta propuesta. (Ejemplo: número, porcentaje, kilometro).</t>
  </si>
  <si>
    <t>LINEA BASE SEGUN PDD</t>
  </si>
  <si>
    <t xml:space="preserve">Ingrese en esta casilla el valor que se encuentra en el Acuerdo 139 que adopta el Plan de Desarrollo Distrital 2024-2027 'Cartagena, Ciudad de Derechos', como el punto de partida para definir el alcance de la meta producto.  </t>
  </si>
  <si>
    <t>DESCRIPCION DE LA META PRODUCTO 2024-2027</t>
  </si>
  <si>
    <t>Ingrese en esta casilla lo que persigue el indicador en el cuatrenio, se encuentra plasmado en el Acuerdo 139 que adopta el Plan de Desarrollo Distrital 2024-2027 'Cartagena, Ciudad de Derechos'</t>
  </si>
  <si>
    <t xml:space="preserve">PONDERACION DE LA META PRODUCTO </t>
  </si>
  <si>
    <t xml:space="preserve">Ingrese en esta casilla el valor porcentual asignado a la meta producto </t>
  </si>
  <si>
    <t>DENOMINACION DEL PRODUCTO</t>
  </si>
  <si>
    <t>Ingrese en esta casilla la naturaleza del producto a entregar, señalando con una X si es bien o servicio</t>
  </si>
  <si>
    <t>ENTREGABLE
INDICADOR DE PRODUCTO SEGÚN CATALOGO DE PRODUCTO</t>
  </si>
  <si>
    <t>Ingrese en esta casilla el indicador de producto según el catálogo de producto de la MGA</t>
  </si>
  <si>
    <t>VALOR DE LA META PRODUCTO 2024-2027</t>
  </si>
  <si>
    <t>Ingrese en esta casilla el numero de la meta a alcanzar al finalizar el cuatrienio. Esto se encuentra inmerso en la descripcion de la meta producto identificada en el Plan de Desarrollo Distrital.</t>
  </si>
  <si>
    <t>PROGRAMACIÓN META PRODUCTO A 2024</t>
  </si>
  <si>
    <t>Ingrese en esta casilla, la cantidad de la meta propuesta para la actual vigencia, relacionada con el Plan Indicativo.</t>
  </si>
  <si>
    <t>GESTIÓN ADMINISTRATIVA MIPG (Hoja 2)</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</si>
  <si>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</si>
  <si>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 MIPG</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</si>
  <si>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</si>
  <si>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POLÍTICAS DE GESTIÓN Y DESEMPEÑO INSTITUCIONAL</t>
  </si>
  <si>
    <t xml:space="preserve">Relacione en esta casilla la política de gestión y desempeño institucional alineada a su proceso (Éstas se ubican en una de las siete dimensiones de MIPG y las 19 políticas)
</t>
  </si>
  <si>
    <t>PROCESO ASOCIADO A PROGRAMA Y PRODUCTO</t>
  </si>
  <si>
    <t xml:space="preserve">Relacione en esta casilla el proceso de gestión asociado al programa y al producto (Identifique el proceso de su competencia en el mapa de interrelacion de procesos alineado con su dependencia).
</t>
  </si>
  <si>
    <t>SUBPROCESO ASOCIADO</t>
  </si>
  <si>
    <t>Relacione en esta casilla el subproceso de su competencia (Identifique esto en el mapa de interrelación de procesos).</t>
  </si>
  <si>
    <t>OBJETIVO DEL SUBPROCESO</t>
  </si>
  <si>
    <t xml:space="preserve">Descripcion del objetivo del subproceso al cual pertenece </t>
  </si>
  <si>
    <t>NOMBRE DEL INDICADOR</t>
  </si>
  <si>
    <t>Ingrese en esta casilla el nombre del indicador asociado a los objetivos estratégicos de la entidad, de acuerdo al proceso o subproceso de su competencia.</t>
  </si>
  <si>
    <t>PROPÓSITO</t>
  </si>
  <si>
    <t>Describa en esta casilla la meta que espera lograr a partir del indicador mencionado en la casilla anterior.</t>
  </si>
  <si>
    <t>FRECUENCIA</t>
  </si>
  <si>
    <t>Describa en esta casilla la frecuencia con la que se hará el reporte.</t>
  </si>
  <si>
    <t>TIPO DE INDICADOR</t>
  </si>
  <si>
    <t>Describa en esta casilla el tipo de indicador relacionado, según su naturaleza (eficiencia, eficaz, efectividad, etc).</t>
  </si>
  <si>
    <t>GRUPOS DE VALOR</t>
  </si>
  <si>
    <t>Defina en esta casilla con una X a qué grupo de valor pertenece, ya sea entidades, ciudadanía, servidores-interno.</t>
  </si>
  <si>
    <t>PLANES DECRETO 612 DE 2018</t>
  </si>
  <si>
    <t>Indique a cuál Plan Institucional, de los establecidos en el Decreto 612 del 2018, le aporta este producto.</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</si>
  <si>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</si>
  <si>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</si>
  <si>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 xml:space="preserve">RIESGOS ASOCIADOS AL PROCESO </t>
  </si>
  <si>
    <t>Ingrese en esta casilla cada uno de los riesgos identificados en el proceso definido, y desarrollado en la caracterización de la gestión por proceso</t>
  </si>
  <si>
    <t>CONTROLES ESTABLECIDOS PARA LOS RIESGOS</t>
  </si>
  <si>
    <t xml:space="preserve">Ingrese en esta casilla cada uno de los controles formulados para cada riesgo identificado en el proceso definido </t>
  </si>
  <si>
    <t>PLAN DE ACCION - INVERSIÓN (Hoja 3)</t>
  </si>
  <si>
    <t>PROYECTO DE INVERSIÓN</t>
  </si>
  <si>
    <t>Ingrese en esta casilla el nombre del proyecto a partir del cual se desarrollará el programa con el que se articula.</t>
  </si>
  <si>
    <t>CÓDIGO DE PROYECTO BPIN</t>
  </si>
  <si>
    <t>Ingrese en esta casilla el número BPIN del proyecto a partir del cual se desarrollará el programa con el que se articula.</t>
  </si>
  <si>
    <t>OBJETIVO GENERAL DEL PROYECTO</t>
  </si>
  <si>
    <t>Ingrese en esta casilla el fin general del proyecto a partir del cual se desarrollará el programa con el que se articula.</t>
  </si>
  <si>
    <t>OBJETIVO ESPECÍFICO DEL PROYECTO</t>
  </si>
  <si>
    <t>Ingrese en esta casilla el objetivo específico asociado al objetivo general diligenciado en la casilla anterior.</t>
  </si>
  <si>
    <t>PRODUCTO DEL PROYECTO</t>
  </si>
  <si>
    <t>Ingrese en esta casilla el producto que materializa el objetivo específico relacionado en la casilla anterior.</t>
  </si>
  <si>
    <t>PONDERACIÓN DE PRODUCTO</t>
  </si>
  <si>
    <t>Ingrese en esta casilla la ponderacion asignada al producto en cuestión.</t>
  </si>
  <si>
    <t>ACTIVIDADES DE PROYECTO DE INVERSIÓN
( HITOS )</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</si>
  <si>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</si>
  <si>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TRAZADOR PRESUPUESTAL</t>
  </si>
  <si>
    <t>Ingrese en esta casilla el trazador presupuestal asociado a la actividad de proyecto.</t>
  </si>
  <si>
    <t>ENTREGABLE</t>
  </si>
  <si>
    <t>Ingrese en esta casilla el producto resultante de cada actividad de proyecto a realizar.</t>
  </si>
  <si>
    <t>PROGRAMACIÓN NUMÉRICA DE LA ACTIVIDAD PROYECTO 2024</t>
  </si>
  <si>
    <t>Ingrese en esta casilla el número o pocentaje que se pretende alcanzar con cada actividad del proyecto durante la vigencia.</t>
  </si>
  <si>
    <t>FECHA DE INICIO DE LA ACTIVIDAD O ENTREGABLE</t>
  </si>
  <si>
    <t>Indique en esta casilla la fecha de inicio de la actividad en la vigencia 2024</t>
  </si>
  <si>
    <t>FECHA DE TERMINACIÓN DEL ENTREGABLE</t>
  </si>
  <si>
    <t>Indique en esta casilla la fecha de terminación de la actividad en la vigencia 2024</t>
  </si>
  <si>
    <t>TIEMPO DE EJECUCIÓN
(número de días)</t>
  </si>
  <si>
    <t>Indique en esta casilla el número de días que requiere el desarrollo de la actividad para la vigencia 2024</t>
  </si>
  <si>
    <t>BENEFICIARIOS PROGRAMADOS</t>
  </si>
  <si>
    <t>Ingrese en esta casilla el número de personas estimadas que van a recibir beneficio de la actividad programada en el proyecto</t>
  </si>
  <si>
    <t>UNIDAD COMUNERA DE GOBIERNO A IMPACTAR</t>
  </si>
  <si>
    <t>Ingrese en esta casilla la Unidad Comunera de Gobierno donde se aplica el proyecto asociado</t>
  </si>
  <si>
    <t>NOMBRE DEL RESPONSABLE</t>
  </si>
  <si>
    <t xml:space="preserve">Indique en esta casilla el nombre de la pesona encargada de supervisar las actividades del proyecto encaminadas a conseguir la meta propuesta </t>
  </si>
  <si>
    <t xml:space="preserve">RIESGOS DEL PROYECTO </t>
  </si>
  <si>
    <t xml:space="preserve">Ingrese en esta casilla los riesgos identificados al proyecto </t>
  </si>
  <si>
    <t>ACCIONES DE CONTROL DE LOS RIESGOS DE LOS PROYECTOS</t>
  </si>
  <si>
    <t xml:space="preserve">Ingrese en esta casilla las acciones para controlar los riesgos identificados al proyecto </t>
  </si>
  <si>
    <t>PLAN ANUAL DE ADQUISICIONES (Hoja 3)</t>
  </si>
  <si>
    <t>¿REQUIERE CONTRATACIÓN?</t>
  </si>
  <si>
    <t>En esta casilla ingrese si es necesaria la contratación</t>
  </si>
  <si>
    <t>DESCRIPCION DE LA ADQUISICION ASOCIADA AL PROYECTO</t>
  </si>
  <si>
    <t xml:space="preserve">Relacione la descripcion que se encuentra en el Plan Anual de Adquisiciones asociada al proyecto de inversión </t>
  </si>
  <si>
    <t>CUANTÍA ASIGNADA A LA CONTRATACIÓN</t>
  </si>
  <si>
    <t>Ingrese en esta casilla el valor de la contratación relacionada</t>
  </si>
  <si>
    <t>MODALIDAD DE SELECCIÓN</t>
  </si>
  <si>
    <t>Indique la modalidad de contratación selecionada (Licitación Pública, concurso de méritos, selección abreviada, mínima cuantía, contratación directa)</t>
  </si>
  <si>
    <t>FUENTE DE RECURSOS</t>
  </si>
  <si>
    <t>Indique la fuente de recursos asignada por el acuerdo de presupuesto</t>
  </si>
  <si>
    <t>FECHA DE INICIO DE CONTRATACIÓN</t>
  </si>
  <si>
    <t>Indique la fecha tentativa de inicio del proceso de contratación</t>
  </si>
  <si>
    <t>PROGRAMACIÓN PRESUPUESTAL (Hoja 3)</t>
  </si>
  <si>
    <t>APROPIACIÓN INICIAL
(en pesos)</t>
  </si>
  <si>
    <t>Ingrese el valor numérico en pesos del Plan Operativo Anual de Inversión asignado al rubro presupuestal</t>
  </si>
  <si>
    <t>APROPACION DEFINITIVA POR PROYECTO</t>
  </si>
  <si>
    <t xml:space="preserve">Ingrese el valor numérico en pesos del Plan Operativo Anual de Inversion asignado al rubro presupuestal luego de adiciones y deducciones </t>
  </si>
  <si>
    <t>FUENTE DE FINANCIACIÓN</t>
  </si>
  <si>
    <t>Ingrese el nombre de la fuente de recursos con lo que financiará la actividad</t>
  </si>
  <si>
    <t>RUBRO PRESUPUESTAL</t>
  </si>
  <si>
    <t>Indique el rubro del presupuesto que abarca el sector de su competencia.</t>
  </si>
  <si>
    <t>CODIGO RUBRO PRESUPUESTAL</t>
  </si>
  <si>
    <t>Ingrese el código numérico que identifica el concepto del gasto (Funcionamiento, Deuda, Inversión) y el cual es definido en el Decreto de Liquidación.</t>
  </si>
  <si>
    <t>ALCALDIA DISTRITAL DE CARTAGENA DE INDIAS</t>
  </si>
  <si>
    <t>Código: PTDGI01-F001</t>
  </si>
  <si>
    <t>MACROPROCESO: PLANEACIÓN TERRITORIAL Y DIRECCIONAMIENTO ESTRATEGICO</t>
  </si>
  <si>
    <t>Versión: 1.0</t>
  </si>
  <si>
    <t>PROCESO / SUBPROCESO: GESTIÓN DE LA INVERSIÓN PUBLICA / GESTIÓN DEL PLAN DE DESARROLLO Y SUS INSTRUMENTOS DE EJECUCIÓN</t>
  </si>
  <si>
    <t>Fecha: 16/07/2024</t>
  </si>
  <si>
    <t>FORMATO PLAN DE ACCIÓN INSTITUCIONAL</t>
  </si>
  <si>
    <t>Página: 1 de 3</t>
  </si>
  <si>
    <t>DEPENDENCIA:</t>
  </si>
  <si>
    <t>SECRETARÍA GENERAL</t>
  </si>
  <si>
    <t>PLANTEAMIENTO ESTRATÉGICO- PLAN DE DESARROLLO</t>
  </si>
  <si>
    <t>LÍNEA ESTRATÉGICA</t>
  </si>
  <si>
    <t>IMPULSOR DE AVANCE</t>
  </si>
  <si>
    <t>META RESULTADO</t>
  </si>
  <si>
    <t xml:space="preserve">PROGRAMA </t>
  </si>
  <si>
    <t>LÍNEA BASE 
SEGUN PDD</t>
  </si>
  <si>
    <t>DESCRIPCIÓN DE LA META PRODUCTO 2024-2027</t>
  </si>
  <si>
    <t>PONDERACIÓN DE LA META PRODUCTO</t>
  </si>
  <si>
    <t>DENOMINACIÓN DEL PRODUCTO</t>
  </si>
  <si>
    <t>PROGRAMACIÓN META PRODUCTO 2024</t>
  </si>
  <si>
    <t>PROGRAMACIÓN META PRODUCTO 2025</t>
  </si>
  <si>
    <t>REPORTE META PRODUCTO A 31 DE MARZO DE 2025</t>
  </si>
  <si>
    <t>PROGRAMACIÓN META PRODUCTO 2026</t>
  </si>
  <si>
    <t>PROGRAMACIÓN META PRODUCTO 2027</t>
  </si>
  <si>
    <t>16. Paz, justicia e instituciones sólidas</t>
  </si>
  <si>
    <t>Garantizar la seguridad humana en sus diferentes aspectos en el Distrito de Cartagena de Indias, mediante la disminución de las tasas de homicidios, mortalidad materna e infantil, violencia de género, pobreza extrema e inseguridad alimentaria a través de la implementación de estrategias focalizadas y programas de apoyo integral para proteger la vida de todos los ciudadanos, durante el período de gobierno 2024-2027.</t>
  </si>
  <si>
    <t>Seguridad Humana</t>
  </si>
  <si>
    <t>Salud Pública y Aseguramiento</t>
  </si>
  <si>
    <t>Incrementar en 90 % la capacidad instalada de infraestructura para la cobertura de los servicios de cementerios en el Distrito de Cartagena</t>
  </si>
  <si>
    <t xml:space="preserve">Cementerios </t>
  </si>
  <si>
    <t>01-02-05</t>
  </si>
  <si>
    <t>Estudio técnico, financiero y ambiental para la construcción de un Nuevo Parque Cementerio Distrital elaborado</t>
  </si>
  <si>
    <t xml:space="preserve">Numero </t>
  </si>
  <si>
    <t>0 Fuente: Secretaría General, 2023</t>
  </si>
  <si>
    <t>Elaborar un (1) estudio técnico, financiero y ambiental para la construcción de un Nuevo Parque Cementerio Distrital</t>
  </si>
  <si>
    <t>Servicio</t>
  </si>
  <si>
    <t xml:space="preserve"> Estudios de preinversión realizados</t>
  </si>
  <si>
    <t>NP</t>
  </si>
  <si>
    <t>Acciones preventivas, correctivas, de modernización, restauración, construcción de bóvedas y/o nichos elaborados en los cementerios del Distrito</t>
  </si>
  <si>
    <t>4 acciones preventivas, correctivas, de modernización, restauración, construcción de bóvedas y/o nichos elaborados en cementerios a corte 2023 Fuente: Secretaría General, 2023</t>
  </si>
  <si>
    <t>Elaborar cuatro (4) acciones preventivas, correctivas, de modernización, restauración, construcción de bóvedas y/o nichos en los cementerios del Distrito</t>
  </si>
  <si>
    <t xml:space="preserve">Bien </t>
  </si>
  <si>
    <t xml:space="preserve">Cementerios remodelados  </t>
  </si>
  <si>
    <t>Sistemas tecnológicos para trámite de los servicios de cementerio implementados</t>
  </si>
  <si>
    <t>Implementar un (1) sistema tecnológico para trámites de servicios de cementerio</t>
  </si>
  <si>
    <t>Sistemas de información implementados</t>
  </si>
  <si>
    <t>Cementerio Santa Cruz de Manga con intervención para restauración arquitectónica</t>
  </si>
  <si>
    <t>Intervenir para mejoramiento y restauración arquitectónica un (1) Cementerio Santa Cruz de Manga</t>
  </si>
  <si>
    <t>11. Ciudades y comunidades sostenibles</t>
  </si>
  <si>
    <t>Actualizar los inventarios de bienes muebles e inmuebles para la adecuada administración y conservación del patrimonio del Distrito turístico y cultural de Cartagena de Indias.</t>
  </si>
  <si>
    <t>Innovacion publica y participacion ciudadana</t>
  </si>
  <si>
    <t>Fortalecimiento Institucional e Innovación Administrativa</t>
  </si>
  <si>
    <t>Rehabilitar cuatrocientos (400) metros cuadrados de espacio público en el Centro Histórico y su área de influencia</t>
  </si>
  <si>
    <t>Patrimonio publico al servicio de Cartagena</t>
  </si>
  <si>
    <t>05-02-03</t>
  </si>
  <si>
    <t>Número de predios del inventario de bienes inmuebles del Distrito actualizados</t>
  </si>
  <si>
    <t>13.294 predios existentes del inventario de bienes inmuebles del Distrito
Fuente: Secretaría General, 2023</t>
  </si>
  <si>
    <t>Actualizar diez mil seiscientos treinta y cinco (10.635) predios del inventario de bienes inmuebles pertenecientes al Distrito</t>
  </si>
  <si>
    <t xml:space="preserve">Predios actualizados </t>
  </si>
  <si>
    <t>Incrementar a 81% el porcentaje de cumplimiento del Índice de Capacidades para la Innovación Pública – ICIP de la Alcaldía Distrital</t>
  </si>
  <si>
    <t>Número de intervenciones a los bienes inmuebles y predios del Distrito</t>
  </si>
  <si>
    <t>0
Fuente: Dirección Administrativa de Apoyo Logístico, 2023</t>
  </si>
  <si>
    <t>Intervenir seiscientos (600) bienes inmuebles y predios del Distrito</t>
  </si>
  <si>
    <t xml:space="preserve">predios intervenidos </t>
  </si>
  <si>
    <t>Inventario de bienes muebles actualizado</t>
  </si>
  <si>
    <t>Un (1) inventario de bienes muebles
Fuente: Dirección Administrativa de Apoyo Logístico, 2019</t>
  </si>
  <si>
    <t>Actualizar un (1) inventario de bienes muebles pertenecientes al Distrito</t>
  </si>
  <si>
    <t xml:space="preserve">inventario actualizado </t>
  </si>
  <si>
    <t>Fomentar un entorno urbano sostenible y participativo en Cartagena, promoviendo la conservación, el uso equitativo y la apropiación responsable de plazas, parques, plazoletas, zonas verdes y espacios públicos residuales del Centro Histórico. Esto busca fortalecer el sentido de pertenencia de la comunidad y mejorar la calidad de vida de sus habitantes.</t>
  </si>
  <si>
    <t>Ciudad Conectada y Sostenible</t>
  </si>
  <si>
    <t>Ciudad Histórica y Patrimonial</t>
  </si>
  <si>
    <t>Sostenibilidad del espacio publico del centro historico de cartagena de indias</t>
  </si>
  <si>
    <t>04-05-01</t>
  </si>
  <si>
    <t>Número de parques
del Centro Histórico
recuperados y
mejorados</t>
  </si>
  <si>
    <t>N.D.</t>
  </si>
  <si>
    <t xml:space="preserve">Parques recuperados </t>
  </si>
  <si>
    <t>6. Agua potable y saneamiento</t>
  </si>
  <si>
    <t>Dignificar la vida de los habitantes del Distrito de Cartagena de Indias, reducir la pobreza multidimensional, el déficit habitacional, y ampliar la cobertura del saneamiento básico, a través de la implementación de estrategias integrales focalizadas en el fortalecimiento de la infraestructura educativa, en el fomento de las condiciones habitacionales adecuada y en el acceso de calidad de los servicios públicos, garantizando una vida digna para toda la población, durante el período de gobierno 2024-2027.</t>
  </si>
  <si>
    <t xml:space="preserve">Vida Digna </t>
  </si>
  <si>
    <t>Acceso a Servicios Básicos</t>
  </si>
  <si>
    <t>Aumentar 1,02 la cobertura del servicio de acueducto en el Distrito de Cartagena.</t>
  </si>
  <si>
    <t>Acceso al agua potable y saneamiento básico</t>
  </si>
  <si>
    <t>02-05-01</t>
  </si>
  <si>
    <t>Número de usuarios conectados a la red de servicio de acueducto del Distrito</t>
  </si>
  <si>
    <t>Número</t>
  </si>
  <si>
    <t>310.293 usuarios conectados a la red de acueducto del Distrito</t>
  </si>
  <si>
    <t>Llevar trescientos diecisiete mil cuatrocientos ochenta y tres (317.483) el numero de usuarios conectados a la red de servicio de acueducto</t>
  </si>
  <si>
    <t>Usuarios conectados a la red de servicio de acueducto</t>
  </si>
  <si>
    <t>Mantener el porcentaje  promedio anual del Índice de Continuidad</t>
  </si>
  <si>
    <t>Kilómetros de refuerzo de conducción e impulsión de acueducto en el Distrito construidos</t>
  </si>
  <si>
    <t>Porcentaje</t>
  </si>
  <si>
    <t>411,63 km de conducción e impulsión del Sistema de Acueducto de Cartagena construidos a corte diciembre de 2023</t>
  </si>
  <si>
    <t>Construir nueve (9) kilómetros de refuerzo de conducción y/o impulsión de acueducto</t>
  </si>
  <si>
    <t>Red de distribución optimizada</t>
  </si>
  <si>
    <t>Número de obras ejecutadas para la mejora de distribución de agua potable en el Distrito</t>
  </si>
  <si>
    <t>Ejecutar seis (6) obras para la mejora de distribución de agua potable</t>
  </si>
  <si>
    <t>Acueductos optimizados</t>
  </si>
  <si>
    <t>Mantener el Índice de Riesgo Calidad del Agua  para el Consumo - IRCA.</t>
  </si>
  <si>
    <t xml:space="preserve">Metros cúbicos de agua potable suministrados como soluciones alternativas o transitorias de acceso al agua potable en el Distrito </t>
  </si>
  <si>
    <t>Metros Cúbicos</t>
  </si>
  <si>
    <t>8.550 metros cúbicos de agua potable mensual suministrados como soluciones alternativas o transitorias</t>
  </si>
  <si>
    <t>Suministrar cuatrocientos cuarenta y ocho mil ochocientos (448.800) metros cúbicos de agua potable mediante soluciones alternativas o transitorias</t>
  </si>
  <si>
    <t>Agua transportada y entregada</t>
  </si>
  <si>
    <t>Incrementar 3,95% el porcentaje de cobertura del alcantarillado o soluciones sanitarias en el Distrito</t>
  </si>
  <si>
    <t>Número de usuarios conectados a la red de servicio de alcantarillado del Distrito</t>
  </si>
  <si>
    <t>283.233 usuarios conectados a la red de alcantarillado del Distrito a corte enero de 2024</t>
  </si>
  <si>
    <t>Llevar a doscientos noventa y cinco mil quinientos veintinueve (295.529) el número de usuarios conectados a la red de servicio de alcantarillado</t>
  </si>
  <si>
    <t>Usuarios conectados a la red de servicio de alcantarillado</t>
  </si>
  <si>
    <t>Mantener en 100% 
el porcentaje el 
tratamiento de aguas 
residuales del 
Distrito</t>
  </si>
  <si>
    <t>Metros lineales de colectores de alcantarillado sanitario construidos en el Distrito</t>
  </si>
  <si>
    <t>Metros</t>
  </si>
  <si>
    <t>1.143 km de colectores de alcantarillado sanitario existentes en el Distrito de Cartagena a corte diciembre de 2023</t>
  </si>
  <si>
    <t>Construir quinientos noventa y dos (592) metros lineales de colectores de alcantarillado sanitario</t>
  </si>
  <si>
    <t>Alcantarillados ampliados/Colectores instalados</t>
  </si>
  <si>
    <t>Proteger y/o conservar el 3,75% (44,4 hectáreas) del total de las Áreas de Importancia Estratégica en el Distrito</t>
  </si>
  <si>
    <t>Número de hectáreas de áreas de importancia estratégica con acciones de conservación y/o protección</t>
  </si>
  <si>
    <t>hectáreas. existentes (100%) para conservar y proteger</t>
  </si>
  <si>
    <t>Proteger cuarenta y cinco (45) hectáreas de áreas de importancia estratégica con acciones de conservación y/o protección</t>
  </si>
  <si>
    <t xml:space="preserve">Áreas de ecosistemas protegidas </t>
  </si>
  <si>
    <t>Número de servicios de apoyo financiero (subsidios) para usuarios de los servicios públicos domiciliarios de acueducto, alcantarillado y aseo estratos 1,2 y 3 del Distrito entregados</t>
  </si>
  <si>
    <t>246.152 usuarios de acueducto de los estratos 1,2,3 (promedio balance mensual ejecutado por prestador) 171.307 usuarios estratos 1,2,3 de alcantarillado (promedio balance mensual ejecutado por prestador) 281.823 usuarios estratos 1,2,3 de aseo (promedio balance mensual ejecutado por  prestador)</t>
  </si>
  <si>
    <t>Entregar servicios de apoyo financiero (subsidios) de los servicios públicos domiciliarios a doscientos cuarenta y seis mil ciento cincuenta y dos (246.152) usuarios de acueducto de estrato 1, 2 y 3, a ciento setenta y un mil trescientos siete (171.307) usuarios de alcantarillado de estrato 1, 2 y 3, y a doscientos ochenta y un mil ochocientos veintitres (281.823) usuarios de servicio de aseo de estratos 1, 2 y 3</t>
  </si>
  <si>
    <t>Usuarios beneficiados con subsidios al consumo</t>
  </si>
  <si>
    <t>7. Energía limpia y asequible
11. Ciudades y comunidades sostenibles
12. Consumo y producción responsables</t>
  </si>
  <si>
    <t>Incrementar en un 10% el porcentaje de lámparas o luminarias de alumbrado público en funcionamiento.</t>
  </si>
  <si>
    <t>Avanzamos por una Cartagena iluminada y con transición energética</t>
  </si>
  <si>
    <t>02-05-02</t>
  </si>
  <si>
    <t>Número de lámparas o luminarias de alumbrado público en funcionamiento</t>
  </si>
  <si>
    <t>59.755 lámparas o luminarias totales en el Distrito</t>
  </si>
  <si>
    <t>Instalar y poner en funcionamiento siete mil (7.000) lámparas o luminarias de alumbrado público</t>
  </si>
  <si>
    <t>Lámparas de alumbrado público en funcionamiento</t>
  </si>
  <si>
    <t>Número de lámparas o luminarias con energías renovables instaladas</t>
  </si>
  <si>
    <t>55 lámparas o luminarias de iluminación con energías renovables en el Distrito</t>
  </si>
  <si>
    <t>Instalar ochocientas (800) lámparas o luminarias con energía renovable</t>
  </si>
  <si>
    <t>Número de iniciativas de generación de energía a partir de fuentes no convencionales implementadas</t>
  </si>
  <si>
    <t>1 iniciativa de energía a partir de fuentes no convenciona les aplicada en Isla Fuerte</t>
  </si>
  <si>
    <t>Implementar cinco (5) iniciativas de generación de energía a partir de fuentes no convencionales</t>
  </si>
  <si>
    <t>Unidades de generación fotovoltaica de energía eléctrica instaladas</t>
  </si>
  <si>
    <t>Número de barrios con monitoreo de información en la prestación del servicio del  alumbrado público implementado</t>
  </si>
  <si>
    <t>Implementar en seis (6) barrios el monitoreo de información en la prestación del servicio de alumbrado público</t>
  </si>
  <si>
    <t>Localidades monitoreadas</t>
  </si>
  <si>
    <t>6. Agua potable y saneamiento
11. Ciudades y comunidades sostenibles
12. Consumo y producción responsables</t>
  </si>
  <si>
    <t>Evaluar, actualizar, seguir y controlar el 100% del Plan de Gestión Integral de Residuos Sólidos del Distrito</t>
  </si>
  <si>
    <t xml:space="preserve">Unidos por la gestión de los residuos y el desarrollo sostenible </t>
  </si>
  <si>
    <t>02-05-03</t>
  </si>
  <si>
    <t>Plan de Gestión Integral de Residuos Sólidos del Distrito actualizado</t>
  </si>
  <si>
    <t xml:space="preserve">Número </t>
  </si>
  <si>
    <t>Plan de Gestión Integral de Residuos Sólidos 2016-2027 vigente</t>
  </si>
  <si>
    <t>Actualizar un (1) Plan de Gestión Integral de Residuos Sólidos</t>
  </si>
  <si>
    <t>Plan de Gestión Integral de Residuos Solidos implementado</t>
  </si>
  <si>
    <t>Número de convocatorias promovidas para la asignación de incentivo al Aprovechamiento y Tratamiento de Residuos Sólidos (IAT) en el Distrito</t>
  </si>
  <si>
    <t>2 convocatorias promovidas para la asignación de incentivo al Aprovechamiento y Tratamiento de Residuos Sólidos (IAT) en el Distrito a corte 2023</t>
  </si>
  <si>
    <t>Promover cuatro (4) convocatorias para la asignación de incentivo al Aprovechamiento y Tratamiento de Residuos Sólidos (IAT) en el Distrito</t>
  </si>
  <si>
    <t>Censo de recicladores del Distrito actualizado</t>
  </si>
  <si>
    <t>1 censo de recicladores con necesidad de actualización</t>
  </si>
  <si>
    <t>Actualizar un (1) censo de recicladores del Distrito</t>
  </si>
  <si>
    <t>Número de proyectos formulados para la implementación de planta de tratamiento de residuos del Distrito</t>
  </si>
  <si>
    <t>Formular un (1) proyecto para la implementación de planta de tratamiento de residuos del Distrito</t>
  </si>
  <si>
    <t>Número de proyecto formulado e implementado para la gestión de residuos en el área rural/ insular del Distrito</t>
  </si>
  <si>
    <t>Formular e implementar un (1) proyecto para la gestión de residuos en el área rural/insular del Distrito</t>
  </si>
  <si>
    <t>Número de puntos de acopio implementados para la disposición de residuos en la zona insular del Distrito</t>
  </si>
  <si>
    <t>1 punto de acopio para la disposición de residuos sólidos en la zona insular</t>
  </si>
  <si>
    <t>Implementar cuatro (4) puntos de acopio para la disposición de residuos en la zona insular del Distrito</t>
  </si>
  <si>
    <t>Documentos de lineamientos técnicos elaborados para la gestión de los residuos de aparatos eléctricos y electrónicos (RAEE) en el área rural/ insular del Distrito</t>
  </si>
  <si>
    <t>Elaborar un (1) lineamiento técnico para la gestión de los residuos de aparatos eléctricos y electrónicos (RAEE) en el área rural/insular del Distrit</t>
  </si>
  <si>
    <t>Número de puntos críticos recuperados en el Distrito</t>
  </si>
  <si>
    <t>24 puntos críticos recuperados a corte 2023</t>
  </si>
  <si>
    <t>Recuperar veinticuatro (24) puntos críticos en el Distrito</t>
  </si>
  <si>
    <t>Número de personas formadas en aprovechamiento de residuos</t>
  </si>
  <si>
    <t>N.D</t>
  </si>
  <si>
    <t>Formar cien mil (100.000) personas en aprovechamiento de residuos en el Distrito</t>
  </si>
  <si>
    <t>Personas asistidas técnicamente</t>
  </si>
  <si>
    <t>Número de programas de formación para recicladores de oficio implementados</t>
  </si>
  <si>
    <t>ND</t>
  </si>
  <si>
    <t>Implementar un (1) programa de formación para recicladores de oficio</t>
  </si>
  <si>
    <t>Recicladores de oficio formalizados</t>
  </si>
  <si>
    <t>Número de campañas de fomento a la formalización de recicladores desarrolladas</t>
  </si>
  <si>
    <t>Desarrollar dos (2) campañas de fomento a la formalización de recicladores</t>
  </si>
  <si>
    <t>Rutas selectivas de reciclaje georreferenciadas</t>
  </si>
  <si>
    <t>Georreferenciar la totalidad de las rutas selectivas de reciclaje</t>
  </si>
  <si>
    <t>Promover el desarrollo económico equitativo y sostenible en el Distrito de Cartagena de Indias, para lograr al reducción de la brecha laboral de género, la disminución de las tasas de desempleo juvenil, al reducción de la informalidad laboral, mediante la formulación y ejecución de políticas y estrategias, el fomento al emprendimiento, el fortalecimiento de la economía popular, la diversificación económica y la creación de empleos de calidad en la ciudad, mejorando las condiciones económicas de la población, durante el período de gobierno 2024- 2027.</t>
  </si>
  <si>
    <t xml:space="preserve">Desarrollo Economico Equitativo </t>
  </si>
  <si>
    <t>Diversificación Económica</t>
  </si>
  <si>
    <t>Alcanzar un puntaje de 
8 en el Índice de 
Desarrollo Económico 
y Empresarial</t>
  </si>
  <si>
    <t>Economía Circular y Negocios Verdes</t>
  </si>
  <si>
    <t>03-01-01</t>
  </si>
  <si>
    <t>Plantas para la revalorización de residuos en zonas de tratamiento integral implementadas</t>
  </si>
  <si>
    <t>Numero</t>
  </si>
  <si>
    <t>Implementar dos (2) plantas para la revalorización de residuos en zonas de tratamiento integral (acopio, transformación, aprovechamiento y comercialización).</t>
  </si>
  <si>
    <t xml:space="preserve">Plantas para revalorización de residuos </t>
  </si>
  <si>
    <t>11. CIUDADES Y COMUNIDADES SOSTENIBLES</t>
  </si>
  <si>
    <t>Sistema Integral de Abastecimiento del Distrito</t>
  </si>
  <si>
    <t>Desarrollo del nuevo sistema de mercados del distrito</t>
  </si>
  <si>
    <t>03-07-01</t>
  </si>
  <si>
    <t>Fases del proceso de traslado del mercado de Bazurto al nuevo sistema de mercados implementadas.</t>
  </si>
  <si>
    <t>Fase</t>
  </si>
  <si>
    <t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t>
  </si>
  <si>
    <t>Documento Tecnico</t>
  </si>
  <si>
    <t>Gestión integral del sistema de mercados</t>
  </si>
  <si>
    <t>03-07-02</t>
  </si>
  <si>
    <t>Documentos normativos que rigen la operación de la plaza de mercados actualizados</t>
  </si>
  <si>
    <t>Documentos</t>
  </si>
  <si>
    <t>Decretos 0160 de 2015 y 1708 de 2015.</t>
  </si>
  <si>
    <t>Actualizar dos (2) documentos normativos que rigen la operación de la plaza de mercados</t>
  </si>
  <si>
    <t>Subir una posicion  en el desempeño nacional de resultados.</t>
  </si>
  <si>
    <t>Planes de gestion sostenibles del sistema de mercados del distrito implementados.</t>
  </si>
  <si>
    <t>Planes de Gestion</t>
  </si>
  <si>
    <t>Plan de Saneamiento Basico.</t>
  </si>
  <si>
    <t>Implementar dos (2) Planes de Gestión (1. Ambiental y 2. Administrativa, Operativa y Juridica) del Sistema de Mercados</t>
  </si>
  <si>
    <t>Metros cuadrados de infraestructura de las plazas de mercado que conforman el Sistema Integral de Abastecimient o del Distrito intervenidos o mantenidos</t>
  </si>
  <si>
    <t>Metros cuadrados constuidos</t>
  </si>
  <si>
    <t>Intervenir o mantener quinientos (500) metros cuadrados de infraestructura de las plazas de mercado que conforman el Sistema Integral de Abastecimiento del Distrito</t>
  </si>
  <si>
    <t xml:space="preserve">Metros cuadrados construidos </t>
  </si>
  <si>
    <t>9. Industria, Innovación e Infraestructura</t>
  </si>
  <si>
    <t>Fortalecer la relación del Estado con la ciudadanía cartagenera, incrementando los niveles de recaudo tributario y mejorando el índice de desempeño institucional, mediante la innovación pública, optimización y simplificación de procesos, la modernización administrativa y la eficiente participación ciudadana, garantizando una gobernanza eficiente, transparente y orientada al servicio de la ciudadanía, durante el período de gobierno 2024-2027.</t>
  </si>
  <si>
    <t>Innovación pública y participación ciudadana</t>
  </si>
  <si>
    <t>Transparencia y Gobierno Abierto</t>
  </si>
  <si>
    <t>Incrementar a 99 puntos el Índice de Transparencia y Anticorrupción - ITA</t>
  </si>
  <si>
    <t>Transparencia y lucha contra la corrupción</t>
  </si>
  <si>
    <t>05-06-01</t>
  </si>
  <si>
    <t>Estrategias para responder a transparencia activa y pasiva, los instrumentos de gestión de la información con criterios de accesibilidad</t>
  </si>
  <si>
    <t>0 
Fuente: Secretaría General, 2023</t>
  </si>
  <si>
    <t>Implementar una (1) estrategia de acceso para respuesta a transparencia activa y pasiva, los instrumentos de gestión de la información con criterios de accesibilidad</t>
  </si>
  <si>
    <t>Estrategia de Transparencia Activa y Pasiva</t>
  </si>
  <si>
    <t>0.25</t>
  </si>
  <si>
    <t>Número de rendiciones de cuentas desarrolladas</t>
  </si>
  <si>
    <t>8 rendiciones públicas de cuentas desarrolladas en el cuatrienio 2020-2023 Fuente: Secretaría de Planeación Distrital, 2023</t>
  </si>
  <si>
    <t>Desarrollar ocho (8) rendiciones públicas de cuentas a la ciudadanía</t>
  </si>
  <si>
    <t>Informe de Rendición de Cuentas</t>
  </si>
  <si>
    <t>16. Paz,
justicia e
instituciones
sólidas</t>
  </si>
  <si>
    <t>Incrementar a 88,9 puntos el Índice de Desempeño Institucional - IDI de la Alcaldía Distrital</t>
  </si>
  <si>
    <t>Modelo integrado de planeación y gestión - MIPG</t>
  </si>
  <si>
    <t>05-02-02</t>
  </si>
  <si>
    <t>Estrategia para la simplificación de procesos en el Distrito implementada</t>
  </si>
  <si>
    <t>Implementar una (1) estrategia para la simplificación de procesos</t>
  </si>
  <si>
    <t>Documento técnico – plan de trabajo para simplificación de procesos y cronograma de actividades</t>
  </si>
  <si>
    <t>Implementar al 100% los proyectos de mediano, corto y largo plazo establecidos en el Plan Institucional de Archivo del Distrito de Cartagena (PINAR)</t>
  </si>
  <si>
    <t>Transformación digital del sistema de archivo para la gestión pública eficiente</t>
  </si>
  <si>
    <t>05-02-04</t>
  </si>
  <si>
    <t>Servicios de gestión documental implementados</t>
  </si>
  <si>
    <t>Implementar cinco (5) servicios de gestión documental</t>
  </si>
  <si>
    <t>Cinco (5) servicios de gestión documental implementados.</t>
  </si>
  <si>
    <t>Servicio de sistemas de gestión implementado</t>
  </si>
  <si>
    <t>Implementar dos (2) servicios de sistemas de gestión</t>
  </si>
  <si>
    <t>Dos (2) servicios de sistemas de gestión implementados</t>
  </si>
  <si>
    <t>0.5</t>
  </si>
  <si>
    <t>4. Educación de Calidad</t>
  </si>
  <si>
    <t>Educacion</t>
  </si>
  <si>
    <t>1.600 jóvenes</t>
  </si>
  <si>
    <t>Formación técnica y complementaria en oficios</t>
  </si>
  <si>
    <t>02-02-02</t>
  </si>
  <si>
    <t>Número de jóvenes formados como técnicos laborales en oficios tradicionales</t>
  </si>
  <si>
    <t xml:space="preserve">Nuemero </t>
  </si>
  <si>
    <t>Formar a mil seiscientos (1.600) jóvenes en procesos de formación técnica en oficios tradicionales</t>
  </si>
  <si>
    <t>(360203100) Personas Formadas</t>
  </si>
  <si>
    <t>400 jóvenes</t>
  </si>
  <si>
    <t>Número de jóvenes vinculados en procesos de formación complementaria en oficios tradicionales</t>
  </si>
  <si>
    <t>Vincular a cuatrocientos (400) jóvenes en procesos de formación complementaria en oficios tradicionales</t>
  </si>
  <si>
    <t>(360204500) Personas capacitadas con educación para el trabajo</t>
  </si>
  <si>
    <t>240 mujeres</t>
  </si>
  <si>
    <t>Número de mujeres formadas en oficios técnicos y complementarios</t>
  </si>
  <si>
    <t>Formar a doscientos cuarenta (240) mujeres en los programas de formación en oficios técnicos y complementarios</t>
  </si>
  <si>
    <t>200 personas</t>
  </si>
  <si>
    <t>Número de egresados vinculados laboralmente a la Escuela Taller</t>
  </si>
  <si>
    <t>Vincular a doscientos (200) egresados de la Escuela Taller en oficios tradicionales</t>
  </si>
  <si>
    <t xml:space="preserve">(360300200) Personas formadas </t>
  </si>
  <si>
    <t>9 ambientes</t>
  </si>
  <si>
    <t>Número de ambientes de aprendizaje mejorados</t>
  </si>
  <si>
    <t>Mejorar la infraestructura de nueve (9) ambientes de aprendizaje</t>
  </si>
  <si>
    <t>(360302400) Ambientes de formación modernizados</t>
  </si>
  <si>
    <t xml:space="preserve">11. ciudades y comunidades sostenibles </t>
  </si>
  <si>
    <t>Consolidar la conectividad y sostenibilidad del Distrito de Cartagena de Indias a través de la protección de los cuerpos de agua, el aumento del número de áreas protegidas, el incremento de la tasa de espacio público efectivo per cápita y la mejora de la infraestructura vial para apoyar el desarrollo urbano sostenible y promover una mayor conectividad, accesibilidad y proximidad entre los ciudadanos, durante el período 2024-2027.</t>
  </si>
  <si>
    <t>Ciudad conectada y sostenible</t>
  </si>
  <si>
    <t xml:space="preserve">Realizar 16 actividades de apropiación del patrimonio cultural </t>
  </si>
  <si>
    <t xml:space="preserve">Número de actividades de sensibilización y apropiación colectiva realizadas </t>
  </si>
  <si>
    <t xml:space="preserve"> (3301053) Servicio de promoción de actividades culturales</t>
  </si>
  <si>
    <t xml:space="preserve"> Diversificación Económica</t>
  </si>
  <si>
    <t>Incrementar en un 25% el porcentaje población migrante, colombianos retornados y de acogida atendidos en el Centro Integrate</t>
  </si>
  <si>
    <t xml:space="preserve">Atención integral al migrante </t>
  </si>
  <si>
    <t>01-03-07</t>
  </si>
  <si>
    <t>Número de migrantes, retornados y de acogida vinculados al programa de atención al migrante</t>
  </si>
  <si>
    <t>70.672 personas migrante, colombianos retornados, o de acogida habitando en Cartagena</t>
  </si>
  <si>
    <t>Vincular a diez mil seiscientos (10.600) migrantes, retornados y de acogida al programa de atención al migrante</t>
  </si>
  <si>
    <t>Beneficiarios potenciales para quienes se gestiona la oferta social</t>
  </si>
  <si>
    <t>Alcanzar un puntaje de 8 en el Índice de Desarrollo Económico Empresarial</t>
  </si>
  <si>
    <t>Cooperación para Avanzar</t>
  </si>
  <si>
    <t>03-01-04</t>
  </si>
  <si>
    <t>Número de alianzas de cooperantes nacionales e internacionales habilitadas para cooperar en el Distrito</t>
  </si>
  <si>
    <t>32 alianzas de cooperantes nacionales e internacionales en el cuatrenio 2020-2023</t>
  </si>
  <si>
    <t xml:space="preserve">Habilitar y consolidar (60) alianzas de cooperantes nacionales e internacionales </t>
  </si>
  <si>
    <t>Entidades, organismos y dependencias asistidos técnicamente</t>
  </si>
  <si>
    <t>Número de organizaciones mapeadas y habilitadas para cooperar</t>
  </si>
  <si>
    <t>938 organizaciones mapeadas y habilitadas para cooperar a corte 2023</t>
  </si>
  <si>
    <t>Habilitar y mapear (1200) organizaciones para cooperar</t>
  </si>
  <si>
    <t xml:space="preserve">Incrementar en un 40% el porcentaje de negocios verdes asesorados y consolidados </t>
  </si>
  <si>
    <t>Número de proyectos específicos de economía circular implementados con el apoyo de cooperantes</t>
  </si>
  <si>
    <t>Implementar  (5)proyectos específicos  de economía circular con el apoyo de cooperantes</t>
  </si>
  <si>
    <t>Negocios verdes consolidados</t>
  </si>
  <si>
    <t xml:space="preserve">8. Trabajo decente y crecimiento económico.
</t>
  </si>
  <si>
    <t>Trabajo Decente y Cierre de Brechas Laborales</t>
  </si>
  <si>
    <t>Reducir a 20% la tasa de desempleo en jóvenes</t>
  </si>
  <si>
    <t>Mi primera chamba</t>
  </si>
  <si>
    <t>03-03-03</t>
  </si>
  <si>
    <t>Número de estudiantes vinculados en la administración distrital, a través de la realización de las prácticas laborales</t>
  </si>
  <si>
    <t>Vincular cuatrocientos (400) jóvenes estudiantes en la realización de las prácticas laborales y recibiendo auxilios como incentivos</t>
  </si>
  <si>
    <t>Personas colocadas laboralmente</t>
  </si>
  <si>
    <t>Número de jóvenes graduados sin experiencia laboral vinculados a la administración distrital</t>
  </si>
  <si>
    <t>Vincular cuatrocientos (400) jóvenes graduados sin experiencia laboral</t>
  </si>
  <si>
    <t>Estrategia para la gestión del conocimiento y la innovación creada e implementada</t>
  </si>
  <si>
    <t>Crear e implementar una (1) estrategia para la gestión del conocimiento y la innovación</t>
  </si>
  <si>
    <t>Estrategias de apropiación realizadas</t>
  </si>
  <si>
    <t>Rediseñar al 100% la Administración Distrital de Cartagena</t>
  </si>
  <si>
    <t>Rediseño institucional e innovación administrativa del distrito</t>
  </si>
  <si>
    <t>05-02-05</t>
  </si>
  <si>
    <t>Fases del proceso de rediseño institucional implementadas</t>
  </si>
  <si>
    <t>1 documento para el rediseño institucional elaborado en el cuatrienio 2020-2023 
Fuente: Dirección Administrativa de Talento Humano, 2023</t>
  </si>
  <si>
    <t>Implementar cinco (5) fases del proceso de rediseño organizacional (Acuerdo Inicial, Diagnóstico, Diseño, Implementación, Supresión y/o liquidación)</t>
  </si>
  <si>
    <t>Documentos normativos realizados</t>
  </si>
  <si>
    <t>Incrementar a 99 puntos el Indice de Transparencia y Anticorrupción -ITA</t>
  </si>
  <si>
    <t>Procesos administrativos óptimos y transparentes</t>
  </si>
  <si>
    <t>05-06-02</t>
  </si>
  <si>
    <t>Trámites y otros procedimientos administrativos racionalizados</t>
  </si>
  <si>
    <t>28 trámites racionalizados en el cuatrienio 2020-2023 Fuente: SUIT – Función Pública, 2024</t>
  </si>
  <si>
    <t>Racionalizar cuarenta (40) nuevos trámites y/o procesos administrativos</t>
  </si>
  <si>
    <t>Documentos de lineamientos tecnicos</t>
  </si>
  <si>
    <t>Centro Integral Ciudadano creado</t>
  </si>
  <si>
    <t>Crear un (1) Centro Integral de Atención Ciudadano (CIAC)</t>
  </si>
  <si>
    <t>Sedes construida y dotada</t>
  </si>
  <si>
    <t>Ventanillas de atención al ciudadano optimizadas en su funcionamiento</t>
  </si>
  <si>
    <t>3 ventanillas con necesidad de optimización en su funcionamiento</t>
  </si>
  <si>
    <t>Optimizar tres (3) ventanillas de atención al ciudadano en su funcionamiento</t>
  </si>
  <si>
    <t>Sedes modificadas</t>
  </si>
  <si>
    <t>5. Igualdad de género.
8. Trabajo decente y
crecimiento económico
10. Reducción de las
desigualdades.</t>
  </si>
  <si>
    <t>Economía Popular y Emprendimiento</t>
  </si>
  <si>
    <t>Incrementar en 10% el porcentaje de inversión en proyectos de emprendimientos</t>
  </si>
  <si>
    <t>Avanzamos con capacidades emprendedoras</t>
  </si>
  <si>
    <t>03-04-01</t>
  </si>
  <si>
    <t>Microcentros de Inteligencia Artificial creados</t>
  </si>
  <si>
    <t>0 microcentros de inteligencia artificial en la ciudad Fuente: Secretaría General, 2023</t>
  </si>
  <si>
    <t>Crear dos (2) microcentros de inteligencia artificial</t>
  </si>
  <si>
    <t>Infraestructura  para la I+D+i  construida y  dotada</t>
  </si>
  <si>
    <t>Incrementar a 80,7 puntos el Índice de Desempeño Gobierno Digital</t>
  </si>
  <si>
    <t>Cartagena digital, inclusiva y conectada</t>
  </si>
  <si>
    <t>05-06-03</t>
  </si>
  <si>
    <t>Personas formadas en uso de Tecnologías de Información y Comunicaciones (TIC)</t>
  </si>
  <si>
    <t>1.600 personas formadas en el cuatrienio 2020-2023</t>
  </si>
  <si>
    <t>Servicio de  educación  informal</t>
  </si>
  <si>
    <t>Sistemas de información institucionales actualizados</t>
  </si>
  <si>
    <t>2 sistemas de información institucionales actualizados en el cuatrienio 2020-2023 Fuente: Secretaría General, 2023</t>
  </si>
  <si>
    <t>Actualizar seis (6) sistemas de información de la entidad</t>
  </si>
  <si>
    <t>Herramientas  tecnológicas  de Gobierno  digital  mejoradas</t>
  </si>
  <si>
    <t>Sistemas de información institucionales nuevos implementados</t>
  </si>
  <si>
    <t>3 sistemas de información institucionales nuevos implementados en el cuatrienio 2020-2023 Fuente: Secretaría General, 2023</t>
  </si>
  <si>
    <t>Implementar seis (6) nuevos sistemas de información institucionales</t>
  </si>
  <si>
    <t>Herramientas  tecnológicas  de Gobierno  digital creadas</t>
  </si>
  <si>
    <t>Número de zonas wifi-gratuitas instaladas y mantenidas</t>
  </si>
  <si>
    <t>18 zonas wi-fi creadas en el cuatrienio 2020-2023</t>
  </si>
  <si>
    <t>Instalar treinta y dos (32) nuevas zonas Wi-Fi y mantener las 18 actuales</t>
  </si>
  <si>
    <t>Servicio  de acceso  zonas  digitales</t>
  </si>
  <si>
    <t xml:space="preserve">Seguridad digital </t>
  </si>
  <si>
    <t>05-02-06</t>
  </si>
  <si>
    <t>Plan Estratégico Tratamiento de Riesgo de Seguridad y Privacidad de la información implementado</t>
  </si>
  <si>
    <t>Implementar (1) un Plan Estratégico de Tratamiento de Riesgo de Seguridad y Privacidad de la Información</t>
  </si>
  <si>
    <t>Documentos de  planeación</t>
  </si>
  <si>
    <t>Plan Estratégico de Seguridad y Privacidad de la información implementado</t>
  </si>
  <si>
    <t>Implementar (1) un Plan Estratégico de Seguridad y Privacidad de la información</t>
  </si>
  <si>
    <t xml:space="preserve">Documentos de  lineamientos  técnicos </t>
  </si>
  <si>
    <t>Cloud Data Center implementado en el DistritoCloud Data Center implementado en el Distrito</t>
  </si>
  <si>
    <t>Implementar un (1) Cloud Data Center para la protección y seguridad de la información en el Distrito</t>
  </si>
  <si>
    <t>Data center</t>
  </si>
  <si>
    <t>Mejora normativa en el distrito de Cartagena de indias</t>
  </si>
  <si>
    <t>05-02-07</t>
  </si>
  <si>
    <t>Agenda regulatoria anual elaborada e implementada</t>
  </si>
  <si>
    <t>1 agenda regulatoria anual elaborada e implementada a corte 2023</t>
  </si>
  <si>
    <t>Elaborar e implementar cuatro (4) agendas regulatorias</t>
  </si>
  <si>
    <t xml:space="preserve">Agenda regulatoria </t>
  </si>
  <si>
    <t>Procesos de depuración normativa distrital implementados</t>
  </si>
  <si>
    <t>Implementar cuatro (4) procesos de depuración normativa</t>
  </si>
  <si>
    <t xml:space="preserve">depuración normativa </t>
  </si>
  <si>
    <t xml:space="preserve">9. Industria, innovación e infraestructura
</t>
  </si>
  <si>
    <t>Arte, Cultura y Patrimonio</t>
  </si>
  <si>
    <t>Incrementar al 100% el porcentaje de aprovechamiento de la infraestructura cultural</t>
  </si>
  <si>
    <t xml:space="preserve">Memoria y patrimonio al servicio de la ciudadania </t>
  </si>
  <si>
    <t>02-03-06</t>
  </si>
  <si>
    <t>Número de piezas de la colección del Museo Histórico de Cartagena intervenidas</t>
  </si>
  <si>
    <t>Intervenir seiscientas cuarenta (640) piezas de la colección del Museo Histórico de Cartagena</t>
  </si>
  <si>
    <t>Obras restauradas</t>
  </si>
  <si>
    <t>Número de obras de infraestructura al bien de interés cultural, mejoradas, adecuadas y/o dotadas</t>
  </si>
  <si>
    <t>Mejorar, adecuar y/o dotar dos (2) pisos del bien de interés cultural: Palacio de la Inquisición</t>
  </si>
  <si>
    <t>Museos  adecuados</t>
  </si>
  <si>
    <t>Plan para la Consolidación y Promoción de la Memoria Histórica de Cartagena, formulado e implementado</t>
  </si>
  <si>
    <t>Formular e implementar un (1) Plan para la Consolidación y Promoción de la Memoria Histórica de Cartagena</t>
  </si>
  <si>
    <t>Documentos de lineamientos técnicos realizados</t>
  </si>
  <si>
    <t>Actividades culturales realizadas en Museos del Ministerio de Cultura</t>
  </si>
  <si>
    <t>FORTALECIMIENTO DEL SISTEMA DE CONTROL INTERNO - SCI</t>
  </si>
  <si>
    <t>05-02-08</t>
  </si>
  <si>
    <t>Plan de Formación sobre el Sistema de Control Interno y Control Interno Contable diseñado e implementado</t>
  </si>
  <si>
    <t>Diseñar e implementar un (1) Plan de Formación sobre el Sistema de Control Interno y Control Interno Contable</t>
  </si>
  <si>
    <t>Un (1) Plan de formación implementado</t>
  </si>
  <si>
    <t>Software de Auditoría Basada en Riesgos para procesos y sistemas de información implementado</t>
  </si>
  <si>
    <t>Implementar un (1) Software de Auditoría Basada en Riesgos para procesos y sistemas de información</t>
  </si>
  <si>
    <t>Página: 2 de 3</t>
  </si>
  <si>
    <t xml:space="preserve">DEPENDENCIA : </t>
  </si>
  <si>
    <t>GESTIÓN ADMINISTRATIVA - MIPG</t>
  </si>
  <si>
    <t>ADMINISTRACIÓN DE RIESGOS</t>
  </si>
  <si>
    <t>DIMENSIÓN (ES) DE MIPG</t>
  </si>
  <si>
    <t xml:space="preserve"> POLÍTICA DE GESTIÓN Y DESEMPEÑO INSTITUCIONAL</t>
  </si>
  <si>
    <t>PROCESO ASOCIADO</t>
  </si>
  <si>
    <t>AVANCE 
Mes1</t>
  </si>
  <si>
    <t>AVANCE 
Mes2</t>
  </si>
  <si>
    <t>AVANCE 
Mes3</t>
  </si>
  <si>
    <t>AVANCE 
Mes4</t>
  </si>
  <si>
    <t>AVANCE 
Mes5</t>
  </si>
  <si>
    <t>AVANCE 
Mes6</t>
  </si>
  <si>
    <t>AVANCE 
Mes7</t>
  </si>
  <si>
    <t>AVANCE 
Mes8</t>
  </si>
  <si>
    <t>AVANCE 
Mes9</t>
  </si>
  <si>
    <t>AVANCE 
Mes10</t>
  </si>
  <si>
    <t>AVANCE 
Mes11</t>
  </si>
  <si>
    <t>AVANCE 
Mes12</t>
  </si>
  <si>
    <t>PROMEDIO</t>
  </si>
  <si>
    <t>Direccionamiento Estratégico y Planeación</t>
  </si>
  <si>
    <t>Compras y contratación pública</t>
  </si>
  <si>
    <t xml:space="preserve">ADMINISTRACIÓN DE BIENES Y SERVICIOS </t>
  </si>
  <si>
    <t>ADMINISTRACION DE SERVICIOS</t>
  </si>
  <si>
    <t xml:space="preserve">Coordinar las actividades para el mantenimiento y funcionamiento de los bienes muebles e inmuebles de la Alcaldía de Cartagena, acorde con el presupuesto asignado durante cada vigencia y articulado con las dependencias, para contribuir en el cumplimiento de la misión de la entidad.​									</t>
  </si>
  <si>
    <t>Nivel de cumplimiento ejecución plan de accion programa cementerio (%)</t>
  </si>
  <si>
    <t>Medir el cumplimiento de los objetivos formulados en el plan de acción del programa de cementerio</t>
  </si>
  <si>
    <t>TRIMESTRAL</t>
  </si>
  <si>
    <t>EFICACIA</t>
  </si>
  <si>
    <t>Plan Anual de Adquisiciones</t>
  </si>
  <si>
    <t>Posibilidad de pérdida Reputacional y Económica por deterioro acelerado de los mantenimientos efectuados en los bienes inmuebles debido a adquisición de materiales (cemento y pintura) fuera de los estándares de calidad, que garanticen la durabilidad de los mantenimientos</t>
  </si>
  <si>
    <t>El coordinador de mantenimientos incluye en los requerimientos de compra que los materiales (cemento y pintura) en su etiqueta incluyan sello de calidad cada que se requiera estructurar un proceso de adquisicion de estos materiales.</t>
  </si>
  <si>
    <t>ENTIDADES</t>
  </si>
  <si>
    <t>SERVIDORES</t>
  </si>
  <si>
    <t>CIUDADANÍA</t>
  </si>
  <si>
    <t xml:space="preserve">ADMINISTRACION DEL PATRIMONIO INMOBILIARIO </t>
  </si>
  <si>
    <t>Administrar, sanear,  proteger, vigilar y controlar los bienes inmuebles propiedad de la entidad y la construcción de una cultura de respeto por los mismos, que garantice su protección​ ante cualquier accionar de un tercero mientras hagan parte de los activos patrimoniales de la entidad, y que permita la consolidación de la propiedad y titularidad de ellos, así como la conformación  de un archivo digital y documental ,de todas las propiedades finca raíz ,debidamente contabilizada en sus estados financieros, para la toma de decisiones de la alta dirección. ​</t>
  </si>
  <si>
    <t xml:space="preserve">Porcentaje del cronograma de mantenimiento ejecutado </t>
  </si>
  <si>
    <t>Medir el cumplimiento de las actividades del mantenimiento programado de los bienes inmuembles del distrito</t>
  </si>
  <si>
    <t>N/A</t>
  </si>
  <si>
    <t>El líder de almacén dispone de un espacio en condiciones ambientales adecuadas para el almacenamiento de cemento y pintura para evitar afectaciones por cuestiones de humedad.</t>
  </si>
  <si>
    <t>INTERNO</t>
  </si>
  <si>
    <t>Cumplimiento de la meta de actualizacion del Inventario de bienes inmuebles</t>
  </si>
  <si>
    <t>Actualizar el invetario de todas las propiedades finca raíz de la entidad, como su debida contabilizacion en sus estados financieros, que sirvan para la toma de desiciones de la alta direccion.</t>
  </si>
  <si>
    <t xml:space="preserve">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t>
  </si>
  <si>
    <t xml:space="preserve">El lider del subproceso de Adm del Patrimonio inmobiliario presenta al Director de Apoyo Logístico un presupuesto  que permita en la siguiente vigencia atender las necesidades en materia financiera para el saneamiento del patrimonio </t>
  </si>
  <si>
    <t>Gestión con Valores para Resultados</t>
  </si>
  <si>
    <t>Fortalecimiento organizacional y simplificación de procesos</t>
  </si>
  <si>
    <t>SERVICIOS PÚBLICOS</t>
  </si>
  <si>
    <t>AGUA POTABLE</t>
  </si>
  <si>
    <t xml:space="preserve">Garantizar el suministro de agua potable de manera continua a traves del control y vigilancia a los prestadores del servicio; y la protección del recurso hidrico, con el fin de mejorar las condiciones vitales del 100% de los ciudadanos del Distrito de Cartagena </t>
  </si>
  <si>
    <t>Cantidad de viviendas conectadas al servicio de acueducto</t>
  </si>
  <si>
    <t>Medir la cobertura del servicio de acueducto</t>
  </si>
  <si>
    <t>Anual</t>
  </si>
  <si>
    <t>Eficacia</t>
  </si>
  <si>
    <t xml:space="preserve">Posibilidad de perdida reputacional y economica Por incumplimiento en el pago de los subsidios de los usuarios de estratos 1, 2 y 3 del servicio de acueducto en el Distrito de Cartagena Debido al aumento del valor en la facturación.
</t>
  </si>
  <si>
    <t>• Asesora de Servicios Públicos Revisar las facturas y sus anexos con la finalidad de validar que los usuarios no estén repetidos, que no se repitan las pólizas, que no se repitan direcciones, que no estén cobrando lotes, que no estén cobrando áreas/zonas no autorizadas. Mensual.
• Asesora de Servicios Públicos Implementar el acuerdo No. 086 de 2021 aplicando los porcentajes correctamente por estratos Mensual.
• Asesora de Servicios Públicos Solicitar el informe a la interventoría del contrato de alcantarillado de la revisión de los subsidios del servicio público  Mensual.</t>
  </si>
  <si>
    <t>ALCANTARILLADO</t>
  </si>
  <si>
    <t xml:space="preserve">Garantizar el servicio de alcantarillado de manera continua a traves del control y vigilancia a los prestadores del servicio; y el saneamiento y tratamiento de los vertimientos, que incluye la recoleccion, transporte, tratamiento y disposicion final de las aguas residuales descargadas al sistema publico de alcantarilado sanitario, con el fin de mejorar las condiciones sanitarias del 100% de los ciudadanos del Distrito de Cartagena </t>
  </si>
  <si>
    <t>Cantidad de viviendas conectadas al servicio de alcantarillado</t>
  </si>
  <si>
    <t>Medir la cobertura en el servicio de alcantarillado</t>
  </si>
  <si>
    <t xml:space="preserve">Posibilidad de perdida reputacional y economica Por incumplimiento en el pago de los subsidios de los usuarios de estratos 1, 2 y 3 del servicio de alcantarillado en el Distrito de Cartagena  Debido al aumento del valor en la facturación.
</t>
  </si>
  <si>
    <t>Cantidad de predios intervenidos</t>
  </si>
  <si>
    <t>Medir la cantidad de predios intervenidos en el marco del POMCA.</t>
  </si>
  <si>
    <t>Semestral</t>
  </si>
  <si>
    <t>Posibilidad de perdida reputacional y economica Por exceso de confianza entre los responsables de los aspectos tecnicos y juridicos de los procesos en campo del Área de Importancia Estratégica (AIE) Debido a la no protección y conservación de los predios encontrados dentro del AIE del acueducto del Distrito de Cartagena afectando compra de los mismos y/o pagos por servicios ambientales para la conservacion de los predios directamente con los actores establecidos en Decreto 1007 de 2018.</t>
  </si>
  <si>
    <t>• Asesora de Servicios Públicos Contratar a los profesionales idoneos para la actualización y/o elaboración del plan de ordenamiento cuerpo de agua cenagono Juan Gómez y Bohórquez  Semestral.
• Asesora de Servicios Públicos Invertir para la compra y/o pago de servicios ambientales para la conservación de predio con el apoyo previo de la Autoridad Ambiental y acorde con los actores establecidos en el Decreto 1007 de 2018. Semestral.</t>
  </si>
  <si>
    <t>ALUMBRADO PÚBLICO</t>
  </si>
  <si>
    <t>Garantizar la prestación del servicio de alumbrado publico a la ciudadania de manera continua a traves del control y vigilancia a los prestadores del servicio en la administración, operacion, mantenimiento, reposición, expansion, modernización, actividades complementarias y suministro de energia del sistema de alumbrado público en el Distrito de cartagena.</t>
  </si>
  <si>
    <t>Cantidad de Barrio modernizados en el servicio de alumbrado público</t>
  </si>
  <si>
    <t>Medir la cantidad de Barrios modernizados en el Distrito de Cartagena</t>
  </si>
  <si>
    <t>Trimestral</t>
  </si>
  <si>
    <t xml:space="preserve">Posibilidad de perdida reputacional Por el incumplimiento de las metas del Plan de Desarrollo en cuanto a modernización del Alumbrado Público a falta de recuros económicos  Debido a que el recuado no sea acorde a lo proyectado en la vigencia anterior </t>
  </si>
  <si>
    <r>
      <rPr>
        <sz val="11"/>
        <color theme="1"/>
        <rFont val="Arial"/>
        <family val="2"/>
      </rPr>
      <t>•</t>
    </r>
    <r>
      <rPr>
        <sz val="8.8000000000000007"/>
        <color theme="1"/>
        <rFont val="Aptos Narrow"/>
        <family val="2"/>
      </rPr>
      <t xml:space="preserve"> </t>
    </r>
    <r>
      <rPr>
        <sz val="11"/>
        <color theme="1"/>
        <rFont val="Aptos Narrow"/>
        <family val="2"/>
        <scheme val="minor"/>
      </rPr>
      <t>Profesional Especializado Realizar de manera tecnicamente detallada la proyección del recaudo para la vigencia futura  Anual.
• Profesional Especializado Realizar mesas de trabajo para hacer seguimiento de las metas mensuales contempladas Mensual.</t>
    </r>
  </si>
  <si>
    <t>Posibilidad de perdida reputacional Por el incumplimiento de las metas del Plan de Desarrollo en cuanto a modernización del Alumbrado Público a falta de recuros económicos  Debido a que el recuado no sea acorde a lo proyectado en la vigencia anterior.</t>
  </si>
  <si>
    <r>
      <rPr>
        <sz val="11"/>
        <color theme="1"/>
        <rFont val="Arial"/>
        <family val="2"/>
      </rPr>
      <t>•</t>
    </r>
    <r>
      <rPr>
        <sz val="8.8000000000000007"/>
        <color theme="1"/>
        <rFont val="Aptos Narrow"/>
        <family val="2"/>
      </rPr>
      <t xml:space="preserve"> </t>
    </r>
    <r>
      <rPr>
        <sz val="11"/>
        <color theme="1"/>
        <rFont val="Aptos Narrow"/>
        <family val="2"/>
        <scheme val="minor"/>
      </rPr>
      <t xml:space="preserve">Profesional Especializado Realizar de manera tecnicamente detallada la proyección del recaudo para la vigencia futura  Anual.
• Profesional Especializado Realizar mesas de trabajo para hacer seguimiento de las metas mensuales contempladas Mensual </t>
    </r>
  </si>
  <si>
    <t>ASEO</t>
  </si>
  <si>
    <t>Garantizar la recoleccion, transporte, disposicion final, barridos, poda de arboles de manera continua y la gestión integral de residuos solidos, a los ciudadanos del distrito de cartagena a traves de la supervisión a los operadores del servicio para mantener un ambiente optimo de la poblacion beneficiaria</t>
  </si>
  <si>
    <t>Programas implementados en el proceso de PGIRS.</t>
  </si>
  <si>
    <t>Medir el porcentaje de avance de los programas implementados en el proceso de PGIRS.</t>
  </si>
  <si>
    <t xml:space="preserve">Posibilidad de perdida reputacional y economica Por incumplimiento en el pago de los subsidios de los usuarios de estratos 1, 2 y 3 del servicio de aseo en el Distrito de Cartagena  Debido al aumento del valor en la facturación.
</t>
  </si>
  <si>
    <t>• Profesional Universitario Revisar las facturas y sus anexos con la finalidad de validar que los usuarios no estén repetidos, que no se repitan las pólizas, que no se repitan direcciones, que no estén cobrando lotes, que no estén cobrando áreas/zonas no autorizadas. Semestral.
• Profesional Universitario Implementar el acuerdo No. 086 de 2021 aplicando los porcentajes correctamente por estratos Semestral.</t>
  </si>
  <si>
    <t xml:space="preserve">Posibilidad de perdida reputacional Por la no actualización del Plan de Gestión Integral de Residuos Sólidos (PGIRS),  Debido a la no alineación de esta herramienta con las metas y programas del Plan de Desarrollo 2024 - 2027 Cartagena, ciudad de derechos, y por ende el no cumplimiento de las metas del cuatrienio.
</t>
  </si>
  <si>
    <t xml:space="preserve">• Asesora de Servicios Públicos Verificar que el Plan de Gestión Integral de Residuos de Sólidos este alineado con el Plan de Desarrollo 2024 - 2027 antes de aprobarlo. Trimestal.
• Asesora de Servicios Públicos Realizar seguimiento al cumplimiento de las metas del cuatrienio, mediante los indicadores de los programas del Plan de Gestión Integral de Residuos Sólidos (PGIRS) Trimestal 
</t>
  </si>
  <si>
    <t>Posibilidad de perdida reputacional por cambios en el modelo de recolección de residuos solidos  Debido al mal funcionamiento de los actuales operadores del servicio de aseo en el modelo de la libre competencia.</t>
  </si>
  <si>
    <t>• Asesora de Servicios Públicos Realizar supervisión de rutas y frecuencia de recolección del servicio público de aseo. Mensual.
• Asesora de Servicios Públicos Realizar seguimiento a los puntos críticos identificados en el Plan de Gestión de Residuos Sólidos  (PGIRS) y aquellos nuevos puntos surgidos por la mala práctica de la comunidad. Mensual.</t>
  </si>
  <si>
    <t>MERCADOS PÚBLICOS</t>
  </si>
  <si>
    <t>GESTIÓN AMBIENTAL DE LOS MERCADOS PÚBLICOS</t>
  </si>
  <si>
    <t>Formalizar permanentemente a los comerciantes de todas las plazas de mercados públicos del distrito de Cartagena traves de los instrumentos juridicos correspondientes con el fin de legitimar su calidad de comerciante adjudicatario de local de estas plazas</t>
  </si>
  <si>
    <t>Operativos realizados y capacitaciones como estrategias de gestion ambiental en los Mercados Publicos.</t>
  </si>
  <si>
    <t xml:space="preserve">Medir operativos y capacitaciones como estrategias de gestión ambiental </t>
  </si>
  <si>
    <t xml:space="preserve">Eficacia </t>
  </si>
  <si>
    <t>Posibilidad de perdida economica y reputacional por la ausencia de una base de datos donde se identifiquen los locales y los adjudicatarios debido a no contar  con un sistema de información seguro y eficaz.</t>
  </si>
  <si>
    <t>1. Asesor de despacho para asuntos de mercados públicos para  realizar la calibración del equipo de georeferenciación con seguimiento anual
2. Asesor de despacho para asuntos de mercados públicos para  realizar la capacitacion  del equipo de georeferenciación con seguimiento anual</t>
  </si>
  <si>
    <t>Posibilidad de perdida reputacional Por la falta de herramientas y elementos de seguridad y salud del  personal para el desarrollo de los operativos ambientales debido a las condiciones de insalubridad y contaminacion de las zonas intervenidas</t>
  </si>
  <si>
    <t xml:space="preserve">1. Asesor de despacho para asuntos de mercados públicos Verificar el cumplimiento y el seguimiento a las actividades desarrolladas por medio de los documentos exigidos para generar la obligación y autorizar el pago Seguimiento mensual. 
2. Asesor de despacho para asuntos de mercados públicos Implementar mecanismos hacia los encargados de las dependencias con el fin de disminuir la información errada (realizar reuniones, capacitaciones y seguimientos periódicos) Seguimiento mensual.  </t>
  </si>
  <si>
    <t>Garantizar la protección del ambiente en el marco de todas las actividades que se desarrollan en todas las plazas de mercados publicos de cartagena, con el fin de garantizar el optimo funcionamiento de estas plazas de manera permanente</t>
  </si>
  <si>
    <t xml:space="preserve">ADECUACION, MANTENIMIENTO PREVENTIVO Y CORRECTIVO DE LAS PLAZAS DE MERCADOS PÚBLICOS </t>
  </si>
  <si>
    <t>Adecuaciones y mantenimientos realizados para prevencion y correccion de las plazas de mercados publicos de la ciudad de Cartagena.</t>
  </si>
  <si>
    <t xml:space="preserve">Medir las las adecuaciones de mantenimientos preventivos y correctivos de las plazas de mercados públicos </t>
  </si>
  <si>
    <t>Información y Comunicación</t>
  </si>
  <si>
    <t xml:space="preserve">Transparencia, acceso a la información pública y lucha contra la corrupción </t>
  </si>
  <si>
    <t>TRANSPARENCIA Y PREVENCIÓN DE LA CORRUPCIÓN</t>
  </si>
  <si>
    <t>ACCESO A LA INFORMACIÓN MÍNIMA OBLIGATORIA</t>
  </si>
  <si>
    <t>Asegurar el cumplimiento total de las exigencias normativas vigentes a través del seguimiento y monitoreo a los instrumentos legales de información mínima obligatoria de manera permanente, con el fin de publicar la informacion minima obligatoria.</t>
  </si>
  <si>
    <t>Porcentaje de acciones de transparencia y prevención de la corrupción implementados</t>
  </si>
  <si>
    <t>Medir el porcentaje de implementación de las acciones de transparencia y prevención de la corrupción</t>
  </si>
  <si>
    <t>Plan Anticorrupción y de Atención al Ciudadano</t>
  </si>
  <si>
    <t>Posibilidad de pédida Reputacional por por incumplimiento a la normatividad vigente en implementación de la politica de transparencia, acceso a la información y prevención de la corrupción debido a  falta de conocimiento, negligencia y ausencia de controles en la identificación y ejecución de la misma.</t>
  </si>
  <si>
    <t>Líder del proceso de direccionamiento estratégico realiza revisión periodica de normas nacionales de manera bimensual</t>
  </si>
  <si>
    <t>GOBIERNO ABIERTO</t>
  </si>
  <si>
    <t>Promover la estrategia de gobierno abierto de la Alcaldía Distrital de Cartagena, a través de la implementación de la totalidad de las herramientas y acciones de participación ciudadana, tecnología o innovación publica, para garantizar los principios de transparencia, acceso a la información, rendición de cuentas y colaboración afín de mejorar la relación entre ciudadanía y gobierno de manera permanente.</t>
  </si>
  <si>
    <t>Porcentaje de cumplimiento del estandar de publicación, de acuerdo con lo establecido en la norma</t>
  </si>
  <si>
    <t>Medir el porcentaje de cumplimiento a los estandares de publicación establecidos en la norma</t>
  </si>
  <si>
    <t xml:space="preserve">Posibilidad de perdida reputacional por no cumplir con los lineamientos normativos vigentes de los estandares de publicación debido a  fallas técnicas en pagina web de la entidad
</t>
  </si>
  <si>
    <t>Líder del proceso de acceso a la información mínima debe solicitar revision y actualización del funcionamiento de la pagina web de la entidad de manera mensual</t>
  </si>
  <si>
    <t>Número de proyectos, procesos, contratos o convenios de interés seleccionados para realizar seguimiento</t>
  </si>
  <si>
    <t>Medir el nivel de avance, cumplimiento normativo y de los procedimientos propios de los proyectos, procesos, contratos o convenios de interés seleccionados</t>
  </si>
  <si>
    <t xml:space="preserve">Posibilidad de perdida reputacional por no cumplir con los lineamientos normativos vigentes de los estandares de publicación debido a que la entidad no cuenta con la información 
</t>
  </si>
  <si>
    <t>Líder del proceso de anticipación de riesgos de corrupción realiza capacitaciones a los funcionarios y contratistas de la metodología de identificación de riesgos de corrupción, dos veces al año</t>
  </si>
  <si>
    <t>Porcentaje de acciones implementadas del eje de cultura de la legalidad para la transparencia</t>
  </si>
  <si>
    <t>Medir el porcentaje de implementación de las acciones del eje de cultura de la legalidad para la transparencia</t>
  </si>
  <si>
    <t xml:space="preserve">Posibilidad de perdida reputacional por no identificar, ni informar oportunamente los riesgos de corrupción debido a la no anticipacion al riesgo de corrupcion por parte  de los responsables de los  proyectos/procesos/contratos o convenios de interés estratégico identificados
</t>
  </si>
  <si>
    <t>Líder del proceso de anticipación de riesgos de corrupción comunica oportunamente   a la dependencia responsable, al interventor y a los órganos de control competentes sobre las posibles irregularidades y hallazgos cuando estos se identifique</t>
  </si>
  <si>
    <t>Porcentaje de las respuestas realizadas de fondo de las denuncias recepciondas de posibles actos de corrupción</t>
  </si>
  <si>
    <t>Medir el porcentaje de respuestas realizadas de fondo de denuncias de posibles actos de corrupción</t>
  </si>
  <si>
    <t xml:space="preserve">Posibilidad de perdida reputacional por no dar respuesta de fondo a la denuncia ciudadana por presuntos actos de corrupción debido a que las dependencias responsables no dan respuesta a la denuncia remitida
</t>
  </si>
  <si>
    <t>Líder del proceso cultura de la legalidad para la transparencia realiza capacitaciones periodicas sobre recepción de denuncias sobre posibles actos de corrupción</t>
  </si>
  <si>
    <t>Número de herramientas y acciones implementadas del eje de gobierno abierto</t>
  </si>
  <si>
    <t>Medir el porcentaje de herramientas y acciones implementadas del eje de gobierno abierto</t>
  </si>
  <si>
    <t xml:space="preserve">Posibilidad de perdida reputacional por falta de ejecución de la estrategia de gobierno abierto debido a la no gestion de un plan diseñado para tal fin
</t>
  </si>
  <si>
    <t>Lider del proceso de  gobierno abierto verifica si las estrategias diseñadas tienen impacto en la ciudadania por medio del cumplimiento de los indicadores de la estrategia de gobierno abierto de forma semestral</t>
  </si>
  <si>
    <t>CALIDAD</t>
  </si>
  <si>
    <t>IMPLEMENTACIÓN DE MODELOS DE GESTIÓN</t>
  </si>
  <si>
    <t xml:space="preserve">Articular la implementación del modelo integrado de planeación y gestión - MIPG, mediante la formulación de planes, metodologias, herramientas y mecanismos que permitan implementar dicho modelo en la entidad, garantizando de manera continua la aplicabilidad por parte de cada responsable de politica de gestión y desempeño frente al cumplimiento de los criterios y lineamientos de las mismas, con el fin de satisfacer las necesidades de los grupos de valor de la Alcaldia Mayor de cartagena de Indias. 									</t>
  </si>
  <si>
    <t xml:space="preserve">
Porcentaje de planes de mejoramiento subsanados.
</t>
  </si>
  <si>
    <t>Medir el Porcentaje de cumplimiento de cierre de las acciones de los Planes de mejoramiento suscritos.</t>
  </si>
  <si>
    <t>Posibilidad de perdida reputacional por el bajo cumplimiento en los criterios diferenciales de las politicas de gestion y desempeño por el mal diligenciamiento del formulario por parte de los lideres de Politicas debido a la poca información disponible como soporte al diligenciamiento del formulario y/o baja ejecución de actividades que apunten a incrementar el nivel de desempeño institucional</t>
  </si>
  <si>
    <t>Asesor externo - Area de Calidad Realizar acompañamiento metodologico y seguimiento  tecnico al cargue del formulario Furag, por parte de cada uno de los lideres de Politica de Gestión y desempeño. Anual</t>
  </si>
  <si>
    <t xml:space="preserve">Articular la implementación del modelo integrado de planeación y gestión - MIPG, mediante la formulación de planes, metodologias, herramientas y mecanismos que permitan implementar dicho modelo en la entidad, garantizando de manera continua la aplicabilidad por parte de cada responsable de politica de gestión y desempeño frente al cumplimiento de los criterios y lineamientos de las mismas, con el fin de satisfacer las necesidades de los grupos de valor de la Alcaldia Mayor de cartagena de Indias.          </t>
  </si>
  <si>
    <t>Porcentaje de cumplimiento promedio de los planes de accion de las politicas de MIPG ejecutados.</t>
  </si>
  <si>
    <t>Medir el cumplimiento de los planes de acción enmarcadaos en cada politica de gestion y desempeño.</t>
  </si>
  <si>
    <t>Indice de Desempeño Institucional (MDI)</t>
  </si>
  <si>
    <t>Conocer el nivel de avance de la implementación del Modelo Integrado de Planeación y Gestión - MIPG en la entidad</t>
  </si>
  <si>
    <t>Gestión documental</t>
  </si>
  <si>
    <t>GESTIÓN DEL ARCHIVO GENERAL</t>
  </si>
  <si>
    <t>PLANES, PROGRAMAS  Y PROYECTOS DE LA GESTION DOCUMENTAL</t>
  </si>
  <si>
    <t>Planificar anualmente la ejecución  de las actividades de gestión documental de la Alcaldía Distrital de Cartagena mediante el diseño, elaboración, aprobación, verificación y evaluación de los lineamientos de la función archivística, garantizando el cumplimiento de los requisitos legales, administrativos, funcionales y técnicos establecidos en la política de gestión documental de la Entidad.</t>
  </si>
  <si>
    <t>Porcentaje de avance en la implementación de los proyectos de mediano, corto y largo plazo del Plan Institucional de Archivo del Distrito de Cartagena (PINAR)</t>
  </si>
  <si>
    <t>Plan Institucional de Archivos de la Entidad ­PINAR</t>
  </si>
  <si>
    <t>Posibilidad de pérdida económica y reputacional por   hallazgos administrativos y/o sanciones disciplinarias por entes de control debido a la insuficiente asignación de recursos humanos, financieros, tecnológicos y físicos para garantizar el cumplimiento de la normativa legal vigente en materia archivística</t>
  </si>
  <si>
    <t>1.El Director Administrativo de Archivo General verifica que sea incluido en el presupuesto el Plan de Archivo General(PINAR) elaborado con sus correspondientes programas y proyectos, y comunicado al Secretario General en el cual se registra,  todas las actividades necesarias para llevar a cabo la adopción e implementación de los lineamientos archivístico alineado con la planeación estratégica(Plan de Acción-PINAR), el cual detalla: los recursos necesarios, plazos realistas y alcanzables, responsabilidades y los indicadores de cumplimiento. En caso de desviaciones en este proceso realiza las acciones de reproceso para asegurar la debida inclusión presupuestal. Anualmente.
2. El Director Administrativo de Archivo General verifica que los planes y proyectos asociados a los objetivos identificados de la Gestión Documental Distrital aprobados por el Secretario General sean incluidos y registrados en el banco de proyectos de la Secretaría de Planeación, y en caso de desviaciones en este, realiza acciones de reproceso para asegurar la debida inclusión en el banco de proyectos. anualmente y siempre que es necesario.</t>
  </si>
  <si>
    <t>1.El Director Administrativo de Archivo General verificar que sea incluido en el presupuesto el Plan de Archivo General(PINAR) elaborado con sus correspondientes programas y proyectos, y comunicado al Secretario General en el cual se registra,  todas las actividades necesarias para llevar a cabo la adopción e implementación de los lineamientos archivístico alineado con la planeación estratégica(Plan de Acción-PINAR), el cual detalla: los recursos necesarios, plazos realistas y alcanzables, responsabilidades y los indicadores de cumplimiento. En caso de desviaciones en este proceso realiza las acciones de reproceso para asegurar la debida inclusión presupuestal. Anualmente.
2. El Director Administrativo de Archivo General verifica que los planes y proyectos asociados a los objetivos identificados de la Gestión Documental Distrital aprobados por el Secretario General sean incluidos y registrados en el banco de proyectos de la Secretaría de Planeación, y en caso de desviaciones en este, realiza acciones de reproceso para asegurar la debida inclusión en el banco de proyectos. anualmente y siempre que es necesario.</t>
  </si>
  <si>
    <t>PLANEACIÓN DE LA GESTION DOCUMENTAL</t>
  </si>
  <si>
    <t>No se encuentra incluido dentro del Modelo de Operación por Procesos de la Alcaldía de Cartagena</t>
  </si>
  <si>
    <t xml:space="preserve">NO CUENTA CON MATRIZ DE RIESGOS </t>
  </si>
  <si>
    <t>COOPERACION INTERNACIONAL</t>
  </si>
  <si>
    <t>RELACIONAMIENTO CON EL ECOSISTEMA DE COOPERACIÓN LOCAL E INTERNACIONAL</t>
  </si>
  <si>
    <t>Atraer recursos de manera permanente para la financiación complementaria de los programas del Plan de Desarrollo  del Distrito de Cartagena, mediante la busqueda de recursos con el ecosistema de cooperación internacional en los proximos 4 años.</t>
  </si>
  <si>
    <t>Porcentaje de proyectos y programas de cooperación internacional implementado en el Distrito</t>
  </si>
  <si>
    <t xml:space="preserve">Evidenciar que los proyectos y programas de cooperación internacional se  implementen en el Distrito de acuerdo a las prioridades establecidas en el plan de desarrollo </t>
  </si>
  <si>
    <t xml:space="preserve">1. Posibilidad de perdida reputacional por cambios en las dinamicas de la cooperación, así como factores propios de  paises socios: Cambio de gobierno, restricciones presupuestales, entre otros. Debido a baja ejecución de proyectos e iniciativas de cooperación    </t>
  </si>
  <si>
    <t xml:space="preserve">Asesor externo Realizar seguimiento a la negociación y ejecución de proyectos e iniciativas     </t>
  </si>
  <si>
    <t>GESTIÓN DE RECURSOS DE COOPERACIÓN</t>
  </si>
  <si>
    <t>Establecer alianzas estratégicas con  al menos 60 organizaciones nacionales e internacionales relevantes en el campo de la de la cooperación para el desarrollo en los proximos 4 años.</t>
  </si>
  <si>
    <t>Número de alianzas colaborativas establecidas entre organizaciones locales e internacionales en proyectos de desarrollo en Cartagena</t>
  </si>
  <si>
    <t>Medir la efectividad del relacionamiento con el ecosistema de cooperación local e internacional al contar el número de  alianzas colaborativas establecidas entre organizaciones locales e internacionales en proyectos que contribuyan al Plan de Desarrollo del Distrito.</t>
  </si>
  <si>
    <t>2. Posibilidad de pérdida reputacional por descoordinación y comunicación ineficiente debida a la carencia de protocolos de comunicación que definan claramente los canales y la frecuencia de comunicación; genra confusión y malentendidos entre los diversos actores involucrados en los proyectos de cooperación local e internacional</t>
  </si>
  <si>
    <t>Asesor externo Mantener una comunicación abierta y transparente con todos los participantes para gestionar expectativas y mantener la confianza.</t>
  </si>
  <si>
    <t>Talento Humano</t>
  </si>
  <si>
    <t xml:space="preserve">Talento humano </t>
  </si>
  <si>
    <t xml:space="preserve">GESTIÓN DEL TALENTO HUMANO </t>
  </si>
  <si>
    <t>ADMINISTRACIÓN DEL TALENTO HUMANO</t>
  </si>
  <si>
    <t>Realizar la vinculación a la planta de cargos de la Alcaldía Mayor de Cartagen, desarrollar y ejecutar las actividades que integran la Administración de dicha planta y realizar la liquidación y la orden del pago de las acreencias laborales correspondientes, cumpliendo la normatividad vigente con el fin de contribuir a garantizar la eficiencia de la administración pública al interior de la entidad.</t>
  </si>
  <si>
    <t>Avance ejecutado del calendario de pagos</t>
  </si>
  <si>
    <t>Medir el cumplimiento de las actividades establecidas en el calendario de pagos</t>
  </si>
  <si>
    <t>Plan Estratégico de Talento Humano</t>
  </si>
  <si>
    <t>Posibilidad de perdida reputacional por incumplimiento de las actividades planeadas dentro del PETH debido a las competencias diferentes a las referidas del responsable</t>
  </si>
  <si>
    <t>El Líder del PETH realiza presupuesto de las actividades planeadas dentro del PETH en el periodo anterior</t>
  </si>
  <si>
    <t>El Líder del PETH solicita asignación de presupuesto en el periodo anterior a la ejecución de la actividad</t>
  </si>
  <si>
    <t>Gestión ​del Conocimiento y la Innovación</t>
  </si>
  <si>
    <t xml:space="preserve">Gestión del conocimiento e innovación </t>
  </si>
  <si>
    <t>GESTIÓN DEL CONOCIMIENTO</t>
  </si>
  <si>
    <t>Gestionar  el conocimiento organizacional, de manera permanente, de los servidores públicos de la planta y demas colaboradores de la Alcaldía Mayor de Cartagena, a través del cumplimiento de la política de gestión del conocimiento e innovación para fortalecer la generación de conocimiento y la innovación y la adecuada aplicación del modelo integrado de planeación y gestión (MIPG) y de este modo, generar valor público</t>
  </si>
  <si>
    <t>Avance ejecutado del Plan de Acción de la política de Gestión del Conocimiento y la Innovación (GESCO+I)</t>
  </si>
  <si>
    <t>Medir el avance de las actividades planeadas en la ejecución del Plan de Acción de la Política de Gestión del Conocimiento y la Innovación  (GESCO+I) en relación con lo planeado en el periodo</t>
  </si>
  <si>
    <t>Eficiencia</t>
  </si>
  <si>
    <t>PLANEACIÓN ESTRATÉGICA DEL TALENTO HUMANO</t>
  </si>
  <si>
    <t>Planear, desarrollar, evaluar e implementar mejoras en la Gestión del Talento Humano, de manera permanente, en aras de contribuir al mejoramiento de las competencias, capacidades, conocimientos, habilidades y calidad de vida de los servidores públicos de la Alcaldía de Cartagena, en el marco de las rutas que integran la dimensión del Talento Humano en MIPG, como centro del modelo.</t>
  </si>
  <si>
    <t xml:space="preserve">Avance ejecutado del plan estrategico de talento humano </t>
  </si>
  <si>
    <t>Medir el avance en la ejecución de las actividades planeadas de acuerdo al Plan Estratégico de Talento Humano</t>
  </si>
  <si>
    <t>Efectividad</t>
  </si>
  <si>
    <t xml:space="preserve">Servicio al ciudadano </t>
  </si>
  <si>
    <t>SERVICIO AL CIUDADANO</t>
  </si>
  <si>
    <t>PLANEACIÓN DEL RELACIONAMIENTO CON EL CIUDADANO</t>
  </si>
  <si>
    <t>Brindar atención con calidad y oportunidad a la ciudadanía del Distrito de Cartagena de Indias, en cumplimiento de la Política de Servicio al Ciudadano atendiendo de forma oportuna, ágil y precisa las peticiones, quejas, reclamos, sugerencias, felicitaciones y denuncias que radican a través de los canales de atención habilitados garantizando que la percepción del ciudadano sea la mejor.</t>
  </si>
  <si>
    <t>Conocer el porcentaje de efectividad de las radicaciones del Mes</t>
  </si>
  <si>
    <t>Mensual</t>
  </si>
  <si>
    <t xml:space="preserve">1. Posibilidad de perdida reputacional por direccionamiento inadecuado de la solicitud, debido a los errores operativos al momento de radicar y desconocimiento de la herramienta
</t>
  </si>
  <si>
    <t>1. Posibilidad de pérdida Reputacional por direccionamiento inadecuado de la solicitud debido a los errores operativos al momento de radicar y desconocimiento de la herramienta
2. Posibilidad de pérdida Reputacional por falta de continuidad en los contratos del personal de la VUAC debido a políticas internas en la contratación de OPS
 tercero</t>
  </si>
  <si>
    <t xml:space="preserve">Racionalización de trámites </t>
  </si>
  <si>
    <t>GESTIÓN DE TRÁMITES / OPA</t>
  </si>
  <si>
    <t>Determinar la ruta de acción para la identificación de trámites y otros procedimientos administrativos (OPAS) de la Alcaldía Mayor de Cartagena de Indias y establecer la estrategia de racionalización anual de los trámites de la entidad, por cada vigencia dentro del cuatrienio de la administración presente, mediante la optimización de los tiempos de respuesta y simplificación de los trámites, con el fin de mejorar la participación ciudadana y la transparencia en las actuaciones administrativas y facilitar el acceso de los ciudadanos a sus derechos reduciendo costos, tiempos, documentos, procesos y pasos en su interacción con las entidades.</t>
  </si>
  <si>
    <t>Trámites racionalizados</t>
  </si>
  <si>
    <t>Medir el porcentaje de trámites racionalizados acorde a la estrategia de racionalización para la vigencia</t>
  </si>
  <si>
    <t>2. Posibilidad de perdida reputacional por falta de continuidad en los contratos del personal de la VUAC, debido a políticas internas en la contratación de OPS
3. Posibilidad de perdida reputacional Por suplantación de funciones de otros funcionarios, debido a intereses individual o de un tercero</t>
  </si>
  <si>
    <t>3. Posibilidad de pérdida Reputacional Por perdida de la confidencialidad de la información del ciudadano debido al  uso inadecuado de la información reservada y clasificada 
4. Posibilidad de pérdida Reputacional Por suplantación de funciones de otros funcionarios  debido a intereses individual o de un</t>
  </si>
  <si>
    <t>GESTIÓN PQRS</t>
  </si>
  <si>
    <t>Brindar respuesta a las peticiones, quejas, reclamos, sugerencias, felicitaciones y Denuncias (PQRSFD), de manera permanente atendiendolas de forma oportuna y efectiva, mediante la aplicación de la normatividad vigente, disminuyendo la ocurrencia de quejas, reclamos y denuncias en la entidad.</t>
  </si>
  <si>
    <t>Tiempo promedio de respuesta dada al ciudadano</t>
  </si>
  <si>
    <t>Conocer el promedio de los días en los que la alcaldia ha dado respuesta</t>
  </si>
  <si>
    <t xml:space="preserve">4. Posibilidad de perdida reputacional Por perdida de la confidencialidad de la información del ciudadano, debido al  uso inadecuado de la información reservada y clasificada </t>
  </si>
  <si>
    <t xml:space="preserve">1. Posibilidad de perdida reputacional Por suplantación de funciones de otros funcionarios, debido a intereses individual o de un tercero
2. Posibilidad de perdida reputacional Por perdida de la confidencialidad de la información del ciudadano, debido al  uso inadecuado de la información reservada y clasificada </t>
  </si>
  <si>
    <t xml:space="preserve">Gobierno Digital </t>
  </si>
  <si>
    <t>GESTION DE PROYECTOS DE TECNOLOGIAS DE LA INFORMACION</t>
  </si>
  <si>
    <t>GERENCIA DE PROYECTO TI</t>
  </si>
  <si>
    <t>Gerenciar anualmente el 100% de los proyectos TI del distrito de Cartagena, mediante la articulación de los esfuerzos tanto de las entidades centralizadas, descentralizadas y del gobierno nacional para consolidar la visión estratégica hacia la transformación digital.</t>
  </si>
  <si>
    <t>Metas del plan de desarrollo cumplidas</t>
  </si>
  <si>
    <t>Mide el porcentaje de avance de las actividades programadas en cada uno de los proyectos del plan de desarrollo</t>
  </si>
  <si>
    <t>Plan Estratégico de Tecnologías de la Información y las Comunicaciones</t>
  </si>
  <si>
    <t xml:space="preserve">Posibilidad de perdida reputacional y economica por incumplimiento a la normatividad legal vigente en materia de seguridad y privacidad de la información Debido a La desactualización en  temas legales o políticos en las operaciones de la entidad.  </t>
  </si>
  <si>
    <t>realizan la verificacion semestral o cada vez que MINTIC anuncie un cambio de la normatividad existente asociada a la seguridad y privacidad de la informacion, realizando una busqueda en la pagina de gobierno digital y la pagina de seguridad digital del Ministerio de las TIC, comparando la normatividad publicada con la normatividad descrita en el documento denominado nomograma, que contienen las normas y sus acciones de seguimiento para verificar el cumplimiento, asi mismo se deja como evidencia el cuadro comparativo en el cual se detallan las normas descriptas y las normas recientes, asi como los cambios mas relevantes de las mismas, con el proposito de evitar incumplimientos de la ley y desactualizaciones normativas que afecten el normal desarrollo de los procesos, en caso de no exitir modifiicaciones en la normativa se realizara una reunion para el seguimiento del cumplimiento normativo</t>
  </si>
  <si>
    <t>Politica de gobierno digital cumplida</t>
  </si>
  <si>
    <t>Mide el porcentaje de avance de la implementacion de la Politica de gobierno digital</t>
  </si>
  <si>
    <t>Posibilidad de perdida reputacional y economica por  perdida total o parcial de la información contenida en las bases de datos  debido a el incumplimiento de las politicas de seguridad digital.</t>
  </si>
  <si>
    <t>realiza un respaldo diario incremental de lunes a sábado con una retención de 6 días, también un respaldo full cada domingo de la semana con una retención de un mes y un respaldo full el último viernes de cada mes con una retención de un mes,  esto con la finalidad de respaldar y recuperar la información critica que contiene las bases de datos. Así mismo se deja como evidencia el informe de la plataforma del monitoreo, la  gestión de los backups, y los eventos que se presentan durante la copia de seguridad.</t>
  </si>
  <si>
    <t>GESTIÓN DE SOFTWARE</t>
  </si>
  <si>
    <t>DESARROLLO DE APLICACIONES</t>
  </si>
  <si>
    <t xml:space="preserve">Asegurar el desarrollo del software tanto interno como externo, para contribuir con  el cumplimiento de las metas misionales y estrategicas  de la Alcaldia de Cartagena  a traves de la implementacion de estandares de calidad y buenas practicas				</t>
  </si>
  <si>
    <t>Software Desarrollado</t>
  </si>
  <si>
    <t>Medir el nivel de cumplimiento en los proyectos asignados al area</t>
  </si>
  <si>
    <t>Posibilidad de perdida economica y reputacional por ocurrencia de eventos que afecten la totalidad o parte de la infraestructura tecnológica (hardware, software, redes, etc.) del distrito debido a el incumplimiento de las politicas de seguridad digital .</t>
  </si>
  <si>
    <t>realiza un monitoreo mensual del estado de actualizaciones de todos los dispositivos  del Distrito, a través del servidor WSUS (Servicios de actualización de Windows Server) con el fin mantener los equipos de la Alcaldía Distrital de Cartagena actualizados y más seguros, por otra parte, es posible gestionar completamente la distribución de las últimas actualizaciones publicadas por Microsoft para todos los equipos de la Entidad, cabe resaltar que las actualizaciones se realiza con una sincronización de manera diaria para detectar novedades encontradas en los dispositivos, logrando como evidencia, un informe de las actualizaciones y sincronizaciones generadas de los dispositivos del Distrito.</t>
  </si>
  <si>
    <t xml:space="preserve">Posibilidad de perdida economica y reputacional por  la pérdida de la integridad de la base de datos  debido a la ausencia de políticas de control de acceso, contraseñas sin protección y mecanismos de autenticación débil   </t>
  </si>
  <si>
    <t>verifica mensualmente  las solicitudes de creación de usuarios, a través de los lineamientos establecidos en la metodología descrita en el instructivo GTIGPS02-I001 para la gestión de usuario y contraseña,  mediante el cual, se establecen las instrucciones para la creación de los usuarios y la asignación de contraseñas seguras de todos los sistemas informáticos que se manejan en la Alcaldía Distrital de Cartagena. Con el propósito de garantizar la trazabilidad de las solicitudes de accesos recibidas, se deja como evidencia un archivo de seguimiento de accesos gestionado, los formato de control de accesos GTIGPS02-F001 diligenciados por los solicitantes, un informe de las actividades y novedades encontradas; estas se archivan en el repositorio share point del proceso de seguridad y privacidad de la información.</t>
  </si>
  <si>
    <t>GESTIÓN DE INFRAESTRUCTURA Y TELECOMUNICACIONES</t>
  </si>
  <si>
    <t>GESTION DE REDES Y TELECOMUNICACIONES</t>
  </si>
  <si>
    <t>Controlar constantemente la conectividad y las configuraciones entre los dispositivos y los sistemas que se  utilizan en el distrito y que abarcan todas las categorías de TI, conforme a las directrices relacionadas con estándares y buenas prácticas en el manejo de la información que permitan en forma oportuna, eficiente y transparente la información para la toma de decisiones misionales y estratégica</t>
  </si>
  <si>
    <t>Servicios de red Dispuestos</t>
  </si>
  <si>
    <t>Numero  de horas que se encuentra activo un servicio</t>
  </si>
  <si>
    <t>Posibilidad de perdida economica y reputacional por afectación de la integridad de la información contenida en las bases de datos  debido a el incumplimiento de Las politicas y lineamientos normativos para la privacidad y seguridad de la informacion.</t>
  </si>
  <si>
    <t>verifica mensualmente la correcta ejecución del plan de accion codigo GADCA04-F001, con el fin de dar cumplimiento a los lineamientos establecidos en el manual de políticas de seguridad de la información, para asegurar su implementación y su aplicabilidad. En este plan de acción se realizan los  lineamientos para el control de seguridad, la identificación de los activos de información de los procesos relacionando a las bases de datos que se están administrado, las copias de seguridad a las bases de datos, dejando como evidencia las actas a reuniones y/o capacitaciones, memorando y Oficios que se archivan en el repositorio share point del proceso de seguridad y privacidad de la información.</t>
  </si>
  <si>
    <t xml:space="preserve">Seguridad Digital </t>
  </si>
  <si>
    <t>GESTION DE SEGURIDAD Y LA PRIVACIDAD DE LA INFORMACIÓN</t>
  </si>
  <si>
    <t>SEGURIDAD TACTICA Y ESTRATEGICA</t>
  </si>
  <si>
    <t>Mantener la Integridad, Disponibilidad, Privacidad, Control y Autenticidad de toda la información manejada por el distrito de Cartagena, a través de la implementación de politicas de seguridad digítal y lineamientos para lograr la disponibilidad, confidencialidad y la integridad de la información durante la vigencia.</t>
  </si>
  <si>
    <t>Politica de seguridad y privacidad de la informacion cumplida</t>
  </si>
  <si>
    <t>Mide el porcentaje de avance de la implementacion de la Politica de  seguridad y privacidad de la infrmacion</t>
  </si>
  <si>
    <t>Plan de Tratamiento de Riesgos de Seguridad y Privacidad de la Información</t>
  </si>
  <si>
    <t xml:space="preserve">R1. Posibilidad de perdida reputacional y economica por incumplimiento a la normatividad legal vigente en materia de seguridad y privacidad de la información Debido a La desactualización en  temas legales o políticos en las operaciones de la entidad.  </t>
  </si>
  <si>
    <t>R2. Posibilidad de perdida reputacional y economica por  perdida total o parcial de la información contenida en las bases de datos  debido a el incumplimiento de las politicas de seguridad digital.</t>
  </si>
  <si>
    <t>R3. Posibilidad de perdida economica y reputacional por ocurrencia de eventos que afecten la totalidad o parte de la infraestructura tecnológica (hardware, software, redes, etc.) del distrito debido a el incumplimiento de las politicas de seguridad digital .</t>
  </si>
  <si>
    <t xml:space="preserve">R4. Posibilidad de perdida economica y reputacional por  la pérdida de la integridad de la base de datos  debido a la ausencia de políticas de control de acceso, contraseñas sin protección y mecanismos de autenticación débil   </t>
  </si>
  <si>
    <t>R5. Posibilidad de perdida economica y reputacional por afectación de la integridad de la información contenida en las bases de datos  debido a el incumplimiento de Las politicas y lineamientos normativos para la privacidad y seguridad de la informacion.</t>
  </si>
  <si>
    <t xml:space="preserve">R6. Posibilidad de perdida economica y reputacional por el bajo cumplimiento en los criterios diferenciales de las politicas seguridad digital   debido a el incumpliimiento de las actividades descritas en el plan de accion,  poca información disponible como soporte de la evidencia y/o baja ejecución de actividades que apunten a incrementar el nivel de desempeño institucional   </t>
  </si>
  <si>
    <t>realiza un monitoreo mensualmente de las actividades establecidas en el plan de acción GADCA04-F001, con el fin de alcanzar las metas, cumplir los objetivos y lograr resultados del cronograma de las actividades descritas, haciendo un paralelo entre las actividades programadas y las actividades realizadas, las cuales son enviadas por correos electrónicos informando las actividades necesarias que alimenten y fortalezcan al desempeño del cronograma de actividades, en caso de existir capacitaciones, modificaciones o nuevas actividades se realizará una reunión para el seguimiento del cumplimiento del plan y así  lograr el levantamiento de los procedimientos, formatos e instructivos, dejando como evidencia las actas a reuniones y/o capacitaciones, oficios y memorandos.</t>
  </si>
  <si>
    <t>Plan de Seguridad y Privacidad de la Información</t>
  </si>
  <si>
    <t>Mejora Normativa</t>
  </si>
  <si>
    <t>GESTIÓN  NORMATIVA</t>
  </si>
  <si>
    <t>ACTOS ADMINISTRATIVOS DE CARÁCTER GENERAL</t>
  </si>
  <si>
    <t>Establecer permanentemente lineamientos y posiciones jurídicas para la expedición de actos administrativos de carácter general y cumplir con los lineamientos de la política de gestión y desempeño para la expedición de los actos.</t>
  </si>
  <si>
    <t>Actos Administrativos de carácter general  revisados</t>
  </si>
  <si>
    <t>Establecer el porcentaje de Actos Administrativos de carácter general revisados oportunamente</t>
  </si>
  <si>
    <t>Trimestralmente</t>
  </si>
  <si>
    <t>Posibilidad de pérdida económica y reputacional por expedir actos administrativos regulatorios por fuera de los lineamientos debido al desconocimiento de la política de mejora normativa.</t>
  </si>
  <si>
    <t>Jefe de la OAJ expedirá y/o actualizará los lineamientos sobre la expedición de actos administrativos de carácter semestralmente.</t>
  </si>
  <si>
    <t xml:space="preserve">Proyectos de actos administrativos de carácter general devueltos </t>
  </si>
  <si>
    <t xml:space="preserve">Identificar el nivel de implementacion de los lineamientos expedidos para la elaboracion de actos administrativos de carácter general </t>
  </si>
  <si>
    <t>Semestralmente</t>
  </si>
  <si>
    <t>Posibilidad de pérdida económica y reputacional por expedir actos administrativos particulares extemporáneos debido al desconocimiento de los términos establecidos en los lineamientos o la Ley.</t>
  </si>
  <si>
    <t>Profesional / Asesor Externo responsable verificará que la solicitud de revisión de acto administrativo cumpla con los requisitos establecidos en los lineamientos cada vez que sea asignado.</t>
  </si>
  <si>
    <t>Profesional / Asesor Externo responsable registra la solicitud de revisión de un acto administrativo en la base de datos para el respectivo cada vez que sea asignado.</t>
  </si>
  <si>
    <t>Profesional / Asesor Externo publicar cronograma de mesas técnicas con los gestores y el equipo de calidad para revisión, seguimiento y ajustes a los indicadores de gestión trimestral.</t>
  </si>
  <si>
    <t>Control Inter​no</t>
  </si>
  <si>
    <t xml:space="preserve">Control interno </t>
  </si>
  <si>
    <t>EVALUACIÓN INDEPENDIENTE</t>
  </si>
  <si>
    <t>GESTIÓN ADMINISTRATIVA DE LA EVALUACIÓN INDEPENDIENTE</t>
  </si>
  <si>
    <t>Medir y evaluar la eficacia, eficiencia y economia de los controles establecidos en el Sistema de Control Interno, para asesorar la alta dirección en el mejoramiento continuo de la gestión y asi contribuir en la toma de decisiones que orienten el accionar administrativo hacia la consecución de los objetivos trazados a traves de la evaluación independiente, reportes, asesorias y seguimiento de ley, durante la anualidad.</t>
  </si>
  <si>
    <t>Número de reportes presentados al Alcade Mayor de Cartagena,  Comité Institucional de Coordinador de Control Interno y a los lideres de procesos</t>
  </si>
  <si>
    <t>Consolidar los resultados producto de la ejecución del Plan Anual de Evaluación Independiente, a fin de elaborar informe ejecutivo del estado en que se encuentra el Sistema de Control Interno y/o del avance de la ejecución del PAEI,  que permita la toma de decisiones .</t>
  </si>
  <si>
    <t xml:space="preserve">1.	Posibilidad de pérdida reputacional por la inoportunidad en la entrega de información al alcalde Mayor y al Comité Institucional de Coordinación de Control Interno, debido a la demora en la revisión y consolidación de la información.
</t>
  </si>
  <si>
    <t xml:space="preserve">1.	R1: jefe de la Oficina Asesora de Control Interno / Profesional asignado verificar y/o monitorear   cada vez que se asigne la actividad, el cumplimiento oportuno del trámite en los canales establecidos. En caso de evidenciar incumplimiento en los plazos, se dispondrá el trámite inmediato y/o se efectuará las advertencias correspondientes para prevenir futuros incumplimientos.
</t>
  </si>
  <si>
    <t>Grado de avance en el cumplimiento de las desiciones tomadas por el Comité Institucional de Coordinación de Control Interno.</t>
  </si>
  <si>
    <t>Realizar seguimientos periodicos a las  decisiones adoptadas por la Alta dirección, con el objeto de   impulsar  y verificar el complimiento por los resonsales.</t>
  </si>
  <si>
    <t>2.	Posibilidad de pérdida reputacional por la Inefectividad en las asesorías, acompañamientos y acciones de fomento de la cultura del control, debido a la deficiencia en la planeación de las necesidades de las dependencias en cuanto a las temáticas.</t>
  </si>
  <si>
    <t>R2: El jefe / profesional identificará anualmente a través de los resultados de las auditorías, requerimientos normativos y/o solicitudes de los lideres de procesos los temas trasversales, que serán incluidos en el Plan Anual de Evaluación Independientes - PAEI. En caso de observarse que el PAEI carece de este aspecto se realizará plan de fomento preventivo con los temas a cubrir durante la anualidad.
R2: El jefe y el equipo coordinador interno verificará los perfiles y competencias del personal vinculado a la OACI a través de la revisión de las hojas de vida que reposan en los expedientes físicos, magnéticos, SECOP y SIGEP, con el fin de seleccionar el personal idóneo para brindar la asesoría y acompañamiento.  En caso de observarse la no verificación o error de la selección de los perfiles se ordenará los ajustes correspondientes, para la selección del personal idóneo. 
R2: El jefe y el equipo coordinador interno que se requiera las actividades de asesorías, acompañamiento y acciones de fomento de la cultura del control, a través de seguimientos de los cronogramas de trabajo en caso de observar incumplimiento de los cronogramas o deficiencia en las actividades establecerá las acciones correctivas.</t>
  </si>
  <si>
    <t>Grado de avance en el cumplimiento de actividades realizadas de enfoque hacia la prevención durante la anualidad.</t>
  </si>
  <si>
    <t>Brindar a los líderes de procesos y sus equipos de trabajo asesorias , capacitaciones y acompañamientos, en temas transversales que permitan el mejoramiento continuo del Sistema de Control Interno</t>
  </si>
  <si>
    <t xml:space="preserve">Efectividad </t>
  </si>
  <si>
    <t>3.	Posibilidad de pérdida reputacional por la extemporaneidad o inefectividad en los seguimientos a las solicitudes de los entes de control, debido a la inexistencia de procedimiento para los seguimientos a las solicitudes de los entes externos de control.</t>
  </si>
  <si>
    <t>R3: El jefe de la OACI asignará a los coordinadores y su equipo de apoyo la construcción y o ajustes correspondientes para realizar los seguimientos a las solicitudes de los entes externos de control, de acuerdo con los lineamientos impartidos, a través del formato establecidos para tal fin, en caso de observar que el diseño y/o formato R3: El jefe y el equipo coordinador interno realizarán seguimientos aleatorios cada vez que se requiera, al cumplimiento del procedimiento de seguimiento a los entes externos de control, en caso de observar incumplimiento del procedimiento, establecerá las acciones correctivas.</t>
  </si>
  <si>
    <t>Aumento del  nivel de satisfacción de los líderes y/o equipos de trabajos durante la anualidad, como resultado de las actividades realizadas de enfoque hacia la prevención.</t>
  </si>
  <si>
    <t>Calidad</t>
  </si>
  <si>
    <t>4.	Posibilidad de pérdida económica y reputacional por omisión y/o inoportunidad en la revisión aleatoria de la información que podría contener potenciales riesgos para la entidad, con ocasión de la información solicitada por entes externos de control, así como en la comunicación de alertas para la implementación de acciones correspondientes, debido a la deficiencia en la revisión de la información que entregará él o los líderes responsables del suministro de la información.</t>
  </si>
  <si>
    <t>R4: El coordinador y el profesional asignado revisarán aleatoriamente la información que entregarán los líderes de procesos a los entes externos de control, con el fin de alertar posibles riesgos y establecer acciones correspondientes por parte de los responsables, en caso de observar que no se está ejecutando el control, se realizarán las acciones correctivas.</t>
  </si>
  <si>
    <t>Porcentaje del cumplimiento de las actividades establecidas en el Plan Anual de Evaluación Independiente.</t>
  </si>
  <si>
    <t>Proporcionar un aseguramiento objetivo a la ejecución de las actividades contempladas en el Plan Anual de Evaluación Independiente con enfoque de riesgos.</t>
  </si>
  <si>
    <t>5.	Posibilidad de pérdida económica y reputacional por el incumplimiento en las actividades de seguimientos a los planes de mejoramiento con los entes externos de control, debido a deficiencia en la planeación de las actividades del seguimiento a los planes de mejoramiento.</t>
  </si>
  <si>
    <t xml:space="preserve">R5: Jefe de la OACI / equipo coordinador y el profesional  asignado cada vez que se requiera, verificará que el personal encargado cumpla oportunamente  las actividades contempladas en el  procedimiento planes de mejoramiento con entes externos de control, a través  del seguimiento correspondiente en la Base de datos, tableros de control, informes de seguimientos. , en caso de observar  incumplimiento, se efectuara los requerimientos correspondientes al personal encargado para que se implementen las medidas correctivas necesarias.
</t>
  </si>
  <si>
    <t>Número de sequimiento a solicitudes realizadas por los entes externos de control</t>
  </si>
  <si>
    <t>Facilitar  el flujo de información con los entes externos de control.</t>
  </si>
  <si>
    <t>6.	Posibilidad de pérdida económica y reputacional por el incumplimiento en las actividades de seguimientos a los planes de mejoramiento con los entes externos de control, debido a la deficiencia en la planeación de la ejecución del PAEI</t>
  </si>
  <si>
    <t>R6: El jefe de la OACI y el equipo coordinador interno verificarán semanalmente a través de la herramienta diseñada para tal fin, los seguimientos a la ejecución del PAEI, en caso de observar que no se está cumpliendo lo establecido en el PAEI realizarán las acciones pertinentes para evitar materializar el riesgo de incumplimiento.
R6: Jefe de la OACI / equipo coordinador y el profesional  asignado cada vez que se impulse un memorando de asignación, verificaran  que el personal encargado cumpla oportunamente  las actividades contempladas en el memorando y en el cronograma de actividades, diseñada para tal fin, así como correos electrónicos y/o mesas de trabajo; en caso de observar  incumplimiento, se efectuarán los requerimientos correspondientes al personal encargado para que se implementen las medidas correctivas necesarias.</t>
  </si>
  <si>
    <t>Grado de avance en el cumplimiento de los seguimiento a los planes de mejoramientos internos y externos</t>
  </si>
  <si>
    <t>Verificar el cumplimiento de cada una de las actividades establecidas en los planes de mejoramientos.</t>
  </si>
  <si>
    <t>7.	Posibilidad de pérdida reputacional por inoportunidad y/o inexactitud en la evaluación de la eficiencia, eficacia y económica de los controles, debido a la inadecuada planificación de la evaluación.</t>
  </si>
  <si>
    <t>R7: El jefe de la OACI y los coordinadores internos, verifican cada vez que se requiera, que el equipo comisionado cumpla el y/o los procedimientos pertinentes de acuerdo con el alcance de la actividad, así como las otras herramientas o insumos a utilizar, en caso de observar que no se cumple lo establecido en el presente control, el jefe de la OACI determinara las acciones pertinentes.
R7: El coordinador asignado realizará seguimiento a las actividades asignadas a los equipos evaluadores contempladas en los cronogramas y al cumplimiento de las fases de planeación, ejecución, informe y mejoras; en caso de observar de detectar posibles incumplimientos informará al jefe de la OACI, quien dará los lineamientos pertinentes.</t>
  </si>
  <si>
    <t>8.	Posibilidad de pérdida reputacional por inoportunidad y/o inexactitud en el diagnóstico del estado del Sistema de Control Interno, debido a la inadecuada planificación de la evaluación.</t>
  </si>
  <si>
    <t>R8: El jefe de Control Interno / Profesional Asignado verifica permanente de acuerdo con las asignaciones de evaluación, la información contenida en la base de datos, de acuerdo con los criterios establecidos en ella.  En caso de observar que la base de datos no se ha diligenciado en forma oportuna y fidedigna la información deberá requerir las correcciones pertinentes.</t>
  </si>
  <si>
    <t>R8: El coordinador asignado realizará seguimiento a las actividades asignadas a los equipos evaluadores contempladas en los cronogramas y al cumplimiento de las fases de planeación, ejecución, informe y mejoras; en caso de observar de detectar posibles incumplimientos informará al jefe de la OACI, quien dará los lineamientos pertinentes.</t>
  </si>
  <si>
    <t>9.	Posibilidad de pérdida reputacional por incumplimiento en las actividades de seguimiento a los planes de mejoramiento internos, por incumplimiento en las actividades de seguimiento a los planes de mejoramiento internos.</t>
  </si>
  <si>
    <t>R9: El jefe de la OACI y los coordinadores internos, verificarán cada vez que se requiera, que el personal encargado cumpla oportunamente las actividades contempladas en el procedimiento planes de mejoramiento Interno, a través del seguimiento correspondiente de los PM y el reporte de informes de seguimientos; en caso de observar incumplimiento, se efectuará los requerimientos correspondientes al personal encargado para que se implementen las medidas correctivas necesarias.</t>
  </si>
  <si>
    <t>R9: El jefe de la OACI y los coordinadores internos, verificaran cada vez que se requiera a partir de la información suministrada por los comisionados, que los canales de comunicación utilizados sean los adecuados para la entrega de la información de acuerdo con la periodicidad establecidas en los Planes de mejoramiento.  En caso de observar que los canales de comunicación no fueron los establecidos, requerir por escrito a los comisionados el redireccionamiento de la información a través del canal establecido.</t>
  </si>
  <si>
    <t>10.	Posibilidad de pérdida reputacional Inefectividad en la evaluación de la gestión del riesgo y aplicación de los controles al proceso auditor, Inefectividad en la evaluación de la gestión del riesgo y aplicación de los controles al proceso auditor.</t>
  </si>
  <si>
    <t>R10: El jefe y el equipo coordinador interno establecerán los riesgos iniciales de las actividades, cada vez que impartan los memorandos de asignación, en caso de observar que los memorandos carecen de la identificación de riesgos se realizaran los ajustes pertinentes.</t>
  </si>
  <si>
    <t xml:space="preserve">
</t>
  </si>
  <si>
    <t>Página: 3 de 3</t>
  </si>
  <si>
    <t>PROYECTOS DE INVERSIÓN</t>
  </si>
  <si>
    <t>PLAN ANUAL DE ADQUISICIONES</t>
  </si>
  <si>
    <t>PROGRAMACIÓN PRESUPUESTAL</t>
  </si>
  <si>
    <t xml:space="preserve"> META PRODUCTO PDD 2024</t>
  </si>
  <si>
    <t>OBJETIVO ESPECIFICO DEL PROYECTO</t>
  </si>
  <si>
    <t>PONDERACIÓN DE  PRODUCTO</t>
  </si>
  <si>
    <t>ACTIVIDADES DE PROYECTO DE INVERSIÓN 
( HITOS )</t>
  </si>
  <si>
    <t>PROGRAMACIÓN NUMÉRICA DE LA ACTIVIDAD PROYECTO PARA 2025</t>
  </si>
  <si>
    <t>REPORTE META PROYECTO A 31 DE MARZO DE 2025</t>
  </si>
  <si>
    <t>FECHA DE INICIO DE LA ACTIVIDAD</t>
  </si>
  <si>
    <t>FECHA DE TERMINACIÓN DE LA ACTIVIDAD</t>
  </si>
  <si>
    <t>DESCRIPCIÓN DE LA ADQUISICIÓN ASOCIADA AL PROYECTO</t>
  </si>
  <si>
    <t>REPORTE (ENLACE DE SECOP)</t>
  </si>
  <si>
    <t>APROPIACIÓN INICIAL 2025</t>
  </si>
  <si>
    <t>APROPIACIÓN INICIAL 2025
(en pesos)</t>
  </si>
  <si>
    <t>APROPACIÓN DEFINITIVA POR PROYECTO 2025</t>
  </si>
  <si>
    <t>Administración  y operación de los cementerios públicos del Distrito de Cartagena de Indias</t>
  </si>
  <si>
    <t>Garantizar que la prestación de los servicios en los cementerios de propiedad del distrito de Cartagena, se efectúen con el cumplimiento de las normas de carácter sanitario y ambiental</t>
  </si>
  <si>
    <t>Adecuar la infraestructura física de los cementerios, de tal suerte que se definan y adecúen sus áreas a la normatividad que s encuentre vigente</t>
  </si>
  <si>
    <t>Estudios de preinversión</t>
  </si>
  <si>
    <t>CAMBIO CLIMÁTICO</t>
  </si>
  <si>
    <t>documento tecnico</t>
  </si>
  <si>
    <t>83.728
61.636</t>
  </si>
  <si>
    <t>UCG  1
UCG  2</t>
  </si>
  <si>
    <t>MERYS CASTRO PEREIRA</t>
  </si>
  <si>
    <t xml:space="preserve">Que No Se Contrate De Manera Oportuna Los Diferentes Procesos Propios Del Proyecto
	</t>
  </si>
  <si>
    <t xml:space="preserve">Gestión De La Alcaldía Mayor De Cartagena De Indias. Proyección De Necesidades Y Requerimientos De Manera Oportuna.
	</t>
  </si>
  <si>
    <t>SI</t>
  </si>
  <si>
    <t xml:space="preserve">POR DEFINIR </t>
  </si>
  <si>
    <t>1,2,1,0,00-001 - ICLD</t>
  </si>
  <si>
    <t>ADMINISTRACION  Y OPERACION DE LOS CEMENTERIOS PUBLICOS DEL DISTRITO DE   CARTAGENA DE INDIAS</t>
  </si>
  <si>
    <t>Elaborar acciones preventivas, correctivas, de modernización, restauración, construcción de bóvedas y/o nichos en los cementerios del distrito de Cartagena</t>
  </si>
  <si>
    <t>Cementerios remodelados</t>
  </si>
  <si>
    <t>Elaborar (4) acciones preventivas, correctivas, de modernización, restauración, construcción de bóvedas y/o nichos en los cementerios del distrito de Cartagena</t>
  </si>
  <si>
    <t>trabajos finalizados</t>
  </si>
  <si>
    <t>NO</t>
  </si>
  <si>
    <t>Licitación pública</t>
  </si>
  <si>
    <t xml:space="preserve">Recursos propios </t>
  </si>
  <si>
    <t>Implementar un sistema tecnológico para trámites de servicios de cementerio</t>
  </si>
  <si>
    <t>Servicios de información implementados</t>
  </si>
  <si>
    <t>Analizar la información recopilada</t>
  </si>
  <si>
    <t>realizar y sistematizar un inventario general de los cementerios</t>
  </si>
  <si>
    <t>sofware implementado</t>
  </si>
  <si>
    <t>No Contar Con El Personal Especializado Necesario</t>
  </si>
  <si>
    <t>Un Proceso De Selección Idóneo Para El Personal</t>
  </si>
  <si>
    <t>obra fisica terminada</t>
  </si>
  <si>
    <t xml:space="preserve">NP </t>
  </si>
  <si>
    <t>Inventario y saneamiento integral del patrimonio inmobiliario del Distrito de   Cartagena de Indias</t>
  </si>
  <si>
    <t>ACTUALIZAR EL INVENTARIO DE BIENES INMUEBLES DEBIDAMENTE SANEADO PARA LA ADECUADA ADMINISTRACIÓN Y COSERVACION DEL PATRIMONIO DEL DISTRITO TURÍSTICO Y CULTURAL DE CARTAGENA DE INDIAS</t>
  </si>
  <si>
    <t>Actualizar el inventario de bienes inmuebles con sus respectivos expedientes</t>
  </si>
  <si>
    <t>Sedes adecuadas</t>
  </si>
  <si>
    <t>Diagnósticos Técnico-Jurídicos</t>
  </si>
  <si>
    <t>formato diagnostico</t>
  </si>
  <si>
    <t>83.728
61.636
57.853
67.290
52.668
14.550 
62.005 
65.821 
86.463
68.550
18.757
33.323 
98317
43.093
83.481
51.347
10.459</t>
  </si>
  <si>
    <t>UCG  1
UCG  2
UCG 3
UCG 8
UCG 9
UCG 10             
UCG 4
UCG 5
UCG 6
UCG 7               
Rural    
UCG  11
UCG  12
UCG  13
UCG  14
UCG  15
UCG  16</t>
  </si>
  <si>
    <t>No tener personal idóneo</t>
  </si>
  <si>
    <t>Escoger personal con experiencia</t>
  </si>
  <si>
    <t>INVENTARIO Y SANEAMIENTO INTEGRAL DEL PATRIMONIO INMOBILIARIO DEL DISTRITO DE   CARTAGENA DE INDIAS</t>
  </si>
  <si>
    <t>Identificación y adquisición de productos catastrales</t>
  </si>
  <si>
    <t>docmento tecnico predial</t>
  </si>
  <si>
    <t>Control permanente en las actividades realizadas en el cumplimiento del proceso.</t>
  </si>
  <si>
    <t>Estudios de títulos</t>
  </si>
  <si>
    <t>formato estudio de titulos</t>
  </si>
  <si>
    <t>saneamiento de los inmuebles del distrito</t>
  </si>
  <si>
    <t>Titulación y registro</t>
  </si>
  <si>
    <t>documento propiedad</t>
  </si>
  <si>
    <t>No Contar Con Los Recursos</t>
  </si>
  <si>
    <t>Gestionar recursos</t>
  </si>
  <si>
    <t>Conformación de expediente</t>
  </si>
  <si>
    <t>expediente</t>
  </si>
  <si>
    <t>Ingreso y registro a base datos</t>
  </si>
  <si>
    <t>informe de ingreso</t>
  </si>
  <si>
    <t>No Tener Personal Idoneo</t>
  </si>
  <si>
    <t>fortalecimiento de los sistemas de información</t>
  </si>
  <si>
    <t>documento</t>
  </si>
  <si>
    <t>No efectividad del sofware</t>
  </si>
  <si>
    <t xml:space="preserve">falta de planeacion en la recoleccion de informacion </t>
  </si>
  <si>
    <t>intervención, mantenimiento, mejoramiento, recuperación, demarcación, amojonamiento, control y vigilancia en los bienes del Distrito de Cartagena de indias</t>
  </si>
  <si>
    <t xml:space="preserve">Retrasos En Las Actividades Y Seguimiento De Los Procesos Relacionados
</t>
  </si>
  <si>
    <t xml:space="preserve">Control Permanente En Las Actividades Realizadas En El Cumplimiento Del Proceso.
</t>
  </si>
  <si>
    <t>Inventario general de los bienes muebles del Distrito de  Cartagena de Indias</t>
  </si>
  <si>
    <t>Proporcionar una herramienta que permita unificar los criterios para administrar los bienes de manera organizada y garantizar la correcta recepción, almacenamiento, ingreso,  suministros, bajas, registros e inventarios físicos</t>
  </si>
  <si>
    <t>Diseño Conceptual E Instrumental De Un Sistema De Información  Actualizado Para Los Inventarios De Bienes Muebles</t>
  </si>
  <si>
    <t>Servicio de información actualizado</t>
  </si>
  <si>
    <t>Implementación del sistema actualizado</t>
  </si>
  <si>
    <t>Sistema implementado</t>
  </si>
  <si>
    <t>Software no funcional</t>
  </si>
  <si>
    <t>Alimentar el software oportunamente</t>
  </si>
  <si>
    <t>Tener Personal Competente Y Estable Para El Manejo De Calidad De Los Procesos</t>
  </si>
  <si>
    <t>Diseño técnico y funcional</t>
  </si>
  <si>
    <t>Diseño</t>
  </si>
  <si>
    <t>Digitalizar datos erroneos</t>
  </si>
  <si>
    <t>Contar con personal capacitado</t>
  </si>
  <si>
    <t>Reparación y mantenimiento de los parques, espíritu del manglar y parque del centenario del Distrito de Cartagena de Indias</t>
  </si>
  <si>
    <t>Disminuir el índice de deterioro de las áreas verdes, infantiles y espacios de esparcimiento del parque espíritu del manglar y centenario</t>
  </si>
  <si>
    <t>Recuperar, mantener, dotar un total de dos parques: (parque Espíritu del Manglar y Parque del Centenario</t>
  </si>
  <si>
    <t>Parques mantenidos</t>
  </si>
  <si>
    <t>Dotar De Equipos Y Mobiliario Parque Espíritu Del Manglar Y Parque Del Centenario</t>
  </si>
  <si>
    <t>Dotación de equipos</t>
  </si>
  <si>
    <t>retraso en la entrega de las especies vegetales para el sembrado</t>
  </si>
  <si>
    <t>Reajustar cronograma para fechas de siembra</t>
  </si>
  <si>
    <t>Realizar el Mantenimiento Locativo Al Parque Espíritu Del Manglar Y Parque Del Centenario</t>
  </si>
  <si>
    <t>Mantenimiento realizado</t>
  </si>
  <si>
    <t xml:space="preserve">Las areas no reciben el mantenimiento adecuado para su conservación </t>
  </si>
  <si>
    <t>continuos mantenimientos para evitar el deterioro</t>
  </si>
  <si>
    <t>Realizar Mantenimiento De Zonas Y Sistemas Del Parque Espíritu Del Manglar Y Parque Del Centenario</t>
  </si>
  <si>
    <t>Personal con baja capacidad operativa para las actividades</t>
  </si>
  <si>
    <t>Control desde la selección de personal, realizar capacitación permanente</t>
  </si>
  <si>
    <t>Implementar un Plan De Emergencia Y Primeros auxilios en el Espíritu Del Manglar Y Parque Del Centenario</t>
  </si>
  <si>
    <t>Plan implementado</t>
  </si>
  <si>
    <t>Optimización del servicio de acueducto, y acceso al agua potable en la zona urbana, rural e insular del Distrito de  Cartagena de Indias</t>
  </si>
  <si>
    <t>Aumentar el acceso al suministro de agua potable y el servicio público domiciliario de acueducto de manera eficiente en la zona urbana, rural e insular del Distrito de Cartagena de Indias.</t>
  </si>
  <si>
    <t>Construcción del sistema de acueducto.
Proveer  a la población de agua potable.
Optimización de la infrestructura del sistema de acueducto</t>
  </si>
  <si>
    <t>Servicio de Acueducto (Producto principal del proyecto).
Servicio de suministro de agua.
Acueducto Otimizado</t>
  </si>
  <si>
    <t>Infraestructura de conducción Cartagena - Zona Norte en beneficio del sistema de acueducto urbano, rural e insular: 1.000mm L=2,5 Km y 500 mm L= 1,8Km+</t>
  </si>
  <si>
    <t>Infraestructura instalada</t>
  </si>
  <si>
    <t>61.636
57.853</t>
  </si>
  <si>
    <t>UCG 2
UCG 3</t>
  </si>
  <si>
    <t>GINA PATRICIA VÉLEZ ORTIZ</t>
  </si>
  <si>
    <t>Existe riesgo que aumente el valor de las obras a ejecutar, si se retrasan mucho los procesos de asignació n de recursos y contratación.
Proceso de adquisición de equipos para los componentes electromecánicos y eléctricos.
Riesgo que se presenten frecuente s y abundantes lluvias en los meses de mayor lluviosida de la zona.
Que no se puedan suscribir los contratos para la ejecución del proyecto.</t>
  </si>
  <si>
    <t>Gestión rápida por parte de la Administración Distrital en la asignación de recursos.
Realizar las compras oportunas de los equipos para evitar retrasos en la entrega.
Contemplar dentro del cronograma de obra un tiempo adicional para prever las demoras por fenómenos lluvioso.
Rigurosidad en la planificación y requisito de la contratación.</t>
  </si>
  <si>
    <t>Sí</t>
  </si>
  <si>
    <t xml:space="preserve">Mejorar la infraestructua de condución con la construcción de nuve (9)  km de refuerzo </t>
  </si>
  <si>
    <t>1,2,1,0,00-001 - ICLD
1,2,3,2,22-053 - CONTRAPRESTACION PORTUARIA
1,2,4,6,00-055 - SGP APSB
1,3,3,8,03-95-070 RB SGP PROPOSITO GENERAL LIBRE INVERSION</t>
  </si>
  <si>
    <t>2,3,4003,1400,2024130010007</t>
  </si>
  <si>
    <t>Construcción del sistema de acueducto.
Proveer  a la población de agua potable 
Optimización de la infrestructura del sistema de acueducto</t>
  </si>
  <si>
    <t>Infraestructura de conducción Cartagena - Turbaco en beneficio del sistema de acueducto urbano, rural e insular (tramo 2,2 Km DN1000mm)+</t>
  </si>
  <si>
    <t>Acueducto Tierrabomba isla+</t>
  </si>
  <si>
    <t xml:space="preserve">Acueducto </t>
  </si>
  <si>
    <t>Acueducto Isla Barú</t>
  </si>
  <si>
    <t xml:space="preserve">
UCG 2
UCG 3
</t>
  </si>
  <si>
    <t>Extensión de redes de acueducto Pasacaballos</t>
  </si>
  <si>
    <t>02-05-04</t>
  </si>
  <si>
    <t>02-05-05</t>
  </si>
  <si>
    <t>Construcción Planta de Tratamiento de Agua Potable Arroyo Grande+</t>
  </si>
  <si>
    <t xml:space="preserve">Corregimientos </t>
  </si>
  <si>
    <t>02-05-06</t>
  </si>
  <si>
    <t>Extensión redes de acueducto Arroyo de Piedra+</t>
  </si>
  <si>
    <t>02-05-07</t>
  </si>
  <si>
    <t>Extensión redes de acueducto Bayunca y Pontezuela+</t>
  </si>
  <si>
    <t>02-05-08</t>
  </si>
  <si>
    <t>Solución alternativa para el suministro de agua potable Isla Fuerte, Isla Grande, Archipiélago de San Bernardo, Santa Cruz del Islote, Múcura. Titipan+</t>
  </si>
  <si>
    <t>02-05-09</t>
  </si>
  <si>
    <t>Extensión redes de acueducto Fredonia</t>
  </si>
  <si>
    <t>83.728
61.636
57.853
67.290
52.668
14.550 
62.005 
65.821 
86.463
68.550</t>
  </si>
  <si>
    <t xml:space="preserve">UCG  1
UCG  2
UCG 3
UCG 8
UCG 9
UCG 10             
UCG 4
UCG 5
UCG 6
UCG 7    </t>
  </si>
  <si>
    <t>02-05-10</t>
  </si>
  <si>
    <t>Extensión redes de acueducto San Jose de los Campanos</t>
  </si>
  <si>
    <t>Coordinación y/o planificación de la gestión para el suministro de agua potable mediante soluciones alternativas o transitorias zona urbana, rural e insular</t>
  </si>
  <si>
    <t>Suministro de agua potable zona urbana, rural e insular</t>
  </si>
  <si>
    <t>Seguimiento del suministro de agua potable mediante soluciones alternativas o transitorias zona urbana, rural e insular</t>
  </si>
  <si>
    <t>Interventoría</t>
  </si>
  <si>
    <t xml:space="preserve">Interventoria </t>
  </si>
  <si>
    <t>Optimización del servicio de alcantarillado sanitario, y acceso al saneamiento básico en la zona urbana, rural e insular del Distrito de  Cartagena de Indias</t>
  </si>
  <si>
    <t>Asegurar el acceso al saneamiento básico y el servicio público domiciliario de alcantarillado sanitario de manera eficiente en la zona urbana, rural e insular del Distrito de Cartagena de Indias.</t>
  </si>
  <si>
    <t>Construcción del sistema de alcantarillado sanitario</t>
  </si>
  <si>
    <t xml:space="preserve">Servicio de Alcantarillado (Producto 
principal del proyecto) </t>
  </si>
  <si>
    <t xml:space="preserve">Ampliación de capacidad Colector del Alto Bosque transversal 49
</t>
  </si>
  <si>
    <t xml:space="preserve">Alcantarillado </t>
  </si>
  <si>
    <t>UCG 8</t>
  </si>
  <si>
    <t xml:space="preserve">Existe riesgo que aumente el valor de las obras a ejecutar, si se retrasan mucho los procesos de asignació n de recursos y contratación.
Proceso de adquisición de equipos para los componentes electromecánicos y eléctricos.
Riesgo que se presenten frecuente s y abundantes lluvias en los meses de mayor lluviosida de la zona.
</t>
  </si>
  <si>
    <t>Gestión rápida por parte de la Administración Distrital en la asignación de recursos.
Realizar las compras oportunas de los equipos para evitar retrasos en la entrega.
Contemplar dentro del cronograma de obra un tiempo adicional para prever las demoras por fenómenos lluvioso.</t>
  </si>
  <si>
    <t>Tramo faltante Colector Vía Campaña</t>
  </si>
  <si>
    <t>Alcantarillado Pasacaballos sector Jorge Eliecer Gaitan, Mesa Valdez y Madre Herlinda</t>
  </si>
  <si>
    <t>Alcantarillado Tierra Baja y Puerto Rey</t>
  </si>
  <si>
    <t>UCG 11</t>
  </si>
  <si>
    <t>Soluciones individuales de saneamiento para Arroyo de las Canoas</t>
  </si>
  <si>
    <t>Alcantarillado Arroz Barato fase II y III</t>
  </si>
  <si>
    <t>Alcantarillado Policarpa</t>
  </si>
  <si>
    <t>Alcantarillado Puerta de Hierro</t>
  </si>
  <si>
    <t>Alcantarillado Escallón Villa</t>
  </si>
  <si>
    <t>Alcantarillado 2 de noviembre</t>
  </si>
  <si>
    <t>98317
43.093
83.481
51.347
10.459</t>
  </si>
  <si>
    <t>UCG  12
UCG  13
UCG  14
UCG  15
UCG  16</t>
  </si>
  <si>
    <t>Alcantarillado Nuevo Campestre</t>
  </si>
  <si>
    <t>Alcantarillado Bocachica</t>
  </si>
  <si>
    <t>Administración del Fondo de Solidaridad y redistribución del ingreso para los servicios públicos domiciliarios de acueducto, alcantarillado y aseo en el Distrito de  Cartagena de Indias</t>
  </si>
  <si>
    <t>Garantizar en un 100% el acceso a los servicios públicos de agua potable y saneamiento básico a los suscriptores de los estratos 1, 2 y 3 en el Distrito de Cartagena de Indias.</t>
  </si>
  <si>
    <t>Brindar apoyo financiero a los hogares de para el pago de servicios públicos domiciliarios a través de los subsidios</t>
  </si>
  <si>
    <t>Servicio de apoyo financiero para subsidios al consumo en los servicios públicos domiciliarios (4003047)</t>
  </si>
  <si>
    <t>Pago de la factura generada por la ESP por concepto de subsidios de los estratos 1, 2 y 3.</t>
  </si>
  <si>
    <t>Contratación régimen especial - Régimen especial</t>
  </si>
  <si>
    <t>SGP</t>
  </si>
  <si>
    <t>1.2.1.0.00-001 - ICLD
1.2.4.6.00-055 - SGP APSB
1.3.2.2.13-111 - RF SGP APSB
1.3.2.3.11-126 - RF IMP TRANSPORTE POR OLEODUCTO
1.2.3.1.17-180 - SOBRETASA DE SOLIDARIDAD SERVICIOS PUBLICOS ACUEDUCTO, ASEO Y ALCANTARILLADO
1.3.3.10.00-95-055 RB SGP AGUA POTABLE
1.3.3.10.00-93-055 RB SGP AGUA POTABLE
1.3.3.10.00-95-111 RB RF SGP AGUA POTABLE
1.3.3.10.00-93-111 RB RF SGP AGUA POTABLE</t>
  </si>
  <si>
    <t>2.3.4003.1400.2024130010102</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</si>
  <si>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</si>
  <si>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</si>
  <si>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Establecer un nuevo contrato para continuar garantizando la prestación y optimización del servicio de alumbrado público y el suministro de energía del sistema en el Distrito de Cartagena de indias.</t>
  </si>
  <si>
    <t>Redes de alumbrado público mejoradas</t>
  </si>
  <si>
    <t>Realizar el pago de subsidios para los usuarios (hogares) de los estratos 1,2 y 3 en la prestación del servicio público de acueducto.</t>
  </si>
  <si>
    <t xml:space="preserve">Pago de facturas subsidios </t>
  </si>
  <si>
    <t>Fallas presentadas en la red de transmisión de energía que permite el suministro al sistema de alumbrado publico de Cartagena</t>
  </si>
  <si>
    <t>Seguimiento y control al operador que suministra energía para considerar planes de contingencia ante fallas del sistema de transmisión, así como contar con segunda opción de suministro</t>
  </si>
  <si>
    <t>Alumbrado público optimizado y modernizado</t>
  </si>
  <si>
    <t>https://community.secop.gov.co/Public/Tendering/OpportunityDetail/Index?noticeUID=CO1.NTC.4290671&amp;isFromPublicArea=True&amp;isModal=False</t>
  </si>
  <si>
    <t>1.2.3.1.05-121 - IMPUESTO DE ALUMBRADO PUBLICO</t>
  </si>
  <si>
    <t>2.3.2102.1900.2021130010195</t>
  </si>
  <si>
    <t>https://community.secop.gov.co/Public/Tendering/OpportunityDetail/Index?noticeUID=CO1.NTC.3684365&amp;isFromPublicArea=True&amp;isModal=False</t>
  </si>
  <si>
    <t>1.3.2.3.11-162 RF ALUMBRADO PUBLICO</t>
  </si>
  <si>
    <t>1.3.3.3.14-95-121 RB IMPUESTO DE ALUMBRADO PUBLICO</t>
  </si>
  <si>
    <t>Alumbrado público</t>
  </si>
  <si>
    <t>https://community.secop.gov.co/Public/Tendering/OpportunityDetail/Index?noticeUID=CO1.NTC.3600368&amp;isFromPublicArea=True&amp;isModal=False</t>
  </si>
  <si>
    <t>1.3.3.3.14-95-162 RB RF IMPUESTO DE ALUMBRADO PUBLICO</t>
  </si>
  <si>
    <t xml:space="preserve"> 2.3.2102.1900.2021130010195</t>
  </si>
  <si>
    <t xml:space="preserve"> Realizar la Inversión para el Sistema de Alumbrado Público ± Ejecutar la modernización y expansión.</t>
  </si>
  <si>
    <t>Alumbrado público modernizado</t>
  </si>
  <si>
    <t>Alumbrado público navideño</t>
  </si>
  <si>
    <t>1.3.3.3.14-93-162 RB RF IMPUESTO DE ALUMBRADO PUBLICO</t>
  </si>
  <si>
    <t>Implementación de fuentes no convencionales de energía sostenible en el Distrito de  Cartagena de Indias</t>
  </si>
  <si>
    <t xml:space="preserve">Asegurar acceso de suministro de energía eléctrica mediante Fuente no convencional de energía renovable FNCER en zona urbana, rural e insular del Distrito de Cartagena de Indias.
</t>
  </si>
  <si>
    <t>Implementar sistema fotovoltaico como Fuente No Convencional de Energía Renovable (FNCER) para el suministro de energía.</t>
  </si>
  <si>
    <t>Unidades de generación fotovoltaica de energía electíca instaladas</t>
  </si>
  <si>
    <t>Realizar la Administración, Operación y Mantenimiento (AOM).</t>
  </si>
  <si>
    <t>Manteniemeinto de alumbrado público</t>
  </si>
  <si>
    <t>Incremento del precio de los insumos.
Requisitos para la legalización del contrato.
Fenómenos naturales que retrasen el avance en la ejecución del contrato</t>
  </si>
  <si>
    <t>Verificación de precios de insumos antes y durante la ejecución del contrato.
Pólizas  contractuales.
Prórrogas del contrato.</t>
  </si>
  <si>
    <t>sÍ</t>
  </si>
  <si>
    <t xml:space="preserve"> Realizar la Interventoría y Supervisión a las actividades del proyecto</t>
  </si>
  <si>
    <t xml:space="preserve">Informe de interventoria </t>
  </si>
  <si>
    <t>Generadora fotovoltaica de energía no convencional</t>
  </si>
  <si>
    <t>Adelantar las Actividades de destinación complementaria - alumbrado fin de año.</t>
  </si>
  <si>
    <t>Alumbrado navideño</t>
  </si>
  <si>
    <t>Actualización e implementación del Plan de Gestión Integral de Residuos Solidos - PGIRS en el Distrito de  Cartagena de Indias</t>
  </si>
  <si>
    <t>Mejorar la eficiencia operativa en la gestión de residuos, incrementar el aprovechamiento de residuos y reducir los puntos críticos en el Distrito de Cartagena.</t>
  </si>
  <si>
    <t>Promover la eficiencia operativa en la gestión de residuos</t>
  </si>
  <si>
    <t>Servicios de implementación del Plan de Gestión Integral de Residuos Solidos PGIRS (Producto principal del proyecto)</t>
  </si>
  <si>
    <t xml:space="preserve">Fuente FNCER sistema fotovoltaico para el suministro de energía </t>
  </si>
  <si>
    <t xml:space="preserve">Unidad generadora de energía no convencional </t>
  </si>
  <si>
    <t>Falta de financiamiento adecuado para la implementación del proyecto.
Oposición del personal y la comunidad a las nuevas prácticas y tecnologías.
Insuficiente capacitación en el uso de nuevas tecnologías.
Fallas en las nuevas tecnologías implementadas (sensores, SIG, software).
Riesgos asociados a la gestión y protección de datos personales.
Cambios en la economía que afecten la disponibilidad de recursos.
Cambios en las políticas y regulaciones gubernamentales.
Problemas ambientales inesperados durante la implementación y operación del sistema.
Falta de interés y participación de la comunidad en las iniciativas de gestión de residuos.
La infraestructura actual puede no soportar las nuevas tecnologías y procesos.
Eventos climáticos extremos que pueden afectar la operación del sistema.</t>
  </si>
  <si>
    <t xml:space="preserve">Buscar subvenciones y fondos internacionales. 
Establecer alianzas público-privadas. 
Gestionar eficientemente el presupuesto.
Implementar programas de sensibilización y capacitación. 
Involucrar a la comunidad en el desarrollo del proyecto.
Desarrollar programas de formación continua. 
Contratar expertos para capacitación especializada.
Realizar pruebas piloto antes de la implementación completa. 
Mantener contratos de mantenimiento y soporte técnico.
Implementar protocolos de seguridad y privacidad de datos.
Cumplir con las regulaciones locales e internacionales sobre protección de datos.
Diversificar fuentes de financiamiento. 
Mantener una reserva financiera para contingencias.
Monitorear continuamente las políticas y regulaciones. 
Participar en el diálogo con reguladores y autoridades locales.
Realizar estudios de impacto ambiental antes de la implementación. 
Desarrollar planes de contingencia ambiental.
Desarrollar programas de incentivos y campañas de sensibilización.
Crear programas de voluntariado y participación comunitaria.
Evaluar y mejorar la infraestructura existente antes de la implementación. 
Planificar inversiones en infraestructura.
Desarrollar planes de contingencia y respuesta a desastres. 
Construir infraestructura resiliente.
</t>
  </si>
  <si>
    <t>PGIRS Actualizado</t>
  </si>
  <si>
    <t>No Aplica</t>
  </si>
  <si>
    <t>Unidades de generación fotovoltaica de energía eléctrica instaladas.</t>
  </si>
  <si>
    <t>Proyectos suceptibles de financiación con recursos del IAT.</t>
  </si>
  <si>
    <t>Interventoria.</t>
  </si>
  <si>
    <t>Censo actualizao de los recicladores</t>
  </si>
  <si>
    <t>Actualización e implementación del PGIRS en el Distrito de Cartagena</t>
  </si>
  <si>
    <t>Estudios técnicos y diseños de planta de tratamiento de residuos sólidos</t>
  </si>
  <si>
    <t>Estructuración, publicación y evaluación de convocatoria Incentivo al Aprovechamiento y Tratamiento de Residuos Sólidos (IAT).</t>
  </si>
  <si>
    <t xml:space="preserve">Gestión eficiete de resduos sólidos en el área insular </t>
  </si>
  <si>
    <t>Actualización de Censo de Recicladores.</t>
  </si>
  <si>
    <t xml:space="preserve">Puntos de acopio de residuos sólidos en la zona insular </t>
  </si>
  <si>
    <t>Estudios y diseños planta de tratamiento de residuos del Distrito.</t>
  </si>
  <si>
    <t>Lineamientos técnicos para la gestión de RAEES</t>
  </si>
  <si>
    <t>Gestión de residuos en el área rural/insular del Distrito</t>
  </si>
  <si>
    <t>Puntos críticos recuperados</t>
  </si>
  <si>
    <t>Fomentar el aprovechamiento de los residuos</t>
  </si>
  <si>
    <t>Servicios de asistencia técnica en manejo de residuos solidos</t>
  </si>
  <si>
    <t>Puntos de acopio para la disposición de residuos en la zona insular del Distrito</t>
  </si>
  <si>
    <t xml:space="preserve">Ciudadanos formados en gestión de residuos sólidos </t>
  </si>
  <si>
    <t>Estructuración lineamiento técnico para la gestión de los residuos de aparatos eléctricos y electrónicos (RAEE) en el área rural/insular del Distrito</t>
  </si>
  <si>
    <t xml:space="preserve">Recicladores de oficio capacitados </t>
  </si>
  <si>
    <t>Recuperación de puntos críticos en el Distrito.</t>
  </si>
  <si>
    <t xml:space="preserve">Recicladores formalizados </t>
  </si>
  <si>
    <t>Formación en adecuada gestión y aprovechamiento de residuos.</t>
  </si>
  <si>
    <t xml:space="preserve">Falta de financiamiento adecuado para la implementación del proyecto.
Oposición del personal y la comunidad a las nuevas prácticas y tecnologías.
Insuficiente capacitación en el uso de nuevas tecnologías.
Fallas en las nuevas tecnologías implementadas (sensores, SIG, software).
Riesgos asociados a la gestión y protección de datos personales.
Cambios en la economía que afecten la disponibilidad de recursos.
Cambios en las políticas y regulaciones gubernamentales.
Problemas ambientales inesperados durante la implementación y operación del sistema.
</t>
  </si>
  <si>
    <t xml:space="preserve">Buscar subvenciones y fondos internacionales. 
Establecer alianzas público-privadas. 
Gestionar eficientemente el presupuesto.
Implementar programas de sensibilización y capacitación. 
Involucrar a la comunidad en el desarrollo del proyecto.
Desarrollar programas de formación continua. 
Contratar expertos para capacitación especializada.
Realizar pruebas piloto antes de la implementación completa. 
Mantener contratos de mantenimiento y soporte técnico.
Implementar protocolos de seguridad y privacidad de datos.
Cumplir con las regulaciones locales e internacionales sobre protección de datos.
Diversificar fuentes de financiamiento. 
Mantener una reserva financiera para contingencias.
Monitorear continuamente las políticas y regulaciones. 
Participar en el diálogo con reguladores y autoridades locales.
Realizar estudios de impacto ambiental antes de la implementación. 
Desarrollar planes de contingencia ambiental.
Desarrollar programas de incentivos y campañas de sensibilización.
Crear programas de voluntariado y participación comunitaria.
</t>
  </si>
  <si>
    <t xml:space="preserve">Mapa con rutas georeferenciadas </t>
  </si>
  <si>
    <t>Diseño e implementación de programa de capacitación para recicladores de oficio.</t>
  </si>
  <si>
    <t>Campañas de fomento a la formalización de recicladores</t>
  </si>
  <si>
    <t>Rutas selectivas georreferenciadas</t>
  </si>
  <si>
    <t>Estructurar los procesos y lineamientos que permita implementar un nuevo sistema integral de abastecimiento eficiente en el ciudad de Cartagena</t>
  </si>
  <si>
    <t>Documentos tecnicos</t>
  </si>
  <si>
    <t>MARÍA EMMA FLOREZ AGAMEZ</t>
  </si>
  <si>
    <t>Administrativos, operacionales y legales</t>
  </si>
  <si>
    <t>Previa socialización del alcance del proyecto con todos los grupos de interes, creación de estrategis de comunicación con población objeivo para socializar la importancia de entregar la informaci´pon requerida, revisión de la normativa que reglamenta el actual  sistema de mercados</t>
  </si>
  <si>
    <t>Si</t>
  </si>
  <si>
    <t>Fortalecimiento a la gestión integral del sistema de mercado de Distrito de   Cartagena de Indias</t>
  </si>
  <si>
    <t>Implementar las bases tecnicas, juridicas, administrativas y operativas para el funcionamiento integral del sistema de mercados del Distrito de Cartagena</t>
  </si>
  <si>
    <t>Documentos normativos</t>
  </si>
  <si>
    <t>Julio</t>
  </si>
  <si>
    <t>1.3.3.1.00-95-001 RB lcLD</t>
  </si>
  <si>
    <t xml:space="preserve">2.3.3502.0200.2024 1 3001 01 63
 </t>
  </si>
  <si>
    <t xml:space="preserve"> 1.3.3.1.00-95-001 RB lcLD</t>
  </si>
  <si>
    <t xml:space="preserve">2.3.3502.0200.2024 1 3001 01 63
</t>
  </si>
  <si>
    <t>Plazas de mercado mantenida</t>
  </si>
  <si>
    <t>Metros cuadrados de construcción</t>
  </si>
  <si>
    <t>ICLD</t>
  </si>
  <si>
    <t>Transformación de la transparencia activa y pasiva en el Distrito de Cartagena de Indias</t>
  </si>
  <si>
    <t>Aumentar la confianza de la ciudadania en la gestión administrativa del distrito</t>
  </si>
  <si>
    <t>Generar espacios de participación ciudadana que permita la socialización de los resultados de la gestión pública en Cartagena - Fomentar una mayor participación ciudadana en los espacios de participación creados por el distrito - Agilizar los procesos de respuesta a trámites presentados por la ciudadanía</t>
  </si>
  <si>
    <t xml:space="preserve">Servicio de promoción a la participación ciudadana </t>
  </si>
  <si>
    <t>Realizar Feria de Transparencia "Cartagena Habla Claro"</t>
  </si>
  <si>
    <t>Feria de Transparencia</t>
  </si>
  <si>
    <t>GABRIEL SERRANO SERRANO</t>
  </si>
  <si>
    <t>Limitación en el desarrollo del proceso administrativo para suscribir contratos</t>
  </si>
  <si>
    <t>Solicitar de manera rigurosa y con anterioridad todos los documentos y soportes necesarios y hacer seguimiento permanentemente al cumplimiento de los tiempos de respuestas de las diferentes dependencias a cargo del proceso</t>
  </si>
  <si>
    <t>Salon para el evento, refrigerios, publicidad, alimentación, viaticos para conferencistas</t>
  </si>
  <si>
    <t>Selección abreviada menor cuantía</t>
  </si>
  <si>
    <t>2,3,4502,1000,2024130010164</t>
  </si>
  <si>
    <t>Realizar una campaña pedagógica y de socialización sobre la Ley de Transparencia y Acceso a la Información</t>
  </si>
  <si>
    <t>Pedagógia sobre la Ley de Transparencia y Acceso a la Información</t>
  </si>
  <si>
    <t>Transporte, alquiler de salón, publicidad, conferencista</t>
  </si>
  <si>
    <t>Realizar la actualización del botón de Transparencia</t>
  </si>
  <si>
    <t>Boton de Transparencia actualizado</t>
  </si>
  <si>
    <t>Refrigerio, publicidad, talento humano, tecnología</t>
  </si>
  <si>
    <t>Realizar la campaña de divulgación del canal de denuncias por actos de corrupción</t>
  </si>
  <si>
    <t>Instructivo sobre el canal de denuncias</t>
  </si>
  <si>
    <t>Nulo o bajo interés y participaciíon ciudadana en los espacios diseñados</t>
  </si>
  <si>
    <t>Socialización de los espacios diseñados, así como encuentros ciudadanos para la selección de las temática de estos</t>
  </si>
  <si>
    <t>Capacitaciones, publicidad</t>
  </si>
  <si>
    <t>Instalar un mecanismo de transparencia activa (QR) en los lugares donde hayan obras públicas para que los ciudadanos estén informados sobre los contratos que se estan ejecutando</t>
  </si>
  <si>
    <t>QR en vayas de información de las obras</t>
  </si>
  <si>
    <t>Recursos humanos, tecnología</t>
  </si>
  <si>
    <t>Socializar la herramienta de inteligencia artificial "Catalina" como instrumento de acceso a la información</t>
  </si>
  <si>
    <t xml:space="preserve">Informe sobre jornada socialización de "Catalina" </t>
  </si>
  <si>
    <t>Salón de eventos, refrigerio, ayudas audiovisuales</t>
  </si>
  <si>
    <t>Realizar un proceso de educación continua para fortalecimiento de las juntas de acciones comunales en tema de acción comunal con enfasis en contratación pública</t>
  </si>
  <si>
    <t>Certificación en contratación pública para las juntas de acciones locales</t>
  </si>
  <si>
    <t>Incumplimiento de los plazos determinados en la ejecución del proyecto</t>
  </si>
  <si>
    <t>Seguimiento permanente al cumplimiento de los tiempos</t>
  </si>
  <si>
    <t>Salón de eventos, refrigerio, publicidad</t>
  </si>
  <si>
    <t>Realizar una rendición de cuentas territorial en cada una de las localidades del distrito, en cabeza de sus alcaldes locales, con el fin de descentralizar las rendiciones de cuenta</t>
  </si>
  <si>
    <t>Informe de rendición de cuentas de las alcaldias locales</t>
  </si>
  <si>
    <t>Salon de eventos, publicidad</t>
  </si>
  <si>
    <t>Realizar una audiencia pública de rendición de cuentas con el alcalde mayor</t>
  </si>
  <si>
    <t>Informe sobre rendición de cuentas</t>
  </si>
  <si>
    <t xml:space="preserve">Panelsta, salon de eventos, viaticos </t>
  </si>
  <si>
    <t>Realizar un evento en conmemoración del dia internacional de la lucha contra la corrupción</t>
  </si>
  <si>
    <t>Evento sobre dia internacional de la lucha contra la corrupción</t>
  </si>
  <si>
    <t>Realizar campañas pedagógicas dirigidas a los estudiantes de las instituciones educativas oficiales del distrito de Cartagena en materia de transparencia y anticorrupción</t>
  </si>
  <si>
    <t>Jornadas pedagógicas</t>
  </si>
  <si>
    <t>Optimización del Modelo Integrado de Planeación y Gestión - MIPG en la Alcaldía Mayor de   Cartagena de Indias</t>
  </si>
  <si>
    <t xml:space="preserve">Optimizar el Índice de Desempeño Institucional - IDI de la Alcaldía de Cartagena de Indias, mediante la articulación y eficiencia de los procesos de la entidad (Modelo de Operación por Procesos) y en el cumplimiento de las directrices y atributos de las políticas de gestión y desempeño del Modelo Integrado de Planeación y Gestión de la Alcaldía Mayor de Cartagena.  </t>
  </si>
  <si>
    <t xml:space="preserve">Diseñar e implementar una estrategia para la simplificación de procesos en el Distrito que permita el cumplimiento de los criterios diferenciales de la política de Fortalecimiento Organizacional y Simplificación de Procesos y su monitoreo. </t>
  </si>
  <si>
    <t>Servicio de Implementación Sistemas de Gestión</t>
  </si>
  <si>
    <t>Implementar una (1) estrategia para la simplificación de procesos que permita el cumplimiento de los criterios diferenciales de la política de Fortalecimiento Organizacional y Simplificación de Procesos y su monitoreo en el Distrito de Cartagena</t>
  </si>
  <si>
    <t>Documento técnico – plan de trabajo para simplificación de procesos y cronograma de actividades (4 años)</t>
  </si>
  <si>
    <t>1221
4191</t>
  </si>
  <si>
    <t>Servidores Publicos 
Contratistas</t>
  </si>
  <si>
    <t>LINA PEREZ SOLANO</t>
  </si>
  <si>
    <t xml:space="preserve">Cambio en la normatividad asociada a al Modelo Integrado de Planeación y Gestión, que retrase    el diseño de las estrategias a implementar </t>
  </si>
  <si>
    <t xml:space="preserve">Revisar ajustes normativos de MIPG </t>
  </si>
  <si>
    <t>Contratación directa.</t>
  </si>
  <si>
    <t>1.2.1.0.00-001 - ICLD</t>
  </si>
  <si>
    <t>2.3.4599.1000.2024130010070</t>
  </si>
  <si>
    <t xml:space="preserve">Diseñar e Implementar una estrategia que permita optimizar el nivel de desempeño de las Políticas de Gestión y Desempeño del Modelo Integrado de Planeación y Gestión. </t>
  </si>
  <si>
    <t>Servicio de actualización del Sistema de Gestión</t>
  </si>
  <si>
    <t xml:space="preserve">Diseñar estrategia para para la optimización del desempeño de las políticas del MIPG en la entidad </t>
  </si>
  <si>
    <t xml:space="preserve">Documento técnico – plan de trabajo para optimización y cronograma de actividades (4 años) </t>
  </si>
  <si>
    <t xml:space="preserve">Promover procesos de transformación digital que faciliten la implementación del Modelo Integrado de Planeación y Gestión - MIPG. </t>
  </si>
  <si>
    <t xml:space="preserve">Optimizar/mejorar sistema de información que garantiza la trazabilidad documental de los documentos de gestión del Modelo de operación por procesos de la Alcaldía. </t>
  </si>
  <si>
    <t xml:space="preserve">Sistema de información actualizado/optimizado mejorado </t>
  </si>
  <si>
    <t xml:space="preserve">Posibilidad de incumplir con las actividades definidas en los planes de acción de las políticas del MIPG. </t>
  </si>
  <si>
    <t xml:space="preserve">Informe de monitoreo de los planes de acción   </t>
  </si>
  <si>
    <t xml:space="preserve">Promover una cultura organizacional para fortalecer las capacidades de los lideres y sus colaboradores en la entidad que permita avanzar en la implementación del Modelo Integrado de Planeación y Gestión en la entidad. </t>
  </si>
  <si>
    <t xml:space="preserve">Suministro Material Gráfico y POP </t>
  </si>
  <si>
    <t xml:space="preserve">Implementar mecanismos y sistema de información para optimizar el proceso de medición de desempeño de los procesos de la entidad. </t>
  </si>
  <si>
    <t xml:space="preserve">Sistema de información implementado </t>
  </si>
  <si>
    <t xml:space="preserve">Implementar mecanismos que permitan realizar monitoreo a los procesos y trazabilidad documental. </t>
  </si>
  <si>
    <t xml:space="preserve">Servicio de actualización del Sistema de Gestión </t>
  </si>
  <si>
    <t xml:space="preserve">Capacitar a servidores y colaboradores para fomentar la cultura de MIPG en la entidad.  </t>
  </si>
  <si>
    <t xml:space="preserve">Personas capacitadas  </t>
  </si>
  <si>
    <t xml:space="preserve">Desfinanciación del Proyecto </t>
  </si>
  <si>
    <t xml:space="preserve">Garantizar los recursos para la ejecución del proyecto. </t>
  </si>
  <si>
    <t xml:space="preserve">Suministrar Material gráfico y apoyo para la realización de actividades de sensibilización y apropiación del Modelo Integrado de Planeación y Gestión en la entidad. </t>
  </si>
  <si>
    <t xml:space="preserve">Material gráfico y de POP </t>
  </si>
  <si>
    <t xml:space="preserve"> 
Servicio de actualización del Sistema de Gestión </t>
  </si>
  <si>
    <t xml:space="preserve">Asesorías técnicas a todas las dependencias del orden central del Distrito para formular y ejecutar planes de acción de implementación de las políticas de MIPG </t>
  </si>
  <si>
    <t>Planes de Acción políticas de gestión y desempeño formulados</t>
  </si>
  <si>
    <t xml:space="preserve">Retaso en el cronograma </t>
  </si>
  <si>
    <t xml:space="preserve">Monitoreo permanente de las actividades del proyecto </t>
  </si>
  <si>
    <t xml:space="preserve">Adquirir herramientas y recursos tecnológicos necesarios y suficientes para mejorar la relación estado ciudadano y la operación de todos los canales dispuestos por la Alcaldía de Cartagena de Indias D.T. y C. para ello. </t>
  </si>
  <si>
    <t xml:space="preserve">Herramientas tecnológicas adquiridas </t>
  </si>
  <si>
    <t>Fortalecimiento del sistema de archivo y gestión documental del Distrito de  Cartagena de Indias</t>
  </si>
  <si>
    <t>Fortalecer la gestión y preservación del patrimonio documental del Distrito de Cartagena.</t>
  </si>
  <si>
    <t>Implementar y actualizar elementos obligatorios de un sistema de Archivo y Gestión Documental.</t>
  </si>
  <si>
    <t>5 servicios de gestión documental implementados</t>
  </si>
  <si>
    <t>Actualizar las unidades documentales, búsqueda de documentos y ajustes a los inventarios de las unidades documentales.</t>
  </si>
  <si>
    <t>JOSE CARLOS PUELLO RUBIO</t>
  </si>
  <si>
    <t>La implementación del Proyecto genera deficiencias en la ordenación, clasificación, almacenamiento, recuperación y disposición final de la documentación en el Sistema de Archivo del Distrito de Cartagena, están generando una gestión ineficiente y poco fiable, lo que compromete su capacidad para cumplir efectivamente con sus funciones y responsabilidades.</t>
  </si>
  <si>
    <t>Garantizar la implementación de los elementos obligatorios en el Sistema de Archivo y Gestión Documental.</t>
  </si>
  <si>
    <t>$ 600.000.000
$ 200.000.000
$ 200.000.000</t>
  </si>
  <si>
    <t>1.2.1.0.00-001 - ICLD
1.3.1.1.03-062 - DIVIDENDOS ACUACAR
1.3.1.1.03-137 - DIVIDENDOS CARTAGENA II</t>
  </si>
  <si>
    <t>FORTALECIMIENTO DEL SISTEMA DE ARCHIVO Y GESTION DOCUMENTAL DEL DISTRITO DE CARTAGENA DE INDIAS</t>
  </si>
  <si>
    <t>Velar por el cumplimiento de la ley general de Archivos 594 del 2000, decretos y acuerdos reglamentarios.</t>
  </si>
  <si>
    <t>Actualizar e implementar instrumentos archivísticos.</t>
  </si>
  <si>
    <t>Ausencia de implementación de elementos obligatorios en el Sistema de Archivo y Gestión Documental representa una vulnerabilidad significativa para la integridad y eficiencia del sistema de Archivo y Gestión Documental.</t>
  </si>
  <si>
    <t>Establecer un plan de conservación a largo plazo que incluya capacitación, supervisión, saneamiento y control para asegurar la integridad, accesibilidad y preservación de la documentación.</t>
  </si>
  <si>
    <t>Implementar y Actualizar Programa de Gestión Documental - PGD</t>
  </si>
  <si>
    <t xml:space="preserve">
Plan de Atencion de Emergencias, Programa de Auditoria y Control, Plan de Mejoramiento Normas Archivo para implementar las acciones de mejora que se identifiquen. </t>
  </si>
  <si>
    <t>2 Servicios de sistemas de gestión implementados</t>
  </si>
  <si>
    <t>Realizar programas de Capacitación, Sensibilización, Asistencia técnica y asesorías técnicas.</t>
  </si>
  <si>
    <t>La falta de actualización e implementación del Sistema de Conservación (SIC) representa una amenaza para la integridad, accesibilidad y preservación a largo plazo de la documentación. Este riesgo implica la ausencia de un plan de conservación, capacitación y supervisión, así como la falta de medidas de saneamiento y control.</t>
  </si>
  <si>
    <t>Establecer un plan de conservación que incluya capacitación, supervisión, saneamiento y control para asegurar la integridad, accesibilidad y preservación de la documentación.</t>
  </si>
  <si>
    <t>Implementar y actualizar el sistema integrado de conservación -SIC.</t>
  </si>
  <si>
    <t>Realizar Programa de Saneamiento ambiental: jornadas de fumigación en las instalaciones de archivo y áreas de almacenamiento</t>
  </si>
  <si>
    <t>Mínima cuantía</t>
  </si>
  <si>
    <t>Realizar programa de monitoreo y control de condiciones ambientales: adquirir sistemas y/o elementos fundamentales para las condiciones ambientales del archivo.</t>
  </si>
  <si>
    <t>Garantizar una gestión eficiente y efectiva de la documentación, asegurando su disponibilidad, integridad y accesibilidad a lo largo del tiempo a través de la implementación del Plan de Conservación a largo plazo.</t>
  </si>
  <si>
    <t>Actualizar e implementar el sistema integrado de conservación - SIC.  (Plan de Conservación)</t>
  </si>
  <si>
    <t>Lineamientos del Diagnostico Integral  de Archivos</t>
  </si>
  <si>
    <t>Implementar y actualizar el Plan de Preservación Documental a Largo Plazo</t>
  </si>
  <si>
    <t>•	Política de Preservación Digital del Distrito
•	Procedimientos para la Preservación Digital a Largo Plazo
•	Equipos Tecnológicos para la Preservación Digital
•	Soporte Tecnológico</t>
  </si>
  <si>
    <t>Transformación digital de la gestión documental del Distrito de Cartagena de Indias</t>
  </si>
  <si>
    <t>Fortalecer el acceso al patrimonio documental del Distrito de Cartagena.</t>
  </si>
  <si>
    <t xml:space="preserve">Implementar y actualizar el sistema de gestión de documentos electrónicos de archivo - SGDEA, definido y caracterizado conforme a la normatividad vigente. </t>
  </si>
  <si>
    <t>Incumplimiento de la Ley General de Archivos 594 del 2000 en el Distrito de Cartagena implica la falta de programas efectivos de capacitación y sensibilización, auditorías, planes de mejoramiento y asesorías técnicas</t>
  </si>
  <si>
    <t>Desarrollar programas eficientes de capacitación y sensibilización, auditorías, planes de mejoramiento y asesorías técnicas para garantizar el cumplimiento de la Ley General de Archivos 594 del 2000 en el Distrito de Cartagena.</t>
  </si>
  <si>
    <t>Alinear los objetivos estratégicos con la gestión documental para priorizar la implementación del sistema de gestión de documentos electrónicos de archivo - SGDEA</t>
  </si>
  <si>
    <t>Implementación del Programa de Formación Integral Escuela Taller del Distrito de  Cartagena de Indias</t>
  </si>
  <si>
    <t>Impartir formación para el trabajo y desarrollo humano a 1250 jóvenes en riesgo del Distrito de Cartagena entre 2020 y 2023.
Formar a jóvenes en oficios técnicos y complementarios relacionados con la conservación del patrimonio, con un enfoque diferencial, con el fin de aumentar sus posibilidades de inserción laboral.</t>
  </si>
  <si>
    <t xml:space="preserve">Formar jóvenes de Cartagena de Indias y sus corregimientos en programas especializados en oficios tradicionales que incluya formación teórica y práctica bajo la metodología aprender-haciendo para asegurar que adquieran habilidades pertinentes para su inserción laboral. </t>
  </si>
  <si>
    <t>(3602031) Servicio de formación para el trabajo en competencias para la inserción laboral</t>
  </si>
  <si>
    <t>Actividad 1: DOTAR Y MANTENER LOS TALLERES DE PREPARACIÓN DE LOS APRENDICES DE LOS PROGRAMAS TECNICOS.</t>
  </si>
  <si>
    <t xml:space="preserve">Registro fotografico ambientes de apreidizaje </t>
  </si>
  <si>
    <t>SANDRA SCHMALBACH PEREZ</t>
  </si>
  <si>
    <t>Asociados a fenómenos de origen humano no intencionales: aglomeración de público - que los jóvenes no se motiven para participar en el proyecto</t>
  </si>
  <si>
    <t>Visitas y reuniones con familiares y jóvenes para motivarlos</t>
  </si>
  <si>
    <t>1.3.3.1.00-95-001 RB ICLD</t>
  </si>
  <si>
    <t>2.3.3603.1300. 2024130010103</t>
  </si>
  <si>
    <t>Actividad 2: PLANEAR Y EJECUTAR LA FASE DE SELECCIÓN DE APRENDICES</t>
  </si>
  <si>
    <t xml:space="preserve">Informe del proceso de selección </t>
  </si>
  <si>
    <t>Actividad 3: GARANTIZAR RL EQUIPO HUMANO DE PROFESIONALES Y TÉCNICOS REQUERIDOS PARA EL DESARROLLO DEL PROCESO DE FORMACIÓN</t>
  </si>
  <si>
    <t xml:space="preserve">Matriz de contratación </t>
  </si>
  <si>
    <t>Actividad 4: GARANTIZAR LOS BENEFICIOS QUE SE ENTREGAN A LOS APRENDICES EN SU PROCESO DE FORMACIÓN TECNICA GESTIONANDO LOS PROCESOS DE COMPRA Y SUMINISTROS DE  MATERIALES, INSUMOS Y EQUIPOS REQUERIDOS.</t>
  </si>
  <si>
    <t xml:space="preserve">Matriz de contratacion, planillas de entrega de epp, uniformes y apoyo nutricional,  registro fotografico. </t>
  </si>
  <si>
    <t>Selección abreviada subasta inversa</t>
  </si>
  <si>
    <t>Actividad 5: PLANEAR Y EJECUTAR LOS GASTOS ADMINISTRATIVOS REQUERIDOS PARA EL ÓPTIMO DESARROLLO DEL PROYECTO DE FORMACIÓN</t>
  </si>
  <si>
    <t>De mercado – Los profesionales y talleristas</t>
  </si>
  <si>
    <t>Realizar mercadeo para contar con un grupo suficiente en base de datos</t>
  </si>
  <si>
    <t>Formar jóvenes de Cartagena de Indias y sus corregimientos en procesos de formación complementaria en oficios tradicionales</t>
  </si>
  <si>
    <t>(3602045) Servicio de Educación para el trabajo</t>
  </si>
  <si>
    <t>Actividad 6: DOTAR Y MANTENER LOS TALLERES DE LOS APRENDICES DE PROGRAMAS COMPLEMENTARIOS.</t>
  </si>
  <si>
    <t xml:space="preserve">Si </t>
  </si>
  <si>
    <t>Actividad 7: GARANTIZAR LOS BENEFICIOS QUE SE ENTREGAN A LOS APRENDICES EN SU PROCESO DE FORMACIÓN COMPLEMENTRIA GESTIONANDO LOS PROCESOS DE COMPRA Y SUMINISTROS DE  MATERIALES, INSUMOS Y EQUIPOS REQUERIDOS.</t>
  </si>
  <si>
    <t>Gestionar y facilitar la contratación de egresados en oficios tradicionales, asegurando que las habilidades adquiridas cumplan con las requeridas por el mercado laboral.</t>
  </si>
  <si>
    <t>(3603002) Servicio de formación para el trabajo en competencias para la inserción laboral</t>
  </si>
  <si>
    <t>Actividad 8:  GESTIONAR ALIANZAS PARA LA FORMACIÓN EN EMPLEABILIDAD Y LA VINCULACIÓN LABORAL DE EGRESADOS</t>
  </si>
  <si>
    <t xml:space="preserve">Informe de Gestión laboral </t>
  </si>
  <si>
    <t>De costos - Demora en la contratación de los diferentes beneficios para la población objetivo</t>
  </si>
  <si>
    <t>Realizar seguimiento a los procesos de contratación</t>
  </si>
  <si>
    <t xml:space="preserve">No </t>
  </si>
  <si>
    <t>Actividad 9: GARANTIZAR LOS INSUMOS, MATERIALES Y/O EQUIPOS  PARA EL FORTALECIMIENTO DE LOS PLANES Y PROYECTOS DE EMPRENDIMIENTO</t>
  </si>
  <si>
    <t>Informe de planes y proyectos de emprendimiento</t>
  </si>
  <si>
    <t xml:space="preserve">Contratación directa (con ofertas) </t>
  </si>
  <si>
    <t>Mejorar la infraestructura de los espacios de formación para que faciliten el aprendizaje práctico y teórico.</t>
  </si>
  <si>
    <t>(3603024) Ambientes de formación modernizados</t>
  </si>
  <si>
    <t>Actividad 10: GARANTIZAR LAS CONDICIONES TECNICAS Y TECNOLOGICAS EN INFRAESTRUCTURA PARA FORTALECER EL PROCESO DE FORMACION</t>
  </si>
  <si>
    <t>Matriz de contratación</t>
  </si>
  <si>
    <t>Seléccion abreviada - acuerdo marco</t>
  </si>
  <si>
    <t>Actividad 11: GARANTIZAR LAS CONDICIONES FISICAS DE LOS AMBIENTES DE APRENDIZAJE PARA EL MEJORAMIENTO DE LA INFRAESTRUCTURA Y EL FORTALECIMIENTO INSTITUCIONAL</t>
  </si>
  <si>
    <t>ACTIVIDAD 1. Diseñar y ejecutar la programación artística, cultural y deportiva periódica, muralla para todos que fomente la apropiación cultural del patrimonio de Cartagena</t>
  </si>
  <si>
    <t>programación artística, cultural y deportiva</t>
  </si>
  <si>
    <t>Recuperación y apropiación colectiva del patrimonio cultural y la gobernanza territorial en el Distrito de   Cartagena de Indias</t>
  </si>
  <si>
    <t>RELIZAR ACTIVIDADES PARA LA APROPIACIÓN COLECTIVA DEL PATRIMONIO CULTURAL FORTIFICADO DE CARTAGENA DE INDIAS</t>
  </si>
  <si>
    <t>Realizar actividades para la apropiación colectiva, la formación en patrimonio cultural y el emprendimiento</t>
  </si>
  <si>
    <t>ACTIVIDAD 2. diseñar y construir participativamente la cátedra de Patrimonio Cultural</t>
  </si>
  <si>
    <t>Documento Catedra de Patrimonio Cultural</t>
  </si>
  <si>
    <t>ACTIVIDAD 3.	Implementar el programa de gobernanza territorial en el patrimonio que tiene como finalidad el desarrollo de la agenda de formación académica, emprendimiento y fortalecimiento de la economía popular con asociaciones cabildantes, Juntas de Acción Comunal, gestores turísticos, organizaciones barriales, redes, etc., que, incluye como beneficiarios a aprendizajes y egresados de la Etcar.</t>
  </si>
  <si>
    <t xml:space="preserve">Informe con registro fotográfico y listados de asistencia </t>
  </si>
  <si>
    <t>UCG 1</t>
  </si>
  <si>
    <t>De Ejecución: Imposibilidad de realizar el proyecto, por falta de
Coordinación entre
Instituciones</t>
  </si>
  <si>
    <t xml:space="preserve">Asegurar la coordinación para la ejecución del proyecto </t>
  </si>
  <si>
    <t>Integración  socio económica y acceso a servicios para las poblaciones migrantes, retornados y de acogida en el Distrito de  Cartagena de Indias</t>
  </si>
  <si>
    <t>Aumentar los niveles de integración socio económica y acceso a servicios por parte de las poblaciones migrante, refugiada, retornada y de acogida en Cartagena</t>
  </si>
  <si>
    <t>Aumentar los niveles de vinculación de la población migrante, refugiada, retornada y de acogida a Programas de atención institucional en
Cartagena</t>
  </si>
  <si>
    <t>Servicio de gestión de oferta social para la población vulnerable 4103052</t>
  </si>
  <si>
    <t>1.1.1 Visibilizar la oferta de servicios del Centro Intégrate, por medio de campañas de comunicación en los medios de comunicación, redes y estrategias de voz a voz</t>
  </si>
  <si>
    <t>Publicar en redes sociales historias de exito de migrantes beneficiados como forma de inspiración y confianza
.Trabajar con ONGs, iglesias, empresas y líderes comunitarios que ya tienen contacto directo con la población migrante.</t>
  </si>
  <si>
    <t>83.728
61.636
57.853
67.290
52.668
14.550</t>
  </si>
  <si>
    <t xml:space="preserve">
UCG 1
UCG 2
UCG 3
UCG 4
UCG 5
UCG 6
</t>
  </si>
  <si>
    <t>MARÍA MERCEDES ABONDANO</t>
  </si>
  <si>
    <t>1.1.2 Gestionar la oferta de servicios del Centro Intégrate (Intégrate Móvil) a barrios y sectores estratégicos de la ciudad, donde se identifique población migrante, refugiada y retornada en articulación con las dependencias de la Alcaldía encargadas de salud, educación, empleabilidad, desarrollo empresarial, derechos humanos, con el apoyo de los cooperantes, sector privado y las organizaciones de la sociedad civil, que se encuentran desarrollando actividades de forma articulada en la ciudad</t>
  </si>
  <si>
    <t>Ferias  oferta de servicio Integrate Movil, rendición de cuentas de los resultados obtenidos en la feria, articulación y seguimiento de los cooperantes en territorio que trabajan con esta población</t>
  </si>
  <si>
    <t xml:space="preserve">1.1.3 Socializar la ruta de atención a la población migrante, colombianos y retornados y de acogida a través los medios de comunicación, redes y en las respectivas ferias de servicios que se realicen en la ciudad </t>
  </si>
  <si>
    <t>Pautas publicitarias en redes sociales, ferias de servicio en sectores estrategicos del Distrito</t>
  </si>
  <si>
    <t>1.1.4 Articular con el sector empresarial de la ciudad para fomentar empleo de la población migrante, colombianos retornados y de acogida bajo un enfoque de empleo inclusivo y los encadenamientos productivos con unidades de negocio existentes</t>
  </si>
  <si>
    <t>talleres, participación en convocatorias con los diferentes proyectos relacionados con población migrante, retornada y de acogida</t>
  </si>
  <si>
    <t>Inversiones en Cartagena, destino de talla mundial en el Distrito de  Cartagena de Indias</t>
  </si>
  <si>
    <t>Articular los diferentes actores de cooperación en el ámbito local, nacional o internacional en la ciudad de Cartagena</t>
  </si>
  <si>
    <t>Optimizar la asignación de fondos según las necesidades prioritarias de desarrollo en el Distrito</t>
  </si>
  <si>
    <t>Servicio de asistencia técnica (4599031)</t>
  </si>
  <si>
    <t>1.1.5 Realizar jornadas de caracterización para identificar las necesidades, condiciones socioeconómicas y perfiles de la población migrante en Cartagena, con el fin de incluirlos de manera efectiva en el Programa de Atención al Migrante, fortaleciendo su acceso a los servicios y recursos disponibles.</t>
  </si>
  <si>
    <t>Listados de personas venezolanas, retornadas y de acogida caracterizados</t>
  </si>
  <si>
    <t>Adquisición de artesanias con motivos tipicos,  para impulsar el desarrollo global
inclusivo y sostenible del Distrito tuistico  y cultural de Cartagena.</t>
  </si>
  <si>
    <t xml:space="preserve">                                             1.2.1.0.00-001 ICLD</t>
  </si>
  <si>
    <t xml:space="preserve">2.3.4599.1000.2024130010166 </t>
  </si>
  <si>
    <t>1.1.1 Gestionar la adquisición de suvenires para impulsar el desarrollo global inclusivo y sostenible, al facilitar la colaboración, el intercambio de recursos entre actores locales e internacionales promover el intercambio de conocimientos,
recursos y experiencias para abordar desafíos comunes y fomentar el desarrollo sostenible</t>
  </si>
  <si>
    <t>Artesanias y libros alusivos a Cartagena</t>
  </si>
  <si>
    <t>Contratar la prestacion del servicio de plan de medios del proceso de Cooperacion Internacional de la Secretaria General Distrito tuistico  y cultural de Cartagena.</t>
  </si>
  <si>
    <t>1.1.3 Organizar eventos para involucrar a los cooperantes y mostrarles de primera mano los beneficios y oportunidades de colaboración, entre ellos la MECAD</t>
  </si>
  <si>
    <t xml:space="preserve">Semanas internacionales de universidades, sensibilización de la trata, Mandarache, MECAD  </t>
  </si>
  <si>
    <t>Contratación operador logistico (apoyo logistico)</t>
  </si>
  <si>
    <t>1.1.4 Fortalecer las redes de ciudad para para establecer conexiones significativas entre individuos, organizaciones y comunidades en diferentes partes del mundo, con el objetivo de promover el intercambio de conocimientos, recursos y experiencias para abordar desafíos comunes y fomentar el desarrollo sostenible</t>
  </si>
  <si>
    <t>CDP                                             CRP ICLEI      ACTO ADMINISTRATIVO</t>
  </si>
  <si>
    <t>Suscripción a la membresía anual de la Red ICLEI- Gobiernos Locales por la sustentabilidad a la Alcaldía Mayor de Cartagena de Indias. Suscripción a la membresía anual de la red de ciudades iberoamericanas del Centro Iberoamericano De Desarrollo Estratégico Urbano (CIDEU), a la Alcaldía Mayor De Cartagena y suscripción anual a 2 redes con temas relacionados con innovación, educación e infraestructura. Por definir.</t>
  </si>
  <si>
    <t>Se hizo mediante acto administrativo Resolución, por su misma naturaleza no se publica en SECOP</t>
  </si>
  <si>
    <t xml:space="preserve"> 1.2.1.0.00-001 ICLD</t>
  </si>
  <si>
    <t xml:space="preserve">2.3.4599.1000.2024130010166  </t>
  </si>
  <si>
    <t>1.1.5 Realizar una campaña "Cooperando por Cartagena" busca destacar a personas influyentes y comprometidas con el progreso de Cartagena, tanto a nivel nacional como internacional, a la persona se le entrega un elemento simbólico, para promover  la atracción de recursos financieros y técnicos para el desarrollo de proyectos sostenibles en la ciudad.</t>
  </si>
  <si>
    <t xml:space="preserve">Insumos a entregar paquete conformado por: Totebag (1), Mugs (1), manilla (1), gorra (1) </t>
  </si>
  <si>
    <t>Habilitar y mapear organizaciones para cooperar, actualizando la base de
datos. (informatica)</t>
  </si>
  <si>
    <t>1.2.1.0.00-001 ICLD</t>
  </si>
  <si>
    <t>Construcción de un futuro sostenible y equitativo para el Distrito de Cartagena de Indias</t>
  </si>
  <si>
    <t>Promover la transición hacia una economía circular, mediante medidas que fomenten el uso eficiente de recursos, la conservación de
ecosistemas y una gestión sostenible de residuos, para impulsar el desarrollo sostenible y mejorar la calidad de vida.</t>
  </si>
  <si>
    <t>Impulsar la cooperación internacional para la ejecución de proyectos específicos que fortalezcan la economía
circular.</t>
  </si>
  <si>
    <t>Servicio de asistencia técnica para la consolidación de negocios</t>
  </si>
  <si>
    <t>1.1.6 Habilitar y mapear organizaciones para cooperar, actualizando la base de datos.</t>
  </si>
  <si>
    <t>actualizar base de datos avicenia</t>
  </si>
  <si>
    <t xml:space="preserve">83.728
61.636
57.853
67.290
52.668
14.550
</t>
  </si>
  <si>
    <t xml:space="preserve">UCG 1
UCG 2
UCG 3
UCG 4
UCG 5
UCG 6
</t>
  </si>
  <si>
    <t>1. Operacionales: Resistencia al cambio por parte
de actores clave</t>
  </si>
  <si>
    <t xml:space="preserve">1. Implementar un taller de sensibilización y capacitación
efectivo puede ayudar a abordar la resistencia al cambio y crear un ambiente propicio para la colaboración y el éxito del proyecto. </t>
  </si>
  <si>
    <t>1.1.1 Identificación de programas y fondos internacionales: Se debe delegar entre las funciones del equipo de cooperación internacional la labor de investigar y  evaluar programas, asociaciones y fondos internacionales que nos permitan asociarnos en las temáticas relacionadas con desarrollo sostenible y economía
circular</t>
  </si>
  <si>
    <t>lista de programas y fondos disponibles que apoyen proyectos de desarrollo sostenible y economía circular</t>
  </si>
  <si>
    <t>1.1.2 Consolidación de alianzas estratégicas: Es importante contactar organizaciones, asociaciones, fondos internacionales y demás para establecer relaciones de colaboración y trabajo mancomunado.</t>
  </si>
  <si>
    <t xml:space="preserve">Eventos de networking relacionado con económia circular </t>
  </si>
  <si>
    <t xml:space="preserve"> 2. Administrativos: Falta de coordinación entre las
diferentes entidades
involucradas</t>
  </si>
  <si>
    <t>2 Establecer mecanismos claros de comunicación, colaboración y
coordinación esto a través de un comité de coordinación</t>
  </si>
  <si>
    <t>1.1.3 Construcción de propuestas: Se deben identificar y fortalecer los bancos de proyectos con los que cuenta el Distrito para poder presentarlos ante organizaciones internacionales, de esta manera las propuestas viables se solidifican y pueden ser presentadas para acceder a los recursos financieros disponibles.</t>
  </si>
  <si>
    <t>Taller/ponencia con experto para elaboración de proyectos y postulación en convocatorias relacionadas con económia circular</t>
  </si>
  <si>
    <t xml:space="preserve"> 3. Asociados a
fenómenos de origen
socio-natural: inundaciones,
movimientos en masa, incendios forestales: Vulnerabilidad ante eventos
climáticos extremos u otros
desastres naturales</t>
  </si>
  <si>
    <t xml:space="preserve"> 3. Crear un plan de gestión de riesgos</t>
  </si>
  <si>
    <t>Implementación del programa Mi Primera Chamba en el Distrito de  Cartagena de Indias</t>
  </si>
  <si>
    <t>Disminuir la tasa de desempleo de jóvenes del Distrito de Cartagena de Indias</t>
  </si>
  <si>
    <t>Aumentar la oferta de prácticas laborales y trabajo sin experiencia para jóvenes</t>
  </si>
  <si>
    <t>Servicio de colocación laboral</t>
  </si>
  <si>
    <t xml:space="preserve">Campaña publicitaria
</t>
  </si>
  <si>
    <t>YIRA TATIANA MORALES CASTRO</t>
  </si>
  <si>
    <t xml:space="preserve">Desfinanciamiento del programa
para cumplir con la meta
dispuesta
</t>
  </si>
  <si>
    <t xml:space="preserve">Verificación constante de los recursos proyectados anualmente para el cumplimiento de lo planteado.
.
</t>
  </si>
  <si>
    <t xml:space="preserve">
Realizar convocatoria pública
</t>
  </si>
  <si>
    <t>Convocatoria pública</t>
  </si>
  <si>
    <t xml:space="preserve">Durante la etapa de
convocatoria los sistemas de
información colapsen y se pierda
la información base del
programa
</t>
  </si>
  <si>
    <t>Realizar revisión de los sistemas de información constante</t>
  </si>
  <si>
    <t>Vincular a prácticas laborales y trabajo sin experiencia a jóvenes.</t>
  </si>
  <si>
    <t>Resolución de vinculación formativa.</t>
  </si>
  <si>
    <t>Durante la etapa de
convocatoria los sistemas de
información colapsen y se pierda
la información base del
programa</t>
  </si>
  <si>
    <t>Coordinar la logística de vinculación de jóvenes.</t>
  </si>
  <si>
    <t xml:space="preserve">Registros fotográficos </t>
  </si>
  <si>
    <t>Retraso en la ejecución del
cronograma establecido</t>
  </si>
  <si>
    <t xml:space="preserve">Realizar Backup de la información ingresada
</t>
  </si>
  <si>
    <t>Efectuar acompañamiento y seguimiento al programa</t>
  </si>
  <si>
    <t xml:space="preserve">Matriz de seguimiento.
</t>
  </si>
  <si>
    <t>Realizar seguimiento periódico al cronograma de trabajo.</t>
  </si>
  <si>
    <t xml:space="preserve">Diseñar campaña publicitaria
</t>
  </si>
  <si>
    <t>No esta programada para esta vigencia</t>
  </si>
  <si>
    <t>Realizar convocatoria pública</t>
  </si>
  <si>
    <t xml:space="preserve">
Durante la etapa de
convocatoria los sistemas de
información colapsen y se pierda
la información base del
programa
</t>
  </si>
  <si>
    <t>Vinculación Jovenes sin experiencia</t>
  </si>
  <si>
    <t>Registros fotográficos</t>
  </si>
  <si>
    <t xml:space="preserve">
Realizar Backup de la información ingresada
</t>
  </si>
  <si>
    <t>Matriz de seguimiento.</t>
  </si>
  <si>
    <t xml:space="preserve">Implementación de la estrategia de conocimiento e innovación pública para el Distrito de Cartagena de Indias </t>
  </si>
  <si>
    <t>Aumentar el índice de capacidades de innovación pública en el Distrito de Cartagena de Indias</t>
  </si>
  <si>
    <t>Aumentar el nivel de eficiencia en los procesos de gestión del conocimiento e innovación</t>
  </si>
  <si>
    <t>Servicio de apropiación social del conocimiento</t>
  </si>
  <si>
    <t xml:space="preserve">1. Realizar un diagnóstico y de los entornos: 1. talento Innovador, 2. gestión y uso de conocimiento, 3. Colaborativo, 4. Normativo y de procesos
</t>
  </si>
  <si>
    <t>Diagnóstico de gestión del conocimiento e innovación</t>
  </si>
  <si>
    <t>Desfinanciación de la estrategia de conocimiento e innovación pública.</t>
  </si>
  <si>
    <t>Realizar seguimiento a la asignación de recursos en el presupuesto de cada vigencia.</t>
  </si>
  <si>
    <t>Elaborar y socializar la estrategia de gestión del conocimiento y la innovación.</t>
  </si>
  <si>
    <t>Estrateg+ia de gestión del conocimiento e innovación}</t>
  </si>
  <si>
    <t>Incumplimiento de la entrega de la elaboración de la estrategia de conocimiento e innovación pública.</t>
  </si>
  <si>
    <t>Realizar seguimiento al cronograma de trabajo para la entrega de la Estrategia.</t>
  </si>
  <si>
    <t>Realizar campaña publicitaria y de medios.</t>
  </si>
  <si>
    <t xml:space="preserve">Campaña públicitaria
</t>
  </si>
  <si>
    <t>Implementar la estrategia de gestión del conocimiento y la innovación.</t>
  </si>
  <si>
    <t>Estrategia implementada</t>
  </si>
  <si>
    <t>Desorganización interna en la ejecución de actividades por cada entorno del ICIP.</t>
  </si>
  <si>
    <t>Efectuar seguimiento periódico a la implementación del cronograma de trabajo por cada entorno</t>
  </si>
  <si>
    <t>Gestionar la adquisición de tecnología que permita fortalecer la implementación de la estrategia.</t>
  </si>
  <si>
    <t>Equipos técnologicos adquiridos</t>
  </si>
  <si>
    <t>Realizar seguimiento y evaluación de la implementación de la estrategia</t>
  </si>
  <si>
    <t>Matriz de seguimiento</t>
  </si>
  <si>
    <t>Elaboración e implementación del estudio técnico de Rediseño Institucional e innovación administrativa del Distrito de Cartagena de Indias</t>
  </si>
  <si>
    <t>Aumentar la capacidad organizacional del Distrito de Cartagena de Indias para generar valor público</t>
  </si>
  <si>
    <t>Modernizar la estructura administrativa y la planta de personal del distrito</t>
  </si>
  <si>
    <t>Elaborar los actos administrativos de formalización</t>
  </si>
  <si>
    <t xml:space="preserve">Estudio técnico de Rediseño Institucional validado 
</t>
  </si>
  <si>
    <t xml:space="preserve">Servidores Publicos </t>
  </si>
  <si>
    <t>El estudio técnico de rediseño no cumpla con las fases señaladas y productos a entregar.</t>
  </si>
  <si>
    <t>Realizar seguimiento al cronograma de ejecución de actividades del estudio técnico de rediseño institucional.</t>
  </si>
  <si>
    <t>Prestación de servicios profesionales en el marco del proyecto de inversión modernización cartagena hacia la modernidad en la dirección administrativa de talento humano de la alcaldía mayor de cartagena.</t>
  </si>
  <si>
    <t>https://community.secop.gov.co/Public/Tendering/ContractNoticeManagement/Index?currentLanguage=es-CO&amp;Page=login&amp;Country=CO&amp;SkinName=CCE</t>
  </si>
  <si>
    <t>2.3.4599.1000.2021130010199</t>
  </si>
  <si>
    <t>Implementación del estudio técnico de rediseño</t>
  </si>
  <si>
    <t>Estudio implementado actos administrativos aprobados</t>
  </si>
  <si>
    <t>Prestación de servicios profesionales en el marco del proyecto de inversión modernización cartagena hacia la modernidad en la direccion administrativa de talento humano de la alcaldia mayor de cartagena de indias</t>
  </si>
  <si>
    <t>Fortalecimiento de la Experiencia Ciudadana: Cartagena Contigo en el Distrito de   Cartagena de Indias</t>
  </si>
  <si>
    <t xml:space="preserve">Mejorar la experiencia del ciudadano para acceder a la oferta institucional de la Alcaldía Mayor de </t>
  </si>
  <si>
    <t>Identificar y simplificar trámites/OPAS en la Alcaldía Mayor de Cartagena de Indias </t>
  </si>
  <si>
    <t>Divulgación</t>
  </si>
  <si>
    <t>CONSTRUCCIÓN DE PAZ</t>
  </si>
  <si>
    <t>Documentos de lineamientos técnicos</t>
  </si>
  <si>
    <t xml:space="preserve">83.728
61.636
57.853
67.290
52.668
14.550 
62.005 
65.821 
86.463
68.550
18.757
33.323 
98317
43.093
83.481
51.347
10.459
</t>
  </si>
  <si>
    <t>CESAR AUGUSTO FUENTES DIAZ</t>
  </si>
  <si>
    <t>Resistencia para identificar trámites que deben ser racionalizados en la entidad</t>
  </si>
  <si>
    <t>Identificar los trámites a racionalizar y realizar priorización. </t>
  </si>
  <si>
    <t>Adquisición de software para la implementación de la racionalización de trámites</t>
  </si>
  <si>
    <t>Documento con la descripción de
procesos, métodos y herramientas</t>
  </si>
  <si>
    <t>Documento con los resultados de las
validaciones</t>
  </si>
  <si>
    <t>Desarrollar y poner en funcionamiento un centro integral de Atención y Servicio al 
Ciudadano.</t>
  </si>
  <si>
    <t>Sede construida y dotada</t>
  </si>
  <si>
    <t>Plan de trabajo</t>
  </si>
  <si>
    <t>Posibilidad de pérdida reputacional por insatisfacción del grupo de valor debido a una orientación inadecuada en la prestación del servicio. </t>
  </si>
  <si>
    <t>Revisar constantemente las encuestas de percepción de los grupos de valor e implementar acciones de mejora</t>
  </si>
  <si>
    <t>Realizar las adecuaciones de infraestructura necesarias para cumplir con la NTC 6047 en aspectos de accesibilidad, seguridad, y calidad de servicio.</t>
  </si>
  <si>
    <t>Realizar diagnóstico de la sede presencial donde se prestará los servicios del centro integral de acuerdo a la norma NTC 6047</t>
  </si>
  <si>
    <t>Implementar la infraestructura de los sistemas de información y tecnología para el servicio al ciudadano para la operación de los canales dispuestos por la alcaldia de acuerdo a la demanda .</t>
  </si>
  <si>
    <t>Adquirir mobiliario de oficina para dotar el Centro Integral de Atención y Servicio al Ciudadano del Distrito de Cartagena de Indias.</t>
  </si>
  <si>
    <t>Realizar ejercicio de caracterización ciudadana y grupos de valor para definir la demanda de los servicios solicitados para presentar una oferta acorde a las necesidades 
Integrar el conmutador y el chatbot con los sistemas de información y telecomunicaciones existentes.</t>
  </si>
  <si>
    <t xml:space="preserve">Adquirir equipos tecnológicos, incluyendo escáneres de alto rendimiento, impresoras térmicas, tablets y sistema de digiturnos, en el Centro Integral de Atención y Servicio al Ciudadano. </t>
  </si>
  <si>
    <t>Adquirir e implementar licencias de software para la racionalización de los trámites de la Alcaldía Mayor de Cartagena de Indias en el C.I.A.S.C y en las ventanillas de Atención al Ciudadano.</t>
  </si>
  <si>
    <t>Implementar estrategias de comunicación para el fortalecimiento del Centro Integral de Atención y Servicio al Ciudadano del Distrito de Cartagena de Indias.</t>
  </si>
  <si>
    <t>Mejorar la eficiencia y efectividad para la atención y servicios al ciudadano.  </t>
  </si>
  <si>
    <t xml:space="preserve">Implementar un chatbot en el Centro Integral de Atención y Servicio al Ciudadano del Distrito de Cartagena de Indias. </t>
  </si>
  <si>
    <t>Afectar rubros que no corresponden con el objeto del gasto en beneficio propio o a cambio de una retribución 
económica</t>
  </si>
  <si>
    <t>Cronograma detallado, incluyendo los compromisos y recursos asignados para la ejecución. </t>
  </si>
  <si>
    <t>Ejecutar obras de adecuación y mantenimiento en las ventanillas de Atención al Ciudadano ubicadas en las localidades, de acuerdo con las recomendaciones del diagnóstico realizado.</t>
  </si>
  <si>
    <t xml:space="preserve">Adquirir mobiliario de oficina para dotar las ventanillas de Atención al Ciudadano ubicadas en las localidades, de acuerdo con las recomendaciones del diagnóstico realizado. </t>
  </si>
  <si>
    <t>Adquirir equipos tecnológicos, incluyendo escáneres de alto rendimiento e impresoras térmicas para fortalecer la infraestructura de las ventanillas de Atención al Ciudadano ubicadas en las localidades</t>
  </si>
  <si>
    <t>Implementar estrategias de comunicación para el fortalecimiento de las ventanillas de Atención al Ciudadano ubicadas en las localidades.</t>
  </si>
  <si>
    <t>Construcción de dos (2) Microcentros de Inteligencia Artificial en el Distrito de  Cartagena de Indias</t>
  </si>
  <si>
    <t>Disminuir la brecha digital y promover el desarrollo socioeconómico en Cartagena de Indias  mediante la construcción y operación de dos microcentros de inteligencia artificial,  proporcionando acceso equitativo a tecnologías avanzadas y formación en habilidades  digitales críticas</t>
  </si>
  <si>
    <t>Mejorar  infraestructura  tecnológica 
avanzada en los  microcentros.</t>
  </si>
  <si>
    <t>Estudio de  Factibilidad</t>
  </si>
  <si>
    <t>Evaluación  técnica y  económica del  proyecto</t>
  </si>
  <si>
    <t xml:space="preserve">UCG  1
UCG  2
UCG 3
UCG 8
UCG 9
UCG 10             
UCG 4
UCG 5
UCG 6
UCG 7               
Rural    
UCG  11
UCG  12
UCG  13
UCG  14
UCG  15
UCG  16  </t>
  </si>
  <si>
    <t>ERNESTO JOSE ROBLES GÓMEZ</t>
  </si>
  <si>
    <t>Problemas en la  implementación de  tecnologías  avanzadas.</t>
  </si>
  <si>
    <t>Contratar consultores y  expertos en tecnología  para asegurar la  implementación  adecuada. Realizar  pruebas y evaluaciones  continuas de los  sistemas.</t>
  </si>
  <si>
    <t>Diseño  Arquitectónico</t>
  </si>
  <si>
    <t>Diseño  detallado de la  infraestructura</t>
  </si>
  <si>
    <t>Desviaciones  presupuestales y  falta de recursos  adicionales.</t>
  </si>
  <si>
    <t>Establecer un control  riguroso del presupuesto  y buscar fuentes de  financiamiento  adicionales. Monitorear  continuamente el uso de  recursos.</t>
  </si>
  <si>
    <t>Construcción y  equipamiento  tecnológico
del Primer  Microcentro</t>
  </si>
  <si>
    <t>Edificación de  la  infraestructura  física</t>
  </si>
  <si>
    <t>Retrasos en el  cronograma debido  a problemas  logísticos o  administrativos.</t>
  </si>
  <si>
    <t>Implementar una gestión  de proyectos eficiente y  utilizar software de  gestión de proyectos.  Establecer hitos y puntos  de control regulares.</t>
  </si>
  <si>
    <t>Construcción  y  equipamiento  tecnológico
del Segundo  Microcentro</t>
  </si>
  <si>
    <t>Dotación de  equipos y  sistemas  tecnológicos</t>
  </si>
  <si>
    <t>Resistencia de la comunidad local a la adopción de nuevas tecnologías.</t>
  </si>
  <si>
    <t>Realizar campañas de sensibilización y participación comunitaria. Involucrar a líderes locales en el proyecto</t>
  </si>
  <si>
    <t>Desarrollo de  Currículos</t>
  </si>
  <si>
    <t>Falta de personal capacitado para operar y mantener los microcentros.</t>
  </si>
  <si>
    <t>Desarrollar programas  de capacitación  intensiva y continua para  el personal. Establecer  asociaciones con  instituciones educativas.</t>
  </si>
  <si>
    <t>Implementación de  Programas</t>
  </si>
  <si>
    <t>Inicio de  actividades  educativas</t>
  </si>
  <si>
    <t>Cambios en la  normativa que  afecten la  construcción y  operación de los  microcentros.</t>
  </si>
  <si>
    <t>Mantenerse actualizado  con las normativas  vigentes y trabajar en  estrecha colaboración  con las autoridades  regulatorias.</t>
  </si>
  <si>
    <t>Capacitación  de Personal</t>
  </si>
  <si>
    <t>Formación de  instructores y  personal  educativo</t>
  </si>
  <si>
    <t>Problemas con la infraestructura local, como suministro de energía y conectividad a internet.</t>
  </si>
  <si>
    <t>Realizar estudios de viabilidad y fortalecer la infraestructura local. Establecer acuerdos con proveedores de servicios públicos.</t>
  </si>
  <si>
    <t>Creación de  Incubadoras y  Aceleradoras</t>
  </si>
  <si>
    <t>Financiamiento  y asesoría a  proyectos  innovadores</t>
  </si>
  <si>
    <t>Apoyo a  Iniciativas  Emprendedoras</t>
  </si>
  <si>
    <t>Amenazas a la seguridad física y cibernética de las instalaciones y sistemas.</t>
  </si>
  <si>
    <t>Implementar medidas de seguridad física y cibernética robustas. Realizar auditorías y evaluaciones de seguridad periódicas</t>
  </si>
  <si>
    <t>Programas de  Inclusión  Digital</t>
  </si>
  <si>
    <t>Actividades y  cursos dirigidos  a mujeres y  grupos  vulnerables</t>
  </si>
  <si>
    <t>Campañas de  Sensibilización</t>
  </si>
  <si>
    <t>Promoción de la  equidad de  género en  tecnología</t>
  </si>
  <si>
    <t>Condiciones climáticas adversas que retrasen la construcción y operación de los microcentros.</t>
  </si>
  <si>
    <t>Desarrollar planes de contingencia para condiciones climáticas adversas. Utilizar materiales y técnicas de construcción resistentes al clima.</t>
  </si>
  <si>
    <t>Capacitación  Inicial</t>
  </si>
  <si>
    <t>Cursos de  formación para  docentes</t>
  </si>
  <si>
    <t>Formación  Continua</t>
  </si>
  <si>
    <t>Programas de  actualización y  desarrollo  profesional</t>
  </si>
  <si>
    <t>Dificultades para mantener la operación y financiación a largo plazo de los microcentros</t>
  </si>
  <si>
    <t>Desarrollar un plan de sostenibilidad a largo plazo. Buscar alianzas estratégicas y diversificar las fuentes de financiamiento.</t>
  </si>
  <si>
    <t>Transformación de los sistemas de información para la toma de decisiones basadas en datos en la Alcaldía mayor de  Cartagena de Indias</t>
  </si>
  <si>
    <t xml:space="preserve">Optimizar el nivel del índice de desempeño de la Política de Gobierno Digital en la Alcaldía de Cartagena de Indias. </t>
  </si>
  <si>
    <t xml:space="preserve">Diseñar e implementar sistemas de información que mejoren las operaciones de la entidad y permitan la toma de decisiones basadas en datos. </t>
  </si>
  <si>
    <t>Servicio de información implementado</t>
  </si>
  <si>
    <t xml:space="preserve">Elaborar el diagnóstico  Documentar los requerimientos funcionales nuevos sistemas de información </t>
  </si>
  <si>
    <t>Levantamiento de requerimientos/Diagnóstico</t>
  </si>
  <si>
    <t>Cambio en la normatividad asociada a la política de Gobierno Digital, que retrase    el diseño de los productos (sistemas de Información</t>
  </si>
  <si>
    <t xml:space="preserve">Revisar ajustes normativos a la política de Gobierno Digital </t>
  </si>
  <si>
    <t xml:space="preserve">Servicio de Información actualizado </t>
  </si>
  <si>
    <t xml:space="preserve">Elaborar el diseño de arquitectura del sistema de información </t>
  </si>
  <si>
    <t xml:space="preserve">Diseño técnico y funcional </t>
  </si>
  <si>
    <t xml:space="preserve">Actualizar sistemas de información que se utilizan actualmente en la Alcaldía de Cartagena que no cumplen con criterios de interoperabilidad o lineamientos de Gobierno Digital. </t>
  </si>
  <si>
    <t>Servicio de Información actualizado</t>
  </si>
  <si>
    <t xml:space="preserve">Desarrollar el sistema </t>
  </si>
  <si>
    <t>Desarrollo</t>
  </si>
  <si>
    <t>Incumplimiento de criterios de interoperabilidad de los sistemas de información Existentes</t>
  </si>
  <si>
    <t>Definir esquema de interoperabilidad</t>
  </si>
  <si>
    <t>Realizar pruebas piloto</t>
  </si>
  <si>
    <t>Pruebas y aseguramiento de calidad</t>
  </si>
  <si>
    <t xml:space="preserve">Elaborar el plan de sensibilización del sistema de información </t>
  </si>
  <si>
    <t xml:space="preserve">Implementación del sistema </t>
  </si>
  <si>
    <t xml:space="preserve">Resistencia del personal para adoptar los nuevos sistemas de información. </t>
  </si>
  <si>
    <t xml:space="preserve">Sensibilización del Personal </t>
  </si>
  <si>
    <t xml:space="preserve">Fortalecer las capacidades de los usuarios internos de los sistemas de información para lograr su correcto uso y funcionamiento y la aplicabilidad de criterios establecidos para la política e Gobierno Digital en la entidad. </t>
  </si>
  <si>
    <t xml:space="preserve">Servicio de educación informal </t>
  </si>
  <si>
    <t>Entregar el sistema de información</t>
  </si>
  <si>
    <t>Elaborar el diseño de arquitectura del sistema de información actualizado</t>
  </si>
  <si>
    <t xml:space="preserve">Diagnóstico impreciso de los sistemas a intervenir </t>
  </si>
  <si>
    <t xml:space="preserve">Cumplimiento de criterios funcionales, de calidad y de interoperabilidad del sistema de información </t>
  </si>
  <si>
    <t>Definir el esquema de interoperabilidad</t>
  </si>
  <si>
    <t xml:space="preserve">Incrementar el conocimiento en lineamientos de Gobierno Digital de los servidores y contratistas del Distrito. </t>
  </si>
  <si>
    <t>Realizar las pruebas de desarrollo</t>
  </si>
  <si>
    <t>Desfinanciación del Proyecto</t>
  </si>
  <si>
    <t>Garantizar los recursos para la ejecución del proyecto</t>
  </si>
  <si>
    <t>Entregar el sistema de información actualizado</t>
  </si>
  <si>
    <t>Que el equipo que realiza el desarrollo de los sistemas de información no reúna las competencias para entregar los productos con los requisitos exigidos</t>
  </si>
  <si>
    <t xml:space="preserve">Realizar un adecuado proceso de selección para la conformación de equipos </t>
  </si>
  <si>
    <t>Desarrollar talleres de uso, aplicación y apropiación de sistemas de información</t>
  </si>
  <si>
    <t>Realizar capacitaciones para la apropiación del sistema</t>
  </si>
  <si>
    <t>Implementación del sistema</t>
  </si>
  <si>
    <t>Retraso en el cronograma</t>
  </si>
  <si>
    <t>Realizar talleres para la apropiación del sistema de información</t>
  </si>
  <si>
    <t>Implementación de zonas digitales de acceso publico gratuito para el uso y apropiación de las Tic en el Distrito de  Cartagena de Indias</t>
  </si>
  <si>
    <t xml:space="preserve">Implementar estrategias de Ciencia Tecnología e Innovación en el Distrito de Cartagena de Indias, que permitan ampliar la oferta de conexión gratuita a internet, dando prioridad a las zonas vulnerables, para promover la inclusión y apropiación digital del uso de las TIC. </t>
  </si>
  <si>
    <t xml:space="preserve">Incrementar las Zonas Wifi de acceso público  </t>
  </si>
  <si>
    <t>Servicio de acceso zonas digitales</t>
  </si>
  <si>
    <t xml:space="preserve">Instalar la infraestructura tecnológica para el acceso público de internet por medio de Zonas WiFi  </t>
  </si>
  <si>
    <t>Instalación de  infraestructura tecnológica</t>
  </si>
  <si>
    <t xml:space="preserve">UCG  1
UCG  2
UCG 3
UCG 8
UCG 9
UCG 10             
UCG 4
UCG 5
UCG 6
UCG 7               
Rural    
UCG  11
UCG  12
UCG  13
UCG  14
UCG  15
UCG  16 </t>
  </si>
  <si>
    <t>Posibilidad de incumplimiento en la instalación de la infraestructura tecnológica para zonas wifi</t>
  </si>
  <si>
    <t>Monitoreo permanente al cumplimiento de las actividades del proyecto</t>
  </si>
  <si>
    <t>Contratar el servicio de operación, administración, mantenimiento y promoción de la insfraestructura necesaria para la prestación del servicio de acceso a internet por zonas wi fi</t>
  </si>
  <si>
    <t>2.3.2301..0400.2024130010021</t>
  </si>
  <si>
    <t xml:space="preserve">Realizar eventos de promoción de la oferta TIC en Zonas WiFi  </t>
  </si>
  <si>
    <t>Eventos de promoción</t>
  </si>
  <si>
    <t>Posibilidad que exista desfinanciación del proyecto</t>
  </si>
  <si>
    <t>Garantizar los recursos para la ejecución del proyecto.</t>
  </si>
  <si>
    <t xml:space="preserve">Realizar talleres del uso de las TIC en Zonas WiFi  </t>
  </si>
  <si>
    <t>Talleres</t>
  </si>
  <si>
    <t xml:space="preserve">Posibilidad que exista resistencia por parte de la comunidad para la instalación de la infraestructura necesaria para zonas wifi  </t>
  </si>
  <si>
    <t>Realizar sensibilización de la comunidad</t>
  </si>
  <si>
    <t>Realizar soporte técnico y monitoreo a la infraestructura tecnológica instalada</t>
  </si>
  <si>
    <t xml:space="preserve">Servicio de asistencia técnica </t>
  </si>
  <si>
    <t xml:space="preserve">Prestar el servicio de conectividad para las Zonas WiFi  </t>
  </si>
  <si>
    <t xml:space="preserve">Soporte tecnico </t>
  </si>
  <si>
    <t>Fortalecimiento de la seguridad digital institucional en el Distrito de Cartagena de Indias</t>
  </si>
  <si>
    <t xml:space="preserve">Fortalecer las capacidades institucionales en las diferentes dependencias del Distrito de Cartagena de Indias para identificar, gestionar, tratar y mitigar los riesgos de seguridad digital en el desarrollo de las actividades en un ámbito digital. </t>
  </si>
  <si>
    <t>Gestionar eficazmente la seguridad de la información y riesgos de seguridad digital de los sistemas de información de la entidad, así como en los activos que participan en sus procesos y que se encuentran expuestos, permitiendo garantizar la confidencialidad, integridad y disponibilidad de la información</t>
  </si>
  <si>
    <t>Documentos de planeación</t>
  </si>
  <si>
    <t xml:space="preserve">
Definir el contexto interno, externo y de los procesos relacionados con la seguridad de la información en el entorno digital de la Alcaldía de Cartagena  
</t>
  </si>
  <si>
    <t xml:space="preserve">Documento de caracterización de las partes interesadas externas e internas y de los procesos que tengan relación con la Alcaldía de Cartagena </t>
  </si>
  <si>
    <t>1291
4191</t>
  </si>
  <si>
    <t>Servidores Publicos Contratistas</t>
  </si>
  <si>
    <t xml:space="preserve">
ERNESTO JOSE ROBLES GÓMEZ</t>
  </si>
  <si>
    <t xml:space="preserve">Cambio en la normatividad asociada a la Seguridad Digital en Colombia, que retrase    la implementación de estrategias </t>
  </si>
  <si>
    <t xml:space="preserve">Revisar ajustes normativos en Seguridad Digital </t>
  </si>
  <si>
    <t>Definir el alcance para aplicar la gestión de los riesgos de seguridad de la información donde se determinen los criterios diferenciales del MSPI de la Alcaldía de Cartagena</t>
  </si>
  <si>
    <t xml:space="preserve">Documento de Alcance </t>
  </si>
  <si>
    <t>Establecer la política de gestión del riesgo de seguridad de la información de la Alcaldía de Cartagena</t>
  </si>
  <si>
    <t xml:space="preserve">Documento de política de gestión del riesgo de seguridad de la información de la Alcaldía de Cartagena  </t>
  </si>
  <si>
    <t>Definir los recursos para la gestión de los riesgos de seguridad de la información de la Alcaldía de Cartagena</t>
  </si>
  <si>
    <t>Documento con los recursos para el desarrollo de la gestión de riesgos de seguridad de la información</t>
  </si>
  <si>
    <t>Identificar de los activos de información de la Alcaldía de Cartagena</t>
  </si>
  <si>
    <t xml:space="preserve">Documento con la metodología para identificación, clasificación y valoración    de    activos    de información. </t>
  </si>
  <si>
    <t xml:space="preserve"> Identificar los riesgos inherentes de seguridad de información para asociarlos a los activos de información de la Alcaldía de Cartagena, identificar amenazas y vulnerabilidades</t>
  </si>
  <si>
    <t xml:space="preserve">Documento con la metodología para la gestión de los riesgos de seguridad de la información </t>
  </si>
  <si>
    <t>Posibilidad de incumplir con las actividades definidas en los planes estratégicos para el tratamiento de riesgos de seguridad y privacidad de la información.</t>
  </si>
  <si>
    <t>Informe de monitoreo de los planes estratégicos</t>
  </si>
  <si>
    <t xml:space="preserve"> Identificar, implementar y evaluar los controles de seguridad de la información para los riesgos de seguridad de la información identificados sobre los activos de información en la Alcaldía de Cartagena</t>
  </si>
  <si>
    <t>Documento con la metodología para identificación, implementación y evaluación de los controles de seguridad y privacidad de la información</t>
  </si>
  <si>
    <t>Establecer lineamientos para la implementación de mejores prácticas de seguridad que permita identificar infraestructuras críticas en las entidades con el fin de contribuir a mejorar los procesos de intercambio de información pública</t>
  </si>
  <si>
    <t>Hacer el autodiagnóstico haciendo uso del "instrumento de evaluación MSPI” para identificar el estado de la seguridad y privacidad de la información en la Alcaldía de Cartagena</t>
  </si>
  <si>
    <t>Documento del diagnóstico</t>
  </si>
  <si>
    <t>Definir el alcance del MSPI, determinar los procesos y recursos tecnológicos en los que se realizará la implementación en la Alcaldía de Cartagena</t>
  </si>
  <si>
    <t>Documento de Alcance</t>
  </si>
  <si>
    <t xml:space="preserve"> Definir y aplicar un proceso para la identificación y clasificación de la información para identificar, clasificar y actualizar el inventario de los activos de información de la Alcaldía de Cartagena de acuerdo con el alcance definido.</t>
  </si>
  <si>
    <t xml:space="preserve">Procedimiento del inventario y clasificación de la información </t>
  </si>
  <si>
    <t>Definir y aplicar un proceso para la valoración de los riesgos de la seguridad y privacidad de la información en la Alcaldía de Cartagena</t>
  </si>
  <si>
    <t>Procedimiento y metodología para la gestión del riesgo instituciona</t>
  </si>
  <si>
    <t>Elaborar el plan de comunicación, capacitación, sensibilización y concientización con respecto a la seguridad y privacidad de la información a los funcionarios y contratistas de la Alcaldía de Cartagena</t>
  </si>
  <si>
    <t xml:space="preserve">Documento con el plan de comunicación, capacitación, sensibilización y concientización </t>
  </si>
  <si>
    <t>Hacer el autodiagnóstico haciendo uso del "instrumento de evaluación MSPI” para identificar el estado de la seguridad y privacidad de la información en la Alcaldía de Cartagena a noviembre de 2024</t>
  </si>
  <si>
    <t xml:space="preserve">Implementación de la mejora normativa en el Distrito de Cartagena de Indias </t>
  </si>
  <si>
    <t>Implementar la mejora normativa en el proceso de emisión de las normas, como herramienta dirigida a fortalecer la seguridad jurídica, la confianza, efectividad y transparencia del Gobierno Distrital en el Distrito de Cartagena de Indias</t>
  </si>
  <si>
    <t xml:space="preserve">Fortalecer las fases de planeación, diseño, redacción, consulta pública, revisión y publicación de las regulaciones en el Distrito de Cartagena.  </t>
  </si>
  <si>
    <t>Agenda regulatoria elaborada e implementada</t>
  </si>
  <si>
    <t>Diseñar, actualizar una Agenda Regulatoria anual.</t>
  </si>
  <si>
    <t xml:space="preserve"> Agenda Regulatoria anual diseñada, publicada e implementada </t>
  </si>
  <si>
    <t>MILTON JOSE PEREIRA BLANCO</t>
  </si>
  <si>
    <t xml:space="preserve">Cambios en el Manual de la Política de Mejora Normativa MIPG </t>
  </si>
  <si>
    <t>Mantener actualizado la el diagnostico de la Política de Mejora Normativa del MIPG</t>
  </si>
  <si>
    <t xml:space="preserve">Prestación de servicios profesionales </t>
  </si>
  <si>
    <t xml:space="preserve">Contratación directa </t>
  </si>
  <si>
    <t xml:space="preserve">Conformar y capacitar al grupo de mejora normativa </t>
  </si>
  <si>
    <t xml:space="preserve">Grupo de mejora normativa conformado y capacitado </t>
  </si>
  <si>
    <t xml:space="preserve">Agenda regulatoria sin deseño ni estructuración </t>
  </si>
  <si>
    <t xml:space="preserve">Requerimientos en la actualización e implementación de la agenda regulatoria anual </t>
  </si>
  <si>
    <t xml:space="preserve">Socializar e Implementar la herramienta denominada “Memoria Justificativa de los proyectos normativos" </t>
  </si>
  <si>
    <t xml:space="preserve">Herramienta denominada “Memoria Justificativa de los proyectos normativos", socializada e implementada  </t>
  </si>
  <si>
    <t>Procesos de depuración normativa sin culminar</t>
  </si>
  <si>
    <t xml:space="preserve">Coordinación en los procesos de depuración normativa </t>
  </si>
  <si>
    <t>Socializar e implementar la herramienta denominada “Análisis de Impacto Normativo"  AIN</t>
  </si>
  <si>
    <t xml:space="preserve">Herramienta denominada “Análisis de Impacto Normativo"  AIN, socializada e implementada. </t>
  </si>
  <si>
    <t xml:space="preserve">Capacitar a funcionarios y aliados estratégicos en diseño de regulaciones </t>
  </si>
  <si>
    <t xml:space="preserve">Capacitación a funcionarios y aliados estratégicos en diseño de regulaciones </t>
  </si>
  <si>
    <t>Defectuoso funcionamiento de los canales institucionales de comunicación y del micrositio web https://mejoranormativa.cartagena.gov.co</t>
  </si>
  <si>
    <t xml:space="preserve">Consulta permanente y revisión del micrositio https://mejoranormativa.cartagena.gov.co </t>
  </si>
  <si>
    <t>Utilizar, actualizar el micrositio https://mejoranormativa.cartagena.gov.co para la consulta pública de los documentos en el proceso regulatorio</t>
  </si>
  <si>
    <t xml:space="preserve">Micrositio https://mejoranormativa.cartagena.gov.co para la consulta pública de los documentos en el proceso regulatorio, en uso y actualizado.  </t>
  </si>
  <si>
    <t xml:space="preserve"> Socialización y aplicación del procedimiento de actos administrativos de carácter general</t>
  </si>
  <si>
    <t xml:space="preserve"> Procedimiento de actos administrativos de carácter general, socializado y aplicado. </t>
  </si>
  <si>
    <t xml:space="preserve"> Diseñar y socializar una guía denominada "Redacción de actos administrativos</t>
  </si>
  <si>
    <t xml:space="preserve">Guía denominada "Redacción de actos administrativos, diseñada y socializada. </t>
  </si>
  <si>
    <t xml:space="preserve">Capacitación inadecuada a los funcionarios y aliados estratégicos en el proceso de implementación de la mejora normativa </t>
  </si>
  <si>
    <t xml:space="preserve">Selección adecuada de los capacitadores </t>
  </si>
  <si>
    <t xml:space="preserve">Capacitar a funcionarios y aliados estratégicos en redacción de actos administrativos </t>
  </si>
  <si>
    <t xml:space="preserve">Capacitación a funcionarios y aliados estratégicos en redacción de actos administrativos </t>
  </si>
  <si>
    <t xml:space="preserve"> Diseñar, implementar y Divulgar una guía o formato de los actos administrativos de contenido regulatorio</t>
  </si>
  <si>
    <t xml:space="preserve">Guía o formato para la divulgación de los actos administrativos de contenido regulatorio, diseñado e implementado.  </t>
  </si>
  <si>
    <t xml:space="preserve">Divulgación de los actos administrativos de contenido regulatorio </t>
  </si>
  <si>
    <t>Evaluar adecuadamente las regulaciones expedidas en el Distrito de Cartagena de Indias</t>
  </si>
  <si>
    <t>Proceso de depuración normativa implementado</t>
  </si>
  <si>
    <t>Mesas de trabajo con la Dirección del Desarrollo del Derecho y del
Ordenamiento Jurídico (acompañamiento)</t>
  </si>
  <si>
    <t xml:space="preserve">Herramientas de "Memoria Justificativa de los proyectos normativos",  "Análisis de Impacto Normativo"  AIN, imprecisas en su diseño </t>
  </si>
  <si>
    <t xml:space="preserve">Conformación de la coordinación de depuración normativa </t>
  </si>
  <si>
    <t xml:space="preserve">Coordinación de depuración normativa conformada. </t>
  </si>
  <si>
    <t xml:space="preserve">Capacitar a funcionarios y aliados estratégicos técnicas de depuración normativa </t>
  </si>
  <si>
    <t xml:space="preserve">Capacitación  a funcionarios y aliados estratégicos técnicas de depuración normativa </t>
  </si>
  <si>
    <t>Levantamiento y consolidación del inventario normativo
territorial a depurar</t>
  </si>
  <si>
    <t xml:space="preserve">Inventarios normativos
territorial a depurar, levantados y consolidados. </t>
  </si>
  <si>
    <t>Desarrollar el proceso de depuración</t>
  </si>
  <si>
    <t>Procesos de depuración normativa desarrollados.</t>
  </si>
  <si>
    <t xml:space="preserve">Consulta pública y participación de la ciudadanía de los procesos de depuración </t>
  </si>
  <si>
    <t xml:space="preserve">Procesos de depuración normativa consultados públicamente. </t>
  </si>
  <si>
    <t>Elaboración del proyecto de depuración.</t>
  </si>
  <si>
    <t>Proyectos de actos administrativos  de depuración elaborados.</t>
  </si>
  <si>
    <t xml:space="preserve">Impresición en la identificación de las normas a depurar o inventariar </t>
  </si>
  <si>
    <t xml:space="preserve">Revisión de los inventarios relaizados </t>
  </si>
  <si>
    <t xml:space="preserve">Incluir en la agenda regulatoria el proyecto de depuración normativa para consulta pública  </t>
  </si>
  <si>
    <t xml:space="preserve">Agenda regulatoria actualizada con la inclusión del proyecto de depuración elaborado para consulta pública. </t>
  </si>
  <si>
    <t xml:space="preserve">Expedir el acto administrativo de depuración, publicarlo y divulgarlo. </t>
  </si>
  <si>
    <t xml:space="preserve">Normas depuradas, expedidas, publicadas y divulgadas. </t>
  </si>
  <si>
    <t>Consolidación del Museo Histórico para fortalecer la memoria, el patrimonio y el servicio a la ciudadanía en el Distrito de   Cartagena de Indias</t>
  </si>
  <si>
    <t>Fortalecer al Museo Histórico para el desarrollo integral sostenible de la cultura, la memoria y el patrimonio en el Distrito de Cartagena de Indias</t>
  </si>
  <si>
    <t>Mejorar los espacios culturales con infraestructura en óptimas condiciones.</t>
  </si>
  <si>
    <t>Museos adecuados</t>
  </si>
  <si>
    <t>Realizar diagnostico acerca de la infraestructura e instalaciones existentes</t>
  </si>
  <si>
    <t>UCG  1
UCG  2
UCG 3
UCG 8
UCG 9
UCG 10             
UCG 4
UCG 5
UCG 6
UCG 7               
Rural    
UCG  11
UCG  12
UCG  13
UCG  14
UCG  15
UCG  16</t>
  </si>
  <si>
    <t>MOISES ALVAREZ MARÍN</t>
  </si>
  <si>
    <t>Instalar redes hidráulicas y sanitarias</t>
  </si>
  <si>
    <t>Instalar redes eléctricas</t>
  </si>
  <si>
    <t>Adaptar los espacios para acceso a discapacitados</t>
  </si>
  <si>
    <t>Mejorar la infraestructura y los espacios del Museo</t>
  </si>
  <si>
    <t>Realizar dotación de mobiliario y equipos</t>
  </si>
  <si>
    <t>Desarrollar procesos de promoción, divulgación, formación y actividades culturales en el Museo Histórico de Cartagena de Indias.</t>
  </si>
  <si>
    <t>Realizar Plan Diagnostico</t>
  </si>
  <si>
    <t>Publicar y divulgar (impresiones) Socialización del Plan Diagnostico</t>
  </si>
  <si>
    <t>Servicio de promoción de actividades culturales.</t>
  </si>
  <si>
    <t>Producir piezas de divulgación en diversos formatos</t>
  </si>
  <si>
    <t>Actualizar de la Pagina web, para incorporar el componente comercial</t>
  </si>
  <si>
    <t xml:space="preserve"> Renovar integralmente de la señalética del Museo y elaboración de una guía digital para recorridos virtuales por el Museo.</t>
  </si>
  <si>
    <t>Conservar y proteger el patrimonio material mueble</t>
  </si>
  <si>
    <t>Servicios de intervención al patrimonio material mueble</t>
  </si>
  <si>
    <t>FASE 1: Intervenir 213 piezas de la colección: diagnostico y fijación de niveles de intervención</t>
  </si>
  <si>
    <t>FASE 2: Intervenir 213 piezas de la colección: diagnostico y fijación de niveles de intervención</t>
  </si>
  <si>
    <t>FASE 3: Intervenir 214 piezas de la colección: diagnostico y fijación de niveles de intervención</t>
  </si>
  <si>
    <t>Diseño e implementación de un plan de formación integral para fortalecer el Sistema de Control Interno en la alcaldía de Cartagena de Indias.</t>
  </si>
  <si>
    <t>Fortalecer el sistema de control interno, y el control interno contable de la Alcaldía de Cartagena de indias.</t>
  </si>
  <si>
    <t>Servicio de educación informal (Producto principal del proyecto)</t>
  </si>
  <si>
    <t>Desarrollo del diagnóstico y del componente estratégico para la capacitación en el sector público</t>
  </si>
  <si>
    <t>Diagnostico</t>
  </si>
  <si>
    <t xml:space="preserve">
83.728
61.636
57.853
67.290
52.668
14.550 
62.005 
65.821 
86.463
68.550
18.757
33.323 
98317
43.093
83.481
51.347
10.459</t>
  </si>
  <si>
    <t xml:space="preserve">VERENA GUERRERO </t>
  </si>
  <si>
    <t>Formulación del marco normativo y conceptual</t>
  </si>
  <si>
    <t>Maco normativo y conceptual</t>
  </si>
  <si>
    <t>Establecimiento de los ejes temáticos y su propósito</t>
  </si>
  <si>
    <t>Propositos</t>
  </si>
  <si>
    <t>Priorización de las temáticas a ser implementadas en las entidades públicas</t>
  </si>
  <si>
    <t>Documento</t>
  </si>
  <si>
    <t>Definición de los lineamientos para la formación de los directivos públicos, aunque esto implique un ajuste de contexto y de pertinencia de acuerdo con las necesidades propias del distrito de Cartagena.</t>
  </si>
  <si>
    <t xml:space="preserve">Lineamientos </t>
  </si>
  <si>
    <t>Diseño de los contenidos temáticos y metodológicos</t>
  </si>
  <si>
    <t>Diseños metodologicos</t>
  </si>
  <si>
    <t>Desarrollo del proceso de enseñanza-aprendizaje, utilizando los recursos y herramientas didáctico – pedagógicas, sesiones formativas teórico practicas–Modalidad Presencial, Modalidad virtual Sincrónica y Asincrónica</t>
  </si>
  <si>
    <t>Procesos de enseñanza</t>
  </si>
  <si>
    <t>Supervisión metodológica, administrativa y técnica, durante el desarrollo de los eventos de formación y capacitación, utilizando los formatos dispuestos por la coordinación de capacitación</t>
  </si>
  <si>
    <t xml:space="preserve">Supervisión </t>
  </si>
  <si>
    <t>Fortalecer la gestión de riesgos y el control interno en el Distrito de Cartagena mediante la implementación de un software de auditoría basada en riesgos, que optimice los procesos de auditoría, incremente la eficiencia en la supervisión de los sistemas de información, y promueva una mayor transparencia y eficacia en la administración pública.</t>
  </si>
  <si>
    <t>Realizar un proceso de selección para la adquisición de un software de auditoría basado en riesgos.</t>
  </si>
  <si>
    <t>Implementar el software adquirido y capacitar al personal que tenga relación con los procesos de auditoría y manejo del software.</t>
  </si>
  <si>
    <t>Software implementado</t>
  </si>
  <si>
    <t>CONTROL DE CAMBIOS</t>
  </si>
  <si>
    <t>FECHA</t>
  </si>
  <si>
    <t>DESCRIPCIÓN DEL CAMBIO</t>
  </si>
  <si>
    <t>VERSIÓN</t>
  </si>
  <si>
    <t>Elaboración del  documento</t>
  </si>
  <si>
    <t>1.0</t>
  </si>
  <si>
    <t>VALIDACIÓN DEL DOCUMENTO</t>
  </si>
  <si>
    <t>CARGO</t>
  </si>
  <si>
    <t>NOMBRE</t>
  </si>
  <si>
    <t>FIRMA</t>
  </si>
  <si>
    <t>ELABORÓ</t>
  </si>
  <si>
    <t>Profesional Especializado codigo 222 grado 41</t>
  </si>
  <si>
    <t>María Bernarda Pérez Carmona</t>
  </si>
  <si>
    <t>Julio 16-2024</t>
  </si>
  <si>
    <t>REVISÓ</t>
  </si>
  <si>
    <t>Secretario de Planeación Distrital</t>
  </si>
  <si>
    <t>Camilo Rey Sabogal</t>
  </si>
  <si>
    <t>APROBÓ</t>
  </si>
  <si>
    <t xml:space="preserve">Modalidad de selección </t>
  </si>
  <si>
    <t>Código</t>
  </si>
  <si>
    <t>Fuente de los recursos</t>
  </si>
  <si>
    <t>Solicitud de información a los Proveedores</t>
  </si>
  <si>
    <t>Presupuesto de entidad nacional</t>
  </si>
  <si>
    <t>Licitación pública (Obra pública)</t>
  </si>
  <si>
    <t>Regalías</t>
  </si>
  <si>
    <t>Concurso de méritos con precalificación</t>
  </si>
  <si>
    <t>Recursos de crédito</t>
  </si>
  <si>
    <t>Concurso de méritos abierto</t>
  </si>
  <si>
    <t>Selección Abreviada de Menor Cuantia sin Manifestacion de Interés</t>
  </si>
  <si>
    <t>Contratación régimen especial - Selección de comisionista</t>
  </si>
  <si>
    <t>Contratación régimen especial - Enajenación de bienes para intermediarios idóneos</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</si>
  <si>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</si>
  <si>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</si>
  <si>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</si>
  <si>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</si>
  <si>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</si>
  <si>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DIMENSIONES DEL MIPG</t>
  </si>
  <si>
    <t>POLITICAS DE GESTIÓN Y DESEMPEÑO</t>
  </si>
  <si>
    <t xml:space="preserve">Planeación Institucional </t>
  </si>
  <si>
    <t>Gestión presupuestal y eficiencia del gasto público</t>
  </si>
  <si>
    <t>Evaluación de Resultados</t>
  </si>
  <si>
    <t xml:space="preserve">Integridad </t>
  </si>
  <si>
    <t>Participación ciudadana en la gestión pública</t>
  </si>
  <si>
    <t xml:space="preserve">PLANES INSTITUCIONALES </t>
  </si>
  <si>
    <t>Plan Anual de Vacantes</t>
  </si>
  <si>
    <t xml:space="preserve">Defensa jurídica </t>
  </si>
  <si>
    <t>Plan de Previsión de Recursos Humanos</t>
  </si>
  <si>
    <t xml:space="preserve">Seguimiento y evaluación del desempeño institucional </t>
  </si>
  <si>
    <t>Plan Institucional de Capacitación</t>
  </si>
  <si>
    <t>Plan de Incentivos Institucionales</t>
  </si>
  <si>
    <t>Gestión de la Información Estadística</t>
  </si>
  <si>
    <t>Plan de Trabajo Anual en Seguridad y Salud en el Trabajo</t>
  </si>
  <si>
    <t>PROCESOS</t>
  </si>
  <si>
    <t xml:space="preserve">GESTIÓN  DE LAS COMUNICACIONES OFICIALES </t>
  </si>
  <si>
    <t>GESTIÓN DE PROCESOS ARCHIVÍSTICOS</t>
  </si>
  <si>
    <t>GESTION DE LA CONSERVACION DOCUMENTAL</t>
  </si>
  <si>
    <t>SUBPROCESOS</t>
  </si>
  <si>
    <t xml:space="preserve">ORGANIZACIÓN Y ABASTECIMIENTO DE BIENES Y SERVICIOS </t>
  </si>
  <si>
    <t>ADJUDICACIÓN DE LOCALES Y ESPACIOS DE LAS PLAZAS DE MERCADOS PÚBLICOS</t>
  </si>
  <si>
    <t>GESTIÓN DE CARTERA EN PLAZAS DE MERCADOS PÚBLICOS</t>
  </si>
  <si>
    <t>OPERATIVOS DE INSPECCIÓN Y CONTROL EN PLAZAS DE MERCADOS PÚBLICOS</t>
  </si>
  <si>
    <t>DIRECCIONAMIENTO ESTRATÉGICO DE LA TRANSPARENCIA Y PREVENCIÓN DE LA CORRUPCIÓN</t>
  </si>
  <si>
    <t>ANTICIPACIÓN DE RIESGOS DE CORRUPCIÓN</t>
  </si>
  <si>
    <t>CULTURA DE LA LEGALIDAD PARA LA TRANSPARENCIA</t>
  </si>
  <si>
    <t>CONTROL DE DOCUMENTO DE GESTIÓN</t>
  </si>
  <si>
    <t>SEGUIMIENTO, ANALISIS Y MEJORA</t>
  </si>
  <si>
    <t>SEGUIMIENTO, MEDICIÓN Y MEJORA DE LA GESTION DOCUMENTAL</t>
  </si>
  <si>
    <t>ADMINISTRACIÓN DEL ARCHIVO Y ACCESO A LA INFORMACIÓN</t>
  </si>
  <si>
    <t>TRANSFERENCIAS DOCUMENTALES</t>
  </si>
  <si>
    <t>CREACIÓN Y DISEÑO DE LAS COMUNICACIONES OFICIALES</t>
  </si>
  <si>
    <t>GESTIÓN DE ACTOS ADMINISTRATIVOS</t>
  </si>
  <si>
    <t>ASISTENCIA TÉCNICA Y CAPACITACIÓN DE PROCESOS ARCHIVISTICOS</t>
  </si>
  <si>
    <t>SEGUIMENTO Y CONTROL DE PROCESOS ARCHIVISTICOS</t>
  </si>
  <si>
    <t>CONSERVACIÓN Y PRESERVACIÓN DOCUMENTAL</t>
  </si>
  <si>
    <t>DESARROLLO Y CRECIMIENTO DEL TALENTO HUMANO</t>
  </si>
  <si>
    <t>RETIRO DEL TALENTO HUMANO</t>
  </si>
  <si>
    <t xml:space="preserve"> SEGURIDAD Y SALUD EN EL TRABAJO</t>
  </si>
  <si>
    <t>GESTION DE SERVIDORES</t>
  </si>
  <si>
    <t>GESTION DE BASE DE  DATOS( DBA)</t>
  </si>
  <si>
    <t>MESA DE SERVICIOS</t>
  </si>
  <si>
    <t>SEGURIDAD OPERATIVA</t>
  </si>
  <si>
    <t>GESTIÓN DEFENSA JURIDICA</t>
  </si>
  <si>
    <t>CONTRATACION ESTATAL</t>
  </si>
  <si>
    <t>GESTIÓN EXTRAJUDICIAL</t>
  </si>
  <si>
    <t>DEFENSA JUDICIAL</t>
  </si>
  <si>
    <t>DEFENSA ADMINISTRATIVA</t>
  </si>
  <si>
    <t>GESTIÓN DE CUMPLIMIENTO DE PROVIDENCIA JUDICIALES Y CONCILIACIONES</t>
  </si>
  <si>
    <t>CONCEPTOS JURIDICOS</t>
  </si>
  <si>
    <t>ACTOS ADMINISTRATIVOS DE CARÁCTER PARTICULAR</t>
  </si>
  <si>
    <t>PLANEACIÓN CONTRACTUAL</t>
  </si>
  <si>
    <t xml:space="preserve">SELECCIÓN Y CONTRATACIÓN  </t>
  </si>
  <si>
    <t>EJECUCIÓN CONTRACTUAL</t>
  </si>
  <si>
    <t>ETAPA POSCONTRACTUAL</t>
  </si>
  <si>
    <t>Recuperar y mantener dos (2) parques (parque Espíritu del Manglar y parque del Centenario)</t>
  </si>
  <si>
    <t>Servicio información implementado</t>
  </si>
  <si>
    <t>Implementar un (1) Servicio información</t>
  </si>
  <si>
    <t xml:space="preserve"> (1) Servicio información implementado</t>
  </si>
  <si>
    <t xml:space="preserve">450 Metros Lineales Inventariados en el Archivo Central </t>
  </si>
  <si>
    <t xml:space="preserve">Fortalecer la gestión institucional de la Dirección de Archivo mediante la contratación de profesionales especialistas en las áreas administrativa, jurídica, planeación y proyectos.
</t>
  </si>
  <si>
    <t>(1) informe final consolidado de resultados de la gestión técnica y estratégica ejecutada por los profesionales contratados, que evidencie avances en la planificación, normatividad, estructuración de proyectos y fortalecimiento administrativo de la Dirección de Archivo.</t>
  </si>
  <si>
    <t xml:space="preserve">Instrumentos archivisticos aprobados </t>
  </si>
  <si>
    <t>Actas de asistencia técnica, asesorías y capacitaciones a funcionarios y dependencias del nivel central y entes descentralizados.</t>
  </si>
  <si>
    <t>Informe  y actas de ejecución de las 3 jornadas de fumigación, desratización y limpieza en el Archivo General.</t>
  </si>
  <si>
    <t xml:space="preserve"> Informes de seguimiento al monitoreo y control de condiciones ambientales, y dotación de sistemas y/o elementos esenciales para garantizar la estabilidad ambiental en el Archivo General</t>
  </si>
  <si>
    <t>Desarrollar e implementar el sistema – TI</t>
  </si>
  <si>
    <t xml:space="preserve">Informe técnico de avance en el proceso de digitación y digitalización del proceso documental.  </t>
  </si>
  <si>
    <t>Diseño técnico y funcional: Realizar Etapa de Análisis, diagnóstico, diseño, planificación de especificaciones y elaboración de elementos fundamentales para el sistema.</t>
  </si>
  <si>
    <t>Documento técnico de diseño y planificación funcional del sistema</t>
  </si>
  <si>
    <t>Levantamiento de requerimientos: Avanzar en la implementación, evaluación actualizaciones, integración de procesos, evaluación y mejora continua en las 5 etapas de implementación del proyecto.</t>
  </si>
  <si>
    <t>Informe consolidado de requerimientos funcionales y no funcionales del sistema</t>
  </si>
  <si>
    <t>Plan de trabajo: Realizar capacitación y sensibilización, soporte técnico, actualizaciones, integración de procesos, evaluación y mejora continua en las 5 etapas de implementación del proyecto.</t>
  </si>
  <si>
    <t xml:space="preserve">Actas de soporte técnico, registros de capacitación, sensibilización y evidencias de asistencia técnica en el componente tecnológico en la gestión documental. </t>
  </si>
  <si>
    <t>Pruebas y aseguramiento de calidad: verificar la eficiencia y efectividad.</t>
  </si>
  <si>
    <t xml:space="preserve">(1)  Informe  final de seguimiento de la primera fase del proyecto, validación y aseguramiento de calidad del sistema. </t>
  </si>
  <si>
    <t xml:space="preserve">Formar a tres mil (3.000) personas en el uso de Tecnologías de Información </t>
  </si>
  <si>
    <t xml:space="preserve"> Formar a tres mil (3.000) personas en el uso de Tecnologías de Información</t>
  </si>
  <si>
    <t>Implementación del Cloud Data Center en la Alcaldía de   Cartagena de Indias</t>
  </si>
  <si>
    <t>Modernizar la Infraestructura tecnológica de la Alcaldía de Cartagena de Indias,  mediante la creación de un centro de datos en la nube que brinde protección y  seguridad a la información del Distrito de Cartagena.</t>
  </si>
  <si>
    <t>Servicios tecnológicos</t>
  </si>
  <si>
    <t>Inventario de Servidores actuales, sistema operativos y capacidades de computo.</t>
  </si>
  <si>
    <t>Categorizar los servicios que corren sobre cada maquina para validar el número de aplicaciones a migrar</t>
  </si>
  <si>
    <t>Inventario de Publicaciones, VIP y aplicativos internos.</t>
  </si>
  <si>
    <t>Realizar inventario de los motores de base de datos para los diferentes aplicativos</t>
  </si>
  <si>
    <t>Establecer los datos e información que la entidad puede almacenar por fuera y dentro de Colombia de acuerdo con las normativas legales vigentes.</t>
  </si>
  <si>
    <t>Formular Políticas de escalamiento de maquinas y de recursos.</t>
  </si>
  <si>
    <t>Formular la Política de Backups de maquinas criticas y periodicidad de las mismas.</t>
  </si>
  <si>
    <t>Formular el Plan de Continuida del Negocio -DRP</t>
  </si>
  <si>
    <t>Ejecutar migración de maquina virtuales hacia la nube.</t>
  </si>
  <si>
    <t>Ejecutar migración de base de datos hacia el tipo de nube PAAS.</t>
  </si>
  <si>
    <t>Ejecutar migración de la data hacia una zona local o hacia un almacenamiento externo</t>
  </si>
  <si>
    <t>Configurar la Política de Backups establecida por la entidad.</t>
  </si>
  <si>
    <t>Formular e implementar planes de mantenimiento y monitoreo de infraestructura</t>
  </si>
  <si>
    <t xml:space="preserve">Categoria de servicios </t>
  </si>
  <si>
    <t>Inventario</t>
  </si>
  <si>
    <t xml:space="preserve">Datos e información </t>
  </si>
  <si>
    <t>Politica de escalamiento de maquinas</t>
  </si>
  <si>
    <t>Politica de Backups</t>
  </si>
  <si>
    <t xml:space="preserve">Plan de continuidad del negocio </t>
  </si>
  <si>
    <t>Migración de maquina virtual</t>
  </si>
  <si>
    <t xml:space="preserve">Migración de base de datos </t>
  </si>
  <si>
    <t xml:space="preserve">Migración de la data hacia una zona local </t>
  </si>
  <si>
    <t>Politica de Backups configurada</t>
  </si>
  <si>
    <t xml:space="preserve">Planes de mejoramiento formulados e implementados </t>
  </si>
  <si>
    <t>83.728
61.636
57.853
67.290
52.668
14.550 
62.005 
65.821 
86.463
68.550
18.757
33.323 
98317
43.093
83.481
51.347
10.460</t>
  </si>
  <si>
    <t>83.728
61.636
57.853
67.290
52.668
14.550 
62.005 
65.821 
86.463
68.550
18.757
33.323 
98317
43.093
83.481
51.347
10.461</t>
  </si>
  <si>
    <t>83.728
61.636
57.853
67.290
52.668
14.550 
62.005 
65.821 
86.463
68.550
18.757
33.323 
98317
43.093
83.481
51.347
10.462</t>
  </si>
  <si>
    <t>83.728
61.636
57.853
67.290
52.668
14.550 
62.005 
65.821 
86.463
68.550
18.757
33.323 
98317
43.093
83.481
51.347
10.463</t>
  </si>
  <si>
    <t>83.728
61.636
57.853
67.290
52.668
14.550 
62.005 
65.821 
86.463
68.550
18.757
33.323 
98317
43.093
83.481
51.347
10.464</t>
  </si>
  <si>
    <t>83.728
61.636
57.853
67.290
52.668
14.550 
62.005 
65.821 
86.463
68.550
18.757
33.323 
98317
43.093
83.481
51.347
10.465</t>
  </si>
  <si>
    <t>83.728
61.636
57.853
67.290
52.668
14.550 
62.005 
65.821 
86.463
68.550
18.757
33.323 
98317
43.093
83.481
51.347
10.466</t>
  </si>
  <si>
    <t>83.728
61.636
57.853
67.290
52.668
14.550 
62.005 
65.821 
86.463
68.550
18.757
33.323 
98317
43.093
83.481
51.347
10.467</t>
  </si>
  <si>
    <t>83.728
61.636
57.853
67.290
52.668
14.550 
62.005 
65.821 
86.463
68.550
18.757
33.323 
98317
43.093
83.481
51.347
10.468</t>
  </si>
  <si>
    <t>83.728
61.636
57.853
67.290
52.668
14.550 
62.005 
65.821 
86.463
68.550
18.757
33.323 
98317
43.093
83.481
51.347
10.469</t>
  </si>
  <si>
    <t>83.728
61.636
57.853
67.290
52.668
14.550 
62.005 
65.821 
86.463
68.550
18.757
33.323 
98317
43.093
83.481
51.347
10.470</t>
  </si>
  <si>
    <t>83.728
61.636
57.853
67.290
52.668
14.550 
62.005 
65.821 
86.463
68.550
18.757
33.323 
98317
43.093
83.481
51.347
10.471</t>
  </si>
  <si>
    <t>UCG  1
UCG  2
UCG 3
UCG 8
UCG 9
UCG 10             
UCG 4
UCG 5
UCG 6
UCG 7               
Rural    
UCG  11
UCG  12
UCG  13
UCG  14
UCG  15
UCG  17</t>
  </si>
  <si>
    <t>UCG  1
UCG  2
UCG 3
UCG 8
UCG 9
UCG 10             
UCG 4
UCG 5
UCG 6
UCG 7               
Rural    
UCG  11
UCG  12
UCG  13
UCG  14
UCG  15
UCG  18</t>
  </si>
  <si>
    <t>UCG  1
UCG  2
UCG 3
UCG 8
UCG 9
UCG 10             
UCG 4
UCG 5
UCG 6
UCG 7               
Rural    
UCG  11
UCG  12
UCG  13
UCG  14
UCG  15
UCG  19</t>
  </si>
  <si>
    <t>UCG  1
UCG  2
UCG 3
UCG 8
UCG 9
UCG 10             
UCG 4
UCG 5
UCG 6
UCG 7               
Rural    
UCG  11
UCG  12
UCG  13
UCG  14
UCG  15
UCG  20</t>
  </si>
  <si>
    <t>UCG  1
UCG  2
UCG 3
UCG 8
UCG 9
UCG 10             
UCG 4
UCG 5
UCG 6
UCG 7               
Rural    
UCG  11
UCG  12
UCG  13
UCG  14
UCG  15
UCG  21</t>
  </si>
  <si>
    <t>UCG  1
UCG  2
UCG 3
UCG 8
UCG 9
UCG 10             
UCG 4
UCG 5
UCG 6
UCG 7               
Rural    
UCG  11
UCG  12
UCG  13
UCG  14
UCG  15
UCG  22</t>
  </si>
  <si>
    <t>UCG  1
UCG  2
UCG 3
UCG 8
UCG 9
UCG 10             
UCG 4
UCG 5
UCG 6
UCG 7               
Rural    
UCG  11
UCG  12
UCG  13
UCG  14
UCG  15
UCG  23</t>
  </si>
  <si>
    <t>UCG  1
UCG  2
UCG 3
UCG 8
UCG 9
UCG 10             
UCG 4
UCG 5
UCG 6
UCG 7               
Rural    
UCG  11
UCG  12
UCG  13
UCG  14
UCG  15
UCG  24</t>
  </si>
  <si>
    <t>UCG  1
UCG  2
UCG 3
UCG 8
UCG 9
UCG 10             
UCG 4
UCG 5
UCG 6
UCG 7               
Rural    
UCG  11
UCG  12
UCG  13
UCG  14
UCG  15
UCG  25</t>
  </si>
  <si>
    <t>UCG  1
UCG  2
UCG 3
UCG 8
UCG 9
UCG 10             
UCG 4
UCG 5
UCG 6
UCG 7               
Rural    
UCG  11
UCG  12
UCG  13
UCG  14
UCG  15
UCG  26</t>
  </si>
  <si>
    <t>UCG  1
UCG  2
UCG 3
UCG 8
UCG 9
UCG 10             
UCG 4
UCG 5
UCG 6
UCG 7               
Rural    
UCG  11
UCG  12
UCG  13
UCG  14
UCG  15
UCG  27</t>
  </si>
  <si>
    <t>UCG  1
UCG  2
UCG 3
UCG 8
UCG 9
UCG 10             
UCG 4
UCG 5
UCG 6
UCG 7               
Rural    
UCG  11
UCG  12
UCG  13
UCG  14
UCG  15
UCG  28</t>
  </si>
  <si>
    <t>Monitoreo  permanente  de los  cambios  normativos y  lineamiento  del  Ministerios  de las TIC,  para realizar  la adopción y  los ajustes  correspondientes.</t>
  </si>
  <si>
    <t>Posibilidad  de  incumplir  con las  actividades  definidas en  la estrategia  para la  implement ación del  centro  datos de la  Alcaldía de  Cartagena  de Indias.</t>
  </si>
  <si>
    <t>Cambio  en la  normativi dad  asociada a  la  Seguridad  Digital en  Colombia,  que  retrase a  implemen tación del centro</t>
  </si>
  <si>
    <t>Seguimiento  del  cumplimient o de las  actividades  establecidas  en el  proyecto de  inversión  Cloud Data  Center en la  Alcaldía de  Cartagena  de Indias.</t>
  </si>
  <si>
    <t>Desfinanciación del  Proyecto  para  implement ar el Cloud  Data Center  en la  Alcaldía de  Cartagena  de Indias.</t>
  </si>
  <si>
    <t>Garantizar  los recursos  para la  ejecución  del proyecto</t>
  </si>
  <si>
    <t>83.728
61.637</t>
  </si>
  <si>
    <t>83.728
61.639</t>
  </si>
  <si>
    <t>83.728
61.640</t>
  </si>
  <si>
    <t>83.728
61.641</t>
  </si>
  <si>
    <t>UCG  1
UCG  3</t>
  </si>
  <si>
    <t>UCG  1
UCG  5</t>
  </si>
  <si>
    <t>UCG  1
UCG  6</t>
  </si>
  <si>
    <t>UCG  1
UCG  7</t>
  </si>
  <si>
    <t>04-05-02</t>
  </si>
  <si>
    <t>04-05-03</t>
  </si>
  <si>
    <t>04-05-04</t>
  </si>
  <si>
    <t>83.728
61.636
57.853
67.290
52.668
14.550 
62.005 
65.821 
86.463
68.550
18.757
33.323 
98317
43.093
83.481
51.347
10.472</t>
  </si>
  <si>
    <t>83.728
61.636
57.853
67.290
52.668
14.550 
62.005 
65.821 
86.463
68.550
18.757
33.323 
98317
43.093
83.481
51.347
10.473</t>
  </si>
  <si>
    <t>UCG  1
UCG  2
UCG 3
UCG 8
UCG 9
UCG 10             
UCG 4
UCG 5
UCG 6
UCG 7               
Rural    
UCG  11
UCG  12
UCG  13
UCG  14
UCG  15
UCG  17</t>
  </si>
  <si>
    <t>UCG  1
UCG  2
UCG 3
UCG 8
UCG 9
UCG 10             
UCG 4
UCG 5
UCG 6
UCG 7               
Rural    
UCG  11
UCG  12
UCG  13
UCG  14
UCG  15
UCG  18</t>
  </si>
  <si>
    <t>UCG  1
UCG  2
UCG 3
UCG 8
UCG 9
UCG 10             
UCG 4
UCG 5
UCG 6
UCG 7               
Rural    
UCG  11
UCG  12
UCG  13
UCG  14
UCG  15
UCG  19</t>
  </si>
  <si>
    <t>UCG  1
UCG  2
UCG 3
UCG 8
UCG 9
UCG 10             
UCG 4
UCG 5
UCG 6
UCG 7               
Rural    
UCG  11
UCG  12
UCG  13
UCG  14
UCG  15
UCG  20</t>
  </si>
  <si>
    <t>UCG  1
UCG  2
UCG 3
UCG 8
UCG 9
UCG 10             
UCG 4
UCG 5
UCG 6
UCG 7               
Rural    
UCG  11
UCG  12
UCG  13
UCG  14
UCG  15
UCG  21</t>
  </si>
  <si>
    <t>UCG  1
UCG  2
UCG 3
UCG 8
UCG 9
UCG 10             
UCG 4
UCG 5
UCG 6
UCG 7               
Rural    
UCG  11
UCG  12
UCG  13
UCG  14
UCG  15
UCG  22</t>
  </si>
  <si>
    <t>UCG  1
UCG  2
UCG 3
UCG 8
UCG 9
UCG 10             
UCG 4
UCG 5
UCG 6
UCG 7               
Rural    
UCG  11
UCG  12
UCG  13
UCG  14
UCG  15
UCG  23</t>
  </si>
  <si>
    <t>UCG  1
UCG  2
UCG 3
UCG 8
UCG 9
UCG 10             
UCG 4
UCG 5
UCG 6
UCG 7               
Rural    
UCG  11
UCG  12
UCG  13
UCG  14
UCG  15
UCG  24</t>
  </si>
  <si>
    <t>UCG  1
UCG  2
UCG 3
UCG 8
UCG 9
UCG 10             
UCG 4
UCG 5
UCG 6
UCG 7               
Rural    
UCG  11
UCG  12
UCG  13
UCG  14
UCG  15
UCG  25</t>
  </si>
  <si>
    <t>UCG  1
UCG  2
UCG 3
UCG 8
UCG 9
UCG 10             
UCG 4
UCG 5
UCG 6
UCG 7               
Rural    
UCG  11
UCG  12
UCG  13
UCG  14
UCG  15
UCG  26</t>
  </si>
  <si>
    <t>UCG  1
UCG  2
UCG 3
UCG 8
UCG 9
UCG 10             
UCG 4
UCG 5
UCG 6
UCG 7               
Rural    
UCG  11
UCG  12
UCG  13
UCG  14
UCG  15
UCG  27</t>
  </si>
  <si>
    <t>UCG  1
UCG  2
UCG 3
UCG 8
UCG 9
UCG 10             
UCG 4
UCG 5
UCG 6
UCG 7               
Rural    
UCG  11
UCG  12
UCG  13
UCG  14
UCG  15
UCG  28</t>
  </si>
  <si>
    <t>UCG  1
UCG  2
UCG 3
UCG 8
UCG 9
UCG 10             
UCG 4
UCG 5
UCG 6
UCG 7               
Rural    
UCG  11
UCG  12
UCG  13
UCG  14
UCG  15
UCG  29</t>
  </si>
  <si>
    <t>UCG  1
UCG  2
UCG 3
UCG 8
UCG 9
UCG 10             
UCG 4
UCG 5
UCG 6
UCG 7               
Rural    
UCG  11
UCG  12
UCG  13
UCG  14
UCG  15
UCG  30</t>
  </si>
  <si>
    <t>Protección del Área de Importancia Estratégica - AIE definida en el POMCA para el Distrito de Cartagena</t>
  </si>
  <si>
    <t>Seguimiento y control a la ejecucion de las metas previstas en cuanto a protección de predios en áreas de importancia estratégica para acueducto</t>
  </si>
  <si>
    <t>Implementar procesos de rehabilitación y/o recuperación ecológica del área de importancia estratégica para el acueducto del Distrito de Cartagena</t>
  </si>
  <si>
    <t>Preservar el área de importancia estratégica para asegurar la disponibilidad del recurso hídrico, a fin de satisfacer las necesidades en materia de Agua Potable, de la ciudadanía en el Distrito de Cartagena de Indias</t>
  </si>
  <si>
    <t>Deterioro acelerado de la  cuenca abastecedora de agua</t>
  </si>
  <si>
    <t>Gestión oportuna y eficiente de los  recursos y cumplimiento de las  normas al respecto</t>
  </si>
  <si>
    <t>Desatención de los preceptos  normativos consignados en el  artículo 111 de la ley 99 de  1993, modificado por el articulo  3 la Ley de 2320 de 2023, el  decreto 0953 de 2013 y demás  relacionadas</t>
  </si>
  <si>
    <t>Fijación de metas, eficiencia, calidad  y cobertura, así como la evaluación  de las mismas</t>
  </si>
  <si>
    <t>Proteger y/o conservar el Área de Importancia Estratégica según el POMCA, para acueducto del Distrito de Cartagena</t>
  </si>
  <si>
    <t>Articular con la comunidad ubicada en el área de importancia estratégica AIE acciones para la protección y/o  conservar del Área de Importancia Estratégica, dando alcance a la autogestión y buenas prácticas en pro del  desarrollo sostenible</t>
  </si>
  <si>
    <t xml:space="preserve">Areas de importancia estratégicas protegidas </t>
  </si>
  <si>
    <t xml:space="preserve"> Servicio de protección de ecosistemas</t>
  </si>
  <si>
    <t>Seguimiento realizado</t>
  </si>
  <si>
    <t xml:space="preserve">Cuerpos de agua protegidos </t>
  </si>
  <si>
    <t>Realizar el pago de subsidios para los usuarios (hogares) de los estratos 1,2 y 3 en la prestación del servicio público de alcantarillado</t>
  </si>
  <si>
    <t>Realizar el pago de subsidios para los usuarios (hogares) de los estratos 1,2 y 3 en la prestación del servicio público de aseo.</t>
  </si>
  <si>
    <t xml:space="preserve">Existe riesgo que no se asigne en el Presupu esto la totalidad de los recursos para cubrir la necesidad en la vigencia en curso.
</t>
  </si>
  <si>
    <t xml:space="preserve">Realizar las gestiones de manera oportuna para que se asignen la totalidad de los recursos para cubrir la necesidad del déficit de subsidios de los servicios de acueduct o, alcantarillado y aseo del Distrito de Cartagena.
</t>
  </si>
  <si>
    <t xml:space="preserve">
Posibilidad recibir demandas por el no pago de los subisidios a los usuarios (hogares) de los estratos 1,2 y 3
</t>
  </si>
  <si>
    <t xml:space="preserve">
Posibilidad de incumplir con el pago de los subsidios por error del Distrito con las empresas prestado ras de servicio.</t>
  </si>
  <si>
    <t xml:space="preserve">
Realizar monitoreo mensual entre el Distrito de Cartagena y las empresas prestadoras de servicios públicos para realizar el pago oportuno de los subsidios.
</t>
  </si>
  <si>
    <t xml:space="preserve">
Realizar monitoreo mensual entre el Distrito de Cartagena y las empresas prestadoras de servicios públicos para realizar el pago oportuno de los subsidios</t>
  </si>
  <si>
    <t>Construcción de plantas de revalorización de residuos en zonas de tratamiento integral (acopio, transformación, aprovechamiento y comercialización) para la ciudada de Cartagena de Indias</t>
  </si>
  <si>
    <t>Aumentar la tasa de aprovechamiento y revalorización de residuos sólidos en el  Distrito de Cartagena de Indias.</t>
  </si>
  <si>
    <t>Diseñar estrategias para el aumento de  aprovechamiento y revalorización de  residuos sólidos en el Distrito de  Cartagena de Indias</t>
  </si>
  <si>
    <t>Alcanzar un puntaje de  8 en el Índice de  Desarrollo Económico  y Empresarial</t>
  </si>
  <si>
    <t>Construir planta de revalorización de  residuos en el Distrito de Cartagena</t>
  </si>
  <si>
    <t>Servicio de  Implementación PGIRS</t>
  </si>
  <si>
    <t>Estudios técnicos  de viabilidad y  estructuración del  proyecto</t>
  </si>
  <si>
    <t>Construcción de  planta de  revalorización de  residuos</t>
  </si>
  <si>
    <t>Estudios de viabilidad</t>
  </si>
  <si>
    <t>Planta de  revalorización de  residuos</t>
  </si>
  <si>
    <t>Existe riesgo que aumente el valor de las obras a ejecutar, si se retrasan mucho los procesos de asignación de recursos y contratación</t>
  </si>
  <si>
    <t>Gestión rápida por parte de la Administración Distrital en la asignación de recursos.</t>
  </si>
  <si>
    <t xml:space="preserve">Plan de revalorización </t>
  </si>
  <si>
    <t xml:space="preserve">Diseños </t>
  </si>
  <si>
    <t>Recicladores formados</t>
  </si>
  <si>
    <t xml:space="preserve">Campañas a recicladores </t>
  </si>
  <si>
    <t xml:space="preserve">Rutas de reoreferenciación </t>
  </si>
  <si>
    <t>Extensión redes de acueducto la María, las brisas, Nariño, Nuevo Campestre</t>
  </si>
  <si>
    <t xml:space="preserve"> Suministrar  Energía Eléctrica para el Sistema de Alumbrado Público.</t>
  </si>
  <si>
    <t xml:space="preserve">Realizar interventoria </t>
  </si>
  <si>
    <t>Actualización e Implementación del Plan  de Gestión integral de Residuos en el  Distrito de Cartagena</t>
  </si>
  <si>
    <t>Proyecto para la gestión de residuos en el  área rural/insular del Distrito</t>
  </si>
  <si>
    <t xml:space="preserve">Proyecto </t>
  </si>
  <si>
    <t>Contratación de personal técnico,  tecnólogo y profesional de apoyo  requeridos para realizar seguimiento y control a la ejecución de las metas  previstas en cuanto a protección de  predios en áreas de importancia  estratégica para acueducto</t>
  </si>
  <si>
    <t>Personal contratado</t>
  </si>
  <si>
    <t xml:space="preserve">Seguimiento </t>
  </si>
  <si>
    <t xml:space="preserve">Proceso de  adquisición  de equipos  para los  componentes  electromecánicos y eléctricos </t>
  </si>
  <si>
    <t>Realizar  las  compras  oportunas  de los  equipos para evitar retrasos en la entrega</t>
  </si>
  <si>
    <t>Disminución toneladas de residuos dispuestas en el relleno sanitario del  Distrito</t>
  </si>
  <si>
    <t>Toneladas reducidas</t>
  </si>
  <si>
    <t>Implementar el 100% del proceso de traslado del Mercado de Bazurto</t>
  </si>
  <si>
    <t>Actualizar al 100% el marco jurídico de gobernanza del sistema de mercados del Distrito</t>
  </si>
  <si>
    <t xml:space="preserve">Implementar tres (3) fases del proceso de traslado del Mercado de Bazurto  
1. Levantamiento, recopilación y revisión de información.
2. Estudio de preinversion para el desarrollo de la estructuración técnica, social, ambiental, predial, financiera, jurídica y operativa del nuevo sistema de abastecimiento.               
3. Ejecucion </t>
  </si>
  <si>
    <t>Gestión Integral del Sistema de Mercados</t>
  </si>
  <si>
    <t xml:space="preserve">Actualizar dos (2) documentos normativos que rigen la operación de la plaza de mercados </t>
  </si>
  <si>
    <t>Implementar dos (2) Planes de Gestión (1. Ambiental y 2. Administrativa, Operativa y Jurídica) del Sistema de Mercados</t>
  </si>
  <si>
    <t>ESTUDIOS Y DISEÑOS PARA LA  IMPLEMENTACION DEL NUEVO SISTEMA  DE ABASTECIMIENTO DEL DISTRITO DE CARTAGENADE INDIAS</t>
  </si>
  <si>
    <t xml:space="preserve">
Realizar reuniones con  entidades que  tienen influencia  en el mercado de  Bazurto para  organizar los  requerimientos  para el  levantamiento de información.
</t>
  </si>
  <si>
    <t xml:space="preserve">Realizar levantamiento de información de campo y de archivo por dependecias
</t>
  </si>
  <si>
    <t>Determinar los  parámetros de  escogencia de la  figura jurídica que  permitan la  contratación de  los estudios y  diseños del nuevo  sistema de  mercados del Distrito.</t>
  </si>
  <si>
    <t xml:space="preserve">Realizar el levantamiento de la informacion pertinente s para la contratacion de estudios para e traslado del mercado de bazurto.
</t>
  </si>
  <si>
    <t>Sistemas de mercados reglamentados</t>
  </si>
  <si>
    <t>Contratar los estudios pertinentes que permitan definir el nuevo sistema integral de abastecimiento del Distrito de Cartagena</t>
  </si>
  <si>
    <t>Construir cronograma de recolección de información</t>
  </si>
  <si>
    <t>Implementar planes de gestión que faciliten la aplicación de procesos</t>
  </si>
  <si>
    <t xml:space="preserve">Actualizar documentos que regulen la operación de la plaza de mercados
</t>
  </si>
  <si>
    <t xml:space="preserve"> Establecer planes de faciliten la comunicación entre actores distritales y el gremio de comerciantes</t>
  </si>
  <si>
    <t>Mantenimiento de la infraestructura de las plazas de mercado</t>
  </si>
  <si>
    <t xml:space="preserve">Organizar cronograma de entrega de documentos </t>
  </si>
  <si>
    <t xml:space="preserve">
Desarrollar el alcance del documento
</t>
  </si>
  <si>
    <t>Cronograma construido</t>
  </si>
  <si>
    <t xml:space="preserve">Cronograma organizado </t>
  </si>
  <si>
    <t>Actualizar la reglamentación de bienes fiscales</t>
  </si>
  <si>
    <t>Reglamento actualizado</t>
  </si>
  <si>
    <t xml:space="preserve">Elaborar un plan de comunicaciones </t>
  </si>
  <si>
    <t xml:space="preserve">Plan de comunicaciones </t>
  </si>
  <si>
    <t xml:space="preserve">Socializar e implementar un plan de comunicaciones </t>
  </si>
  <si>
    <t xml:space="preserve">Plan de comunicaciones socializado e implementado </t>
  </si>
  <si>
    <t xml:space="preserve">Crear la base datos de contenga la información para notificación de comunicaciones con grupos de interes </t>
  </si>
  <si>
    <t xml:space="preserve">Realizar planes de mantenimiento por plazas de mercado </t>
  </si>
  <si>
    <t xml:space="preserve">Base de datos </t>
  </si>
  <si>
    <t xml:space="preserve">Plan de mantenimiento </t>
  </si>
  <si>
    <t xml:space="preserve">Plan de mantenimiento  ejecutado </t>
  </si>
  <si>
    <t xml:space="preserve">Ejecutar plan de mantenimiento y adecuación en plazas de mercado </t>
  </si>
  <si>
    <t xml:space="preserve">Ejecutar plan de mantenimiento y adecuación en el mercado de santa rita </t>
  </si>
  <si>
    <t xml:space="preserve">Murralla para todos </t>
  </si>
  <si>
    <t>Desarrollar dieciséis (16) actividades para la apropiación colectiva del patrimonio y la gobernanza territorial</t>
  </si>
  <si>
    <t>Incrementar a 100% el porcentaje de vías diseñadas e implementadas para peatonalización en el Centro Histórico</t>
  </si>
  <si>
    <t>Incrementar la participación de los egresados de las Instituciones Educativas Oficiales en la tasa de absorción de educación superior del Distrito a 30%</t>
  </si>
  <si>
    <t xml:space="preserve">De calendario: Retraso en el cronograma de actividades diseñadas.                                                            
                                                                </t>
  </si>
  <si>
    <t>Administrativos: Pocas organizaciones beneficiadas de la oferta propuesta</t>
  </si>
  <si>
    <t xml:space="preserve">Ejercer supervisión a los procesos contractuales y convenios
necesarios.                                                                                                                                                                                    </t>
  </si>
  <si>
    <t xml:space="preserve">Concertación y diagnóstico previa difusión de la oferta.                  </t>
  </si>
  <si>
    <t>Administrativos: La normatividad vigente no se encuentra adaptada al escenario
internacional</t>
  </si>
  <si>
    <t>Estudio de casos y alternativas previo inicio del trámite.</t>
  </si>
  <si>
    <t xml:space="preserve">Administrativos: Cambios de enfoque tanto administrativos como políticos en el territorio, tanto a nivel local, como nacional </t>
  </si>
  <si>
    <t xml:space="preserve">Fortalecer procesos de planeación territorial con enfoque migratoria que permitan dar una mirada a largo plazo de la gobernanza evitando así afectaciones negativas en el Sistema Local y reconociendo los beneficios que puede traer una migración segura, ordenada y regular al país.  </t>
  </si>
  <si>
    <t>Administrativos: Aumento indiscriminado de los flujos migratorios a la ciudad.</t>
  </si>
  <si>
    <t>Fortalecer estrategias de integración y campañas de servicios que procuren la integración de la población migrante</t>
  </si>
  <si>
    <t>Perdida de gobernabilidad frente al fenómeno migratorio, por falta de liderazgo de la alcaldía</t>
  </si>
  <si>
    <t>Fortalecimiento continuo a las capacidades de la administración frente a las necesidades de la gobernanza del sistema local migratorio.</t>
  </si>
  <si>
    <t xml:space="preserve">UCG  1
UCG  2
UCG 3
UCG 8
UCG 9
UCG 10             
UCG 4
UCG 5
UCG 6
UCG 7               
Rural    
UCG  11
UCG  12
UCG  13
UCG  14
UCG  15
UCG  16              
</t>
  </si>
  <si>
    <t xml:space="preserve"> Ejecutar un plan de formación permanente y cualificación dirigido a servidores públicos y contratistas del Distrito de Cartagena sobre el Sistema de Control Interno y Control Interno Contable con su modelo operativo (MECI), que contribuya al fortalecimiento institucional.</t>
  </si>
  <si>
    <t>Diseñar y elaborar un documento que establezca los lineamientos para la formación a los servidores y contratistas del Distrito de Cartagena, sobre el Sistema de Control Interno y Control Interno Contable con su modelo operativo (MECI)</t>
  </si>
  <si>
    <t>Posibilidad de pérdida reputacional y económica por la no realización de las jornadas de formación y capacitación en los tiempos establecidos según los cronogramas debido a la falta de un diagnóstico y planeación adecuada para la ejecución de las jornadas de formación</t>
  </si>
  <si>
    <t>Posibilidad de pérdida reputacional y económica por la no realización de convocatorias adecuadas a los beneficiarios de formación y capacitación debido a la carencia de las estrategias de comunicación para las jornadas de formación</t>
  </si>
  <si>
    <t>Posibilidad de pérdida reputacional y económica por la no disposición de profesionales idóneos para realizar los procesos de formación debido a la deficiencia en la selección de los perfiles de los formadores y capacitadores</t>
  </si>
  <si>
    <t>Realizar seguimiento del diagnóstico de las necesidades de formación de los funcionarios, y al cronograma de formación y capacitación establecidos por los responsables de los procesos de formación.</t>
  </si>
  <si>
    <t>Realizar las revisiones a los perfiles de los formadores, capacitadores e instituciones con el fin de verificar el cumplimiento de los requisitos contractuales, en el proceso de selección del contratista.</t>
  </si>
  <si>
    <t>Hacer seguimiento a las estrategias de plan de comunicaciones establecido para el desarrollo de las jornadas de formaciones y capacitaciones</t>
  </si>
  <si>
    <t>Fortalecimiento de la gestión de riesgos y control interno en el distrito de Cartagena de indias”</t>
  </si>
  <si>
    <t xml:space="preserve"> Implementar el software adquirido, capacitando al personal del Distrito en su uso y asegurando que los procesos de auditoría basados en riesgos puedan ser optimizados rápidamente.</t>
  </si>
  <si>
    <t xml:space="preserve">Adquirir un software comercial de auditoría basada en riesgos que cumpla con los estándares internacionales y adaptar sus funcionalidades a las necesidades del Distrito de Cartagena.
</t>
  </si>
  <si>
    <t>Software adquirido</t>
  </si>
  <si>
    <t xml:space="preserve">Software implementado
</t>
  </si>
  <si>
    <t>Posibilidad de afectación económica por retrasos en la implementación del software debido a problemas técnicos</t>
  </si>
  <si>
    <t>Posibilidad de afectación  económica y reputacional  por dificultades en emanejo por parte de los  servidores públicos, debido  a la complejidad de  funcionalidades del  software implementado.</t>
  </si>
  <si>
    <t>Establecer un plan de contingencia  con el proveedor.</t>
  </si>
  <si>
    <t>Realizar sesiones de sensibilización  y capacitación previa a la  implementación.</t>
  </si>
  <si>
    <t>Estrategia de tramites divulgada</t>
  </si>
  <si>
    <t>Tramites racionalizados</t>
  </si>
  <si>
    <t>Informe de resultado de las validaciones de los tramites</t>
  </si>
  <si>
    <t>Cronograma de trabajo</t>
  </si>
  <si>
    <t>Diagnostico realizado</t>
  </si>
  <si>
    <t>Mobiliario adquirido</t>
  </si>
  <si>
    <t>Licencia de software para la racionalización de tramites</t>
  </si>
  <si>
    <t>Estrategia de comunicación implementada</t>
  </si>
  <si>
    <t>Chatbot implementado</t>
  </si>
  <si>
    <t>Adecuación ejecutada</t>
  </si>
  <si>
    <t>Mobiliario para dotación adquirido</t>
  </si>
  <si>
    <t xml:space="preserve">
Diseñar campaña publicitaria
</t>
  </si>
  <si>
    <t>Implementar Protocolos de Seguridad de la Información que garanticen la protección de la información del Distrito.</t>
  </si>
  <si>
    <t>Optimizar en un 100% la capacidad de los servidores, sistemas de almacenamiento y backup, necesarios para un desarrollo eficaz y seguro de un gran volumen de datos</t>
  </si>
  <si>
    <t>Personal poco capacitado para el desarrollo de actividades de promoción.</t>
  </si>
  <si>
    <t>Insatisfacción de la comunidad con las actividades culturales propuestas a realizar por el museo Histórico de Cartagena.</t>
  </si>
  <si>
    <t>Contar con apropiación presupuestal para el desarrollo de las actividades para la consolidación y fortalecimiento del Museo Histórico de Cartagena.</t>
  </si>
  <si>
    <t xml:space="preserve">
Emergencia Sanitaria a nivel nacional y global.
</t>
  </si>
  <si>
    <t>Contratación de personal capacitado. para desarrollar las actividades de promoción y formación cultural.</t>
  </si>
  <si>
    <t>Realizar un plan de actividades culturales a ejecutar e cual. vaya acorde con las necesidades de la comunidad.</t>
  </si>
  <si>
    <t>Consecución y gestión de recursos destinados al Museo Histórico de Cartagena. de Indias.</t>
  </si>
  <si>
    <t xml:space="preserve">
Tomar medidas precavidas en caso de emergencia sanitaria para disminuir su propagación.
</t>
  </si>
  <si>
    <t>Retrasos en las actividades y seguimiento de los procesos relacionados</t>
  </si>
  <si>
    <t xml:space="preserve">AVANCE META PRODUCTO AL AÑO PONDERADO </t>
  </si>
  <si>
    <t xml:space="preserve">AVANCE META PRODUCTO  AL CUATRENIO PONDERADO </t>
  </si>
  <si>
    <t>AVANCE META PRODUCTO AL AÑO SIMPLE</t>
  </si>
  <si>
    <t xml:space="preserve">AVANCE META PRODUCTO  AL CUATRENIO SIMPLE </t>
  </si>
  <si>
    <t>ACUMULADO META PRODUCTO 2024</t>
  </si>
  <si>
    <t>Avance programa cementerios</t>
  </si>
  <si>
    <t>Avance programa Patrimonio publico al servicio de Cartagena</t>
  </si>
  <si>
    <t>Avance programa Sostenibilidad del espacio publico del centro historico de cartagena de indias</t>
  </si>
  <si>
    <t>Avance programa Acceso al agua potable y saneamiento básico</t>
  </si>
  <si>
    <t>Avance programa Avanzamos por una Cartagena iluminada y con transición energética</t>
  </si>
  <si>
    <t xml:space="preserve">Avance programa Unidos por la gestión de los residuos y el desarrollo sostenible </t>
  </si>
  <si>
    <t>Avance programa Economía Circular y Negocios Verdes</t>
  </si>
  <si>
    <t>Avance programa Desarrollo del nuevo sistema de mercados del distrito</t>
  </si>
  <si>
    <t>Avance programa Gestión integral del sistema de mercados</t>
  </si>
  <si>
    <t>Avance programa Transparencia y lucha contra la corrupción</t>
  </si>
  <si>
    <t>Avance programa Modelo integrado de planeación y gestión - MIPG</t>
  </si>
  <si>
    <t>Avance programa Transformación digital del sistema de archivo para la gestión pública eficiente</t>
  </si>
  <si>
    <t>Avance programa Formación técnica y complementaria en oficios</t>
  </si>
  <si>
    <t xml:space="preserve">Avance programa Murralla para todos </t>
  </si>
  <si>
    <t xml:space="preserve">Avance programa Atención integral al migrante </t>
  </si>
  <si>
    <t>Avance programa Cooperación para Avanzar</t>
  </si>
  <si>
    <t>Avance programa Mi primera chamba</t>
  </si>
  <si>
    <t>Avance programa Rediseño institucional e innovación administrativa del distrito</t>
  </si>
  <si>
    <t>Avance programa Procesos administrativos óptimos y transparentes</t>
  </si>
  <si>
    <t>Avance programa Avanzamos con capacidades emprendedoras</t>
  </si>
  <si>
    <t>Avance programa Cartagena digital, inclusiva y conectada</t>
  </si>
  <si>
    <t xml:space="preserve">Avance programa Seguridad digital </t>
  </si>
  <si>
    <t>Avance programa Mejora normativa en el distrito de Cartagena de indias</t>
  </si>
  <si>
    <t xml:space="preserve">Avance programa Memoria y patrimonio al servicio de la ciudadania </t>
  </si>
  <si>
    <t>Avance programa FORTALECIMIENTO DEL SISTEMA DE CONTROL INTERNO - SCI</t>
  </si>
  <si>
    <t>AVANCES DE LAS ACTIVIDADES 2025</t>
  </si>
  <si>
    <t>Avance proyecto Administración  y operación de los cementerios públicos del Distrito de Cartagena de Indias</t>
  </si>
  <si>
    <t>Avance proyecto Inventario general de los bienes muebles del Distrito de  Cartagena de Indias</t>
  </si>
  <si>
    <t>avance proyecto Reparación y mantenimiento de los parques, espíritu del manglar y parque del centenario del Distrito de Cartagena de Indias</t>
  </si>
  <si>
    <t>Avance proyecto Optimización del servicio de alcantarillado sanitario, y acceso al saneamiento básico en la zona urbana, rural e insular del Distrito de  Cartagena de Indias</t>
  </si>
  <si>
    <t>Avance proyecto Protección del Área de Importancia Estratégica - AIE definida en el POMCA para el Distrito de Cartagena</t>
  </si>
  <si>
    <t>Avance proyecto Administración del Fondo de Solidaridad y redistribución del ingreso para los servicios públicos domiciliarios de acueducto, alcantarillado y aseo en el Distrito de  Cartagena de Indias</t>
  </si>
  <si>
    <t>Avance proyecto Implementación de fuentes no convencionales de energía sostenible en el Distrito de  Cartagena de Indias</t>
  </si>
  <si>
    <t>Avance proyecto Actualización e implementación del Plan de Gestión Integral de Residuos Solidos - PGIRS en el Distrito de  Cartagena de Indias</t>
  </si>
  <si>
    <t>avance proyecto Construcción de plantas de revalorización de residuos en zonas de tratamiento integral (acopio, transformación, aprovechamiento y comercialización) para la ciudada de Cartagena de Indias</t>
  </si>
  <si>
    <t>AVANCE PROYECTO ESTUDIOS Y DISEÑOS PARA LA  IMPLEMENTACION DEL NUEVO SISTEMA  DE ABASTECIMIENTO DEL DISTRITO DE CARTAGENADE INDIAS</t>
  </si>
  <si>
    <t>Avance proyecto Fortalecimiento a la gestión integral del sistema de mercado de Distrito de   Cartagena de Indias</t>
  </si>
  <si>
    <t>Avance proyectoTransformación de la transparencia activa y pasiva en el Distrito de Cartagena de Indias</t>
  </si>
  <si>
    <t>Avance proyecto Optimización del Modelo Integrado de Planeación y Gestión - MIPG en la Alcaldía Mayor de   Cartagena de Indias</t>
  </si>
  <si>
    <t>Avance proyecto Fortalecimiento del sistema de archivo y gestión documental del Distrito de  Cartagena de Indias</t>
  </si>
  <si>
    <t>Avance proyecto Transformación digital de la gestión documental del Distrito de Cartagena de Indias</t>
  </si>
  <si>
    <t>Avance proyecto Implementación del Programa de Formación Integral Escuela Taller del Distrito de  Cartagena de Indias</t>
  </si>
  <si>
    <t>Avance proyecto Recuperación y apropiación colectiva del patrimonio cultural y la gobernanza territorial en el Distrito de   Cartagena de Indias</t>
  </si>
  <si>
    <t>Avance proyecto Integración  socio económica y acceso a servicios para las poblaciones migrantes, retornados y de acogida en el Distrito de  Cartagena de Indias</t>
  </si>
  <si>
    <t>Avance proyecto Inversiones en Cartagena, destino de talla mundial en el Distrito de  Cartagena de Indias</t>
  </si>
  <si>
    <t>Avance proyrcto Construcción de un futuro sostenible y equitativo para el Distrito de Cartagena de Indias</t>
  </si>
  <si>
    <t>Avance proyecto Implementación del programa Mi Primera Chamba en el Distrito de  Cartagena de Indias</t>
  </si>
  <si>
    <t xml:space="preserve">Avance proyecto Implementación de la estrategia de conocimiento e innovación pública para el Distrito de Cartagena de Indias </t>
  </si>
  <si>
    <t>Avance proyecto Elaboración e implementación del estudio técnico de Rediseño Institucional e innovación administrativa del Distrito de Cartagena de Indias</t>
  </si>
  <si>
    <t>Avance proyecto Fortalecimiento de la Experiencia Ciudadana: Cartagena Contigo en el Distrito de   Cartagena de Indias</t>
  </si>
  <si>
    <t>Avance proyecto Construcción de dos (2) Microcentros de Inteligencia Artificial en el Distrito de  Cartagena de Indias</t>
  </si>
  <si>
    <t>Avance proyecto Transformación de los sistemas de información para la toma de decisiones basadas en datos en la Alcaldía mayor de  Cartagena de Indias</t>
  </si>
  <si>
    <t>Avance proyecto Implementación de zonas digitales de acceso publico gratuito para el uso y apropiación de las Tic en el Distrito de  Cartagena de Indias</t>
  </si>
  <si>
    <t>Avance proyecto Fortalecimiento de la seguridad digital institucional en el Distrito de Cartagena de Indias</t>
  </si>
  <si>
    <t>Avance proyecto Implementación del Cloud Data Center en la Alcaldía de   Cartagena de Indias</t>
  </si>
  <si>
    <t xml:space="preserve">Avance proyecto Implementación de la mejora normativa en el Distrito de Cartagena de Indias </t>
  </si>
  <si>
    <t>Avance proyecto Consolidación del Museo Histórico para fortalecer la memoria, el patrimonio y el servicio a la ciudadanía en el Distrito de   Cartagena de Indias</t>
  </si>
  <si>
    <t>Avance proyecto Diseño e implementación de un plan de formación integral para fortalecer el Sistema de Control Interno en la alcaldía de Cartagena de Indias.</t>
  </si>
  <si>
    <t>Avance proyecto Fortalecimiento de la gestión de riesgos y control interno en el distrito de Cartagena de indias”</t>
  </si>
  <si>
    <t>APROPIACION DEFINITIVA</t>
  </si>
  <si>
    <t>AVANCE PROYECTOS SECRETARÍA GENERAL A MARZO 30 DEL 2025</t>
  </si>
  <si>
    <t>EJECUCIÓN PRESUPUESTAL DE SECRETARÍA GENERAL A CORTE MARZO 30 DEL 2025</t>
  </si>
  <si>
    <t>AVANCE ESTRATEGICO SECRETARÍA GENERAL A MARZO 30 2025</t>
  </si>
  <si>
    <t>EJECUCIÓN PRESUPUESTAL SEGÚN OBLIGACION</t>
  </si>
  <si>
    <t>AVANCE EJECUCIÓN PRESUPUESTAL SEGÚN OBLIGACION</t>
  </si>
  <si>
    <t>EJECUCIÓN PRESUPUESTAL SEGÚN COMPROMETIDO</t>
  </si>
  <si>
    <t>AVANCE EJECUCIÓN PRESUPUESTAL SEGÚN COMPROMETIDO</t>
  </si>
  <si>
    <t xml:space="preserve">APROPIACION DEFINITIVA POR PROYECTO </t>
  </si>
  <si>
    <t>EJECUCIÓN PRESUPUESTAL SEGÚN OBLIGACION POR PROYECTO</t>
  </si>
  <si>
    <t>AVANCE EJECUCIÓN PRESUPUESTAL SEGÚN OBLIGACION POR PROYECTO</t>
  </si>
  <si>
    <t>EJECUCIÓN PRESUPUESTAL SEGÚN COMPROMETIDO POR PROYECTO</t>
  </si>
  <si>
    <t>AVANCE EJECUCIÓN PRESUPUESTAL SEGÚN COMPROMETIDO POR PROYECTO</t>
  </si>
  <si>
    <t>AVANCE FINANCIERO PROYECTO ADMINISTRACION  Y OPERACION DE LOS CEMENTERIOS PUBLICOS DEL DISTRITO DE   CARTAGENA DE INDIAS</t>
  </si>
  <si>
    <t>Avance financiero  proyecto Inventario general de los bienes muebles del Distrito de  Cartagena de Indias</t>
  </si>
  <si>
    <t>avance financiero  proyecto Reparación y mantenimiento de los parques, espíritu del manglar y parque del centenario del Distrito de Cartagena de Indias</t>
  </si>
  <si>
    <t>Avance proyecto financiero  Optimización del servicio de alcantarillado sanitario, y acceso al saneamiento básico en la zona urbana, rural e insular del Distrito de  Cartagena de Indias</t>
  </si>
  <si>
    <t>Avance proyecto financiero Protección del Área de Importancia Estratégica - AIE definida en el POMCA para el Distrito de Cartagena</t>
  </si>
  <si>
    <t>Avance financiero proyecto Administración del Fondo de Solidaridad y redistribución del ingreso para los servicios públicos domiciliarios de acueducto, alcantarillado y aseo en el Distrito de  Cartagena de Indias</t>
  </si>
  <si>
    <t>Avance financiero proyecto Implementación de fuentes no convencionales de energía sostenible en el Distrito de  Cartagena de Indias</t>
  </si>
  <si>
    <t>Avance financiero  proyecto Actualización e implementación del Plan de Gestión Integral de Residuos Solidos - PGIRS en el Distrito de  Cartagena de Indias</t>
  </si>
  <si>
    <t>avance financiero proyecto Construcción de plantas de revalorización de residuos en zonas de tratamiento integral (acopio, transformación, aprovechamiento y comercialización) para la ciudada de Cartagena de Indias</t>
  </si>
  <si>
    <t>AVANCE FINANCIERO PROYECTO ESTUDIOS Y DISEÑOS PARA LA  IMPLEMENTACION DEL NUEVO SISTEMA  DE ABASTECIMIENTO DEL DISTRITO DE CARTAGENADE INDIAS</t>
  </si>
  <si>
    <t>Avance financiero proyecto Fortalecimiento a la gestión integral del sistema de mercado de Distrito de   Cartagena de Indias</t>
  </si>
  <si>
    <t>Avance financiero proyectoTransformación de la transparencia activa y pasiva en el Distrito de Cartagena de Indias</t>
  </si>
  <si>
    <t>Avance financiero proyecto Optimización del Modelo Integrado de Planeación y Gestión - MIPG en la Alcaldía Mayor de   Cartagena de Indias</t>
  </si>
  <si>
    <t>Avance financiero proyecto Fortalecimiento del sistema de archivo y gestión documental del Distrito de  Cartagena de Indias</t>
  </si>
  <si>
    <t>Avance financiero proyecto Transformación digital de la gestión documental del Distrito de Cartagena de Indias</t>
  </si>
  <si>
    <t>Avance financiero proyecto Implementación del Programa de Formación Integral Escuela Taller del Distrito de  Cartagena de Indias</t>
  </si>
  <si>
    <t>Avance financiero  proyecto Recuperación y apropiación colectiva del patrimonio cultural y la gobernanza territorial en el Distrito de   Cartagena de Indias</t>
  </si>
  <si>
    <t>Avance financiero proyecto Integración  socio económica y acceso a servicios para las poblaciones migrantes, retornados y de acogida en el Distrito de  Cartagena de Indias</t>
  </si>
  <si>
    <t>Avance financiero proyecto Inversiones en Cartagena, destino de talla mundial en el Distrito de  Cartagena de Indias</t>
  </si>
  <si>
    <t>Avance financiero proyecto Construcción de un futuro sostenible y equitativo para el Distrito de Cartagena de Indias</t>
  </si>
  <si>
    <t>Avance financiero proyecto Implementación del programa Mi Primera Chamba en el Distrito de  Cartagena de Indias</t>
  </si>
  <si>
    <t xml:space="preserve">Avance financiero proyecto Implementación de la estrategia de conocimiento e innovación pública para el Distrito de Cartagena de Indias </t>
  </si>
  <si>
    <t>Avance financiero proyecto Elaboración e implementación del estudio técnico de Rediseño Institucional e innovación administrativa del Distrito de Cartagena de Indias</t>
  </si>
  <si>
    <t>Avance financiero proyecto Fortalecimiento de la Experiencia Ciudadana: Cartagena Contigo en el Distrito de   Cartagena de Indias</t>
  </si>
  <si>
    <t>Avance financiero proyecto Construcción de dos (2) Microcentros de Inteligencia Artificial en el Distrito de  Cartagena de Indias</t>
  </si>
  <si>
    <t>Avance financiero proyecto Transformación de los sistemas de información para la toma de decisiones basadas en datos en la Alcaldía mayor de  Cartagena de Indias</t>
  </si>
  <si>
    <t>Avance financiero proyecto Implementación de zonas digitales de acceso publico gratuito para el uso y apropiación de las Tic en el Distrito de  Cartagena de Indias</t>
  </si>
  <si>
    <t>Avance financiero proyecto Fortalecimiento de la seguridad digital institucional en el Distrito de Cartagena de Indias</t>
  </si>
  <si>
    <t>Avance financiero proyecto Implementación del Cloud Data Center en la Alcaldía de   Cartagena de Indias</t>
  </si>
  <si>
    <t xml:space="preserve">Avance financiero proyecto Implementación de la mejora normativa en el Distrito de Cartagena de Indias </t>
  </si>
  <si>
    <t>Avance financiero proyecto Consolidación del Museo Histórico para fortalecer la memoria, el patrimonio y el servicio a la ciudadanía en el Distrito de   Cartagena de Indias</t>
  </si>
  <si>
    <t>Avance financiero proyecto Diseño e implementación de un plan de formación integral para fortalecer el Sistema de Control Interno en la alcaldía de Cartagena de Indias.</t>
  </si>
  <si>
    <t>Avance financiero proyecto Fortalecimiento de la gestión de riesgos y control interno en el distrito de Cartagena de indias”</t>
  </si>
  <si>
    <t>AVANCE FINANCIERO PROYECTOS SECRETARÍA GENERAL A MARZO 30 DEL 2025</t>
  </si>
  <si>
    <t>Avance proyecto Inventario y saneamiento integral del patrimonio inmobiliario del Distrito de   Cartagena de Indias</t>
  </si>
  <si>
    <t>Avance financiero proyecto Inventario y saneamiento integral del patrimonio inmobiliario del Distrito de   Cartagena de Indias</t>
  </si>
  <si>
    <t>avance proyecto Optimización del servicio de acueducto, y acceso al agua potable en la zona urbana, rural e insular del Distrito de  Cartagena de Indias</t>
  </si>
  <si>
    <t>avance financiero proyecto Optimización del servicio de acueducto, y acceso al agua potable en la zona urbana, rural e insular del Distrito de  Cartagena de Indias</t>
  </si>
  <si>
    <t>Avance proyecto Implementación de la optimización del servicio de alumbrado público y el suministro de energía para el sistema, en el distrito de Cartagena de indias</t>
  </si>
  <si>
    <t>Avance financiero proyecto Implementación de la optimización del servicio de alumbrado público y el suministro de energía para el sistema, en el distrito de Cartagena de indias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</si>
</sst>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 #,##0.00;[Red]\-&quot;$&quot;\ #,##0.00"/>
    <numFmt numFmtId="44" formatCode="_-&quot;$&quot;\ * #,##0.00_-;\-&quot;$&quot;\ * #,##0.00_-;_-&quot;$&quot;\ * &quot;-&quot;??_-;_-@_-"/>
    <numFmt numFmtId="43" formatCode="_-* #,##0.00_-;\-* #,##0.00_-;_-* &quot;-&quot;??_-;_-@_-"/>
    <numFmt numFmtId="164" formatCode="[$$-240A]\ #,##0"/>
    <numFmt numFmtId="165" formatCode="dd/mm/yyyy"/>
    <numFmt numFmtId="166" formatCode="0.0%"/>
    <numFmt numFmtId="167" formatCode="&quot;$&quot;\ #,##0"/>
    <numFmt numFmtId="168" formatCode="yyyy\-mm\-dd;@"/>
    <numFmt numFmtId="169" formatCode="&quot;$&quot;\ #,##0.00"/>
    <numFmt numFmtId="170" formatCode="_-&quot;$&quot;\ * #,##0_-;\-&quot;$&quot;\ * #,##0_-;_-&quot;$&quot;\ * &quot;-&quot;??_-;_-@_-"/>
    <numFmt numFmtId="171" formatCode="_-&quot;$&quot;* #,##0_-;\-&quot;$&quot;* #,##0_-;_-&quot;$&quot;* &quot;-&quot;_-;_-@_-"/>
    <numFmt numFmtId="172" formatCode="_-[$$-240A]\ * #,##0.00_-;\-[$$-240A]\ * #,##0.00_-;_-[$$-240A]\ * &quot;-&quot;??_-;_-@_-"/>
  </numFmts>
  <fonts count="58">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1"/>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0"/>
      <color theme="1"/>
      <name val="Aptos Narrow"/>
      <family val="2"/>
      <scheme val="minor"/>
    </font>
    <font>
      <sz val="11"/>
      <color theme="1"/>
      <name val="Calibri"/>
      <family val="2"/>
    </font>
    <font>
      <sz val="10"/>
      <name val="Calibri"/>
      <family val="2"/>
    </font>
    <font>
      <sz val="11"/>
      <color theme="0"/>
      <name val="Aptos Narrow"/>
      <family val="2"/>
      <scheme val="minor"/>
    </font>
    <font>
      <sz val="10"/>
      <name val="Aptos Narrow"/>
      <family val="2"/>
      <scheme val="minor"/>
    </font>
    <font>
      <u/>
      <sz val="11"/>
      <color theme="10"/>
      <name val="Aptos Narrow"/>
      <family val="2"/>
      <scheme val="minor"/>
    </font>
    <font>
      <sz val="11"/>
      <color theme="1"/>
      <name val="Arial Narrow"/>
      <family val="2"/>
    </font>
    <font>
      <sz val="11"/>
      <color rgb="FF242424"/>
      <name val="Arial Narrow"/>
      <family val="2"/>
    </font>
    <font>
      <b/>
      <sz val="11"/>
      <color theme="0"/>
      <name val="Aptos Narrow"/>
      <family val="2"/>
      <scheme val="minor"/>
    </font>
    <font>
      <sz val="9"/>
      <color theme="1"/>
      <name val="Aptos Narrow"/>
      <family val="2"/>
      <scheme val="minor"/>
    </font>
    <font>
      <sz val="11"/>
      <color rgb="FF242424"/>
      <name val="Aptos Narrow"/>
      <family val="2"/>
      <scheme val="minor"/>
    </font>
    <font>
      <b/>
      <sz val="10"/>
      <color rgb="FF000000"/>
      <name val="Tahoma"/>
      <family val="2"/>
    </font>
    <font>
      <sz val="10"/>
      <color rgb="FF000000"/>
      <name val="Tahoma"/>
      <family val="2"/>
    </font>
    <font>
      <sz val="8.8000000000000007"/>
      <color theme="1"/>
      <name val="Aptos Narrow"/>
      <family val="2"/>
    </font>
    <font>
      <sz val="11"/>
      <color rgb="FF333333"/>
      <name val="Arial"/>
      <family val="2"/>
    </font>
    <font>
      <sz val="11"/>
      <color rgb="FF333333"/>
      <name val="Aptos Narrow"/>
      <family val="2"/>
      <scheme val="minor"/>
    </font>
    <font>
      <sz val="11"/>
      <color rgb="FF000000"/>
      <name val="Arial"/>
      <family val="2"/>
    </font>
    <font>
      <sz val="11"/>
      <name val="Aptos Narrow"/>
      <family val="2"/>
      <scheme val="minor"/>
    </font>
    <font>
      <sz val="11"/>
      <color rgb="FF000000"/>
      <name val="Aptos Narrow"/>
      <family val="2"/>
      <scheme val="minor"/>
    </font>
    <font>
      <sz val="11"/>
      <color theme="1"/>
      <name val="Aptos Narrow"/>
      <family val="2"/>
    </font>
    <font>
      <sz val="11"/>
      <color rgb="FF000000"/>
      <name val="&quot;Aptos Narrow&quot;"/>
    </font>
    <font>
      <b/>
      <sz val="10"/>
      <color rgb="FF000000"/>
      <name val="Calibri"/>
      <family val="2"/>
    </font>
    <font>
      <sz val="11"/>
      <name val="Arial"/>
      <family val="2"/>
    </font>
    <font>
      <sz val="10"/>
      <color theme="1"/>
      <name val="Arial Narrow"/>
      <family val="2"/>
    </font>
    <font>
      <sz val="11"/>
      <color rgb="FFFF0000"/>
      <name val="Aptos Narrow"/>
      <family val="2"/>
      <scheme val="minor"/>
    </font>
    <font>
      <sz val="20"/>
      <color rgb="FFFF0000"/>
      <name val="Aptos Narrow"/>
      <family val="2"/>
      <scheme val="minor"/>
    </font>
    <font>
      <sz val="20"/>
      <color rgb="FFFF0000"/>
      <name val="Calibri"/>
      <family val="2"/>
    </font>
    <font>
      <b/>
      <sz val="20"/>
      <color rgb="FFFF0000"/>
      <name val="Aptos Narrow"/>
      <family val="2"/>
      <scheme val="minor"/>
    </font>
    <font>
      <sz val="14"/>
      <color rgb="FFFF0000"/>
      <name val="Aptos Narrow"/>
      <family val="2"/>
      <scheme val="minor"/>
    </font>
    <font>
      <sz val="13"/>
      <color rgb="FFFF0000"/>
      <name val="Aptos Narrow"/>
      <family val="2"/>
      <scheme val="minor"/>
    </font>
    <font>
      <sz val="12"/>
      <color rgb="FFFF0000"/>
      <name val="Aptos Narrow"/>
      <family val="2"/>
      <scheme val="minor"/>
    </font>
    <font>
      <sz val="15"/>
      <color rgb="FFFF0000"/>
      <name val="Aptos Narrow"/>
      <family val="2"/>
      <scheme val="minor"/>
    </font>
  </fonts>
  <fills count="2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
      <patternFill patternType="solid">
        <fgColor indexed="31"/>
      </patternFill>
    </fill>
    <fill>
      <patternFill patternType="solid">
        <fgColor theme="5" tint="0.39997558519241921"/>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00B0F0"/>
        <bgColor indexed="64"/>
      </patternFill>
    </fill>
    <fill>
      <patternFill patternType="solid">
        <fgColor theme="1" tint="0.34998626667073579"/>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B5E6A2"/>
        <bgColor indexed="64"/>
      </patternFill>
    </fill>
    <fill>
      <patternFill patternType="solid">
        <fgColor theme="7" tint="0.79998168889431442"/>
        <bgColor indexed="64"/>
      </patternFill>
    </fill>
    <fill>
      <patternFill patternType="solid">
        <fgColor theme="0"/>
        <bgColor rgb="FF000000"/>
      </patternFill>
    </fill>
    <fill>
      <patternFill patternType="solid">
        <fgColor theme="0"/>
        <bgColor rgb="FF8ED873"/>
      </patternFill>
    </fill>
    <fill>
      <patternFill patternType="solid">
        <fgColor theme="0"/>
        <bgColor rgb="FFFFFF00"/>
      </patternFill>
    </fill>
    <fill>
      <patternFill patternType="solid">
        <fgColor theme="0"/>
        <bgColor rgb="FF8ED973"/>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3">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0" fontId="26" fillId="8" borderId="19" applyFill="0">
      <alignment vertical="top" wrapText="1"/>
    </xf>
    <xf numFmtId="0" fontId="26" fillId="0" borderId="18" applyBorder="0">
      <alignment horizontal="center" vertical="center" wrapText="1"/>
    </xf>
    <xf numFmtId="44" fontId="1" fillId="0" borderId="0" applyFont="0" applyFill="0" applyBorder="0" applyAlignment="0" applyProtection="0"/>
    <xf numFmtId="9" fontId="1" fillId="0" borderId="0" applyFont="0" applyFill="0" applyBorder="0" applyAlignment="0" applyProtection="0"/>
    <xf numFmtId="0" fontId="31" fillId="0" borderId="0" applyNumberFormat="0" applyFill="0" applyBorder="0" applyAlignment="0" applyProtection="0"/>
    <xf numFmtId="43" fontId="1" fillId="0" borderId="0" applyFont="0" applyFill="0" applyBorder="0" applyAlignment="0" applyProtection="0"/>
  </cellStyleXfs>
  <cellXfs count="422">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5"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2" fillId="2" borderId="1" xfId="1" applyFont="1" applyFill="1" applyBorder="1" applyAlignment="1">
      <alignment horizontal="left" vertical="center"/>
    </xf>
    <xf numFmtId="0" fontId="23" fillId="5" borderId="9"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10" xfId="1" applyFont="1" applyFill="1" applyBorder="1" applyAlignment="1">
      <alignment horizontal="center" vertical="center"/>
    </xf>
    <xf numFmtId="14" fontId="24" fillId="0" borderId="1" xfId="0" applyNumberFormat="1" applyFont="1" applyBorder="1" applyAlignment="1">
      <alignment horizontal="center" vertical="center"/>
    </xf>
    <xf numFmtId="0" fontId="25" fillId="0" borderId="1" xfId="1" applyFont="1" applyBorder="1" applyAlignment="1">
      <alignment horizontal="center" vertical="center"/>
    </xf>
    <xf numFmtId="14" fontId="25" fillId="0" borderId="1" xfId="1" applyNumberFormat="1" applyFont="1" applyBorder="1" applyAlignment="1">
      <alignment horizontal="center" vertical="center"/>
    </xf>
    <xf numFmtId="0" fontId="25" fillId="0" borderId="1" xfId="1" applyFont="1" applyBorder="1" applyAlignment="1">
      <alignment horizontal="center" wrapText="1"/>
    </xf>
    <xf numFmtId="0" fontId="25" fillId="0" borderId="1" xfId="1" applyFont="1" applyBorder="1"/>
    <xf numFmtId="0" fontId="23" fillId="5" borderId="1" xfId="1" applyFont="1" applyFill="1" applyBorder="1" applyAlignment="1">
      <alignment vertical="center"/>
    </xf>
    <xf numFmtId="0" fontId="0" fillId="2" borderId="0" xfId="0" applyFill="1" applyAlignment="1">
      <alignment vertical="center"/>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0" fillId="0" borderId="0" xfId="0" applyAlignment="1">
      <alignment vertical="center" wrapText="1"/>
    </xf>
    <xf numFmtId="0" fontId="0" fillId="0" borderId="0" xfId="0" applyAlignment="1">
      <alignment wrapText="1"/>
    </xf>
    <xf numFmtId="0" fontId="5" fillId="2" borderId="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0" fillId="9" borderId="1" xfId="0" applyFill="1" applyBorder="1" applyAlignment="1">
      <alignment wrapText="1"/>
    </xf>
    <xf numFmtId="0" fontId="0" fillId="9" borderId="1" xfId="0" applyFill="1" applyBorder="1" applyAlignment="1">
      <alignment horizontal="center" vertical="center" wrapText="1"/>
    </xf>
    <xf numFmtId="0" fontId="0" fillId="9" borderId="1" xfId="0" applyFill="1" applyBorder="1" applyAlignment="1">
      <alignment vertical="center" wrapText="1"/>
    </xf>
    <xf numFmtId="0" fontId="0" fillId="9" borderId="1" xfId="0" applyFill="1" applyBorder="1" applyAlignment="1">
      <alignment horizontal="center" vertical="center"/>
    </xf>
    <xf numFmtId="0" fontId="0" fillId="9" borderId="1" xfId="0" applyFill="1" applyBorder="1" applyAlignment="1">
      <alignment horizontal="left" vertical="center" wrapText="1"/>
    </xf>
    <xf numFmtId="0" fontId="5" fillId="2" borderId="1" xfId="0" applyFont="1" applyFill="1" applyBorder="1" applyAlignment="1">
      <alignment horizontal="left" vertical="center" wrapText="1"/>
    </xf>
    <xf numFmtId="0" fontId="0" fillId="7" borderId="1" xfId="0" applyFill="1" applyBorder="1" applyAlignment="1">
      <alignment horizontal="left" vertical="center" wrapText="1"/>
    </xf>
    <xf numFmtId="0" fontId="0" fillId="0" borderId="0" xfId="0" applyAlignment="1">
      <alignment horizontal="left"/>
    </xf>
    <xf numFmtId="0" fontId="0" fillId="12" borderId="1" xfId="0" applyFill="1" applyBorder="1"/>
    <xf numFmtId="0" fontId="0" fillId="13" borderId="1" xfId="0" applyFill="1" applyBorder="1" applyAlignment="1">
      <alignment wrapText="1"/>
    </xf>
    <xf numFmtId="0" fontId="0" fillId="14" borderId="1" xfId="0" applyFill="1" applyBorder="1" applyAlignment="1">
      <alignment vertical="center" wrapText="1"/>
    </xf>
    <xf numFmtId="0" fontId="0" fillId="15" borderId="1" xfId="0" applyFill="1" applyBorder="1" applyAlignment="1">
      <alignment vertical="center" wrapText="1"/>
    </xf>
    <xf numFmtId="0" fontId="0" fillId="16" borderId="1" xfId="0" applyFill="1" applyBorder="1" applyAlignment="1">
      <alignment vertical="center" wrapText="1"/>
    </xf>
    <xf numFmtId="0" fontId="0" fillId="10" borderId="1" xfId="0" applyFill="1" applyBorder="1" applyAlignment="1">
      <alignment horizontal="center" vertical="center" wrapText="1"/>
    </xf>
    <xf numFmtId="0" fontId="0" fillId="11" borderId="1" xfId="0" applyFill="1" applyBorder="1" applyAlignment="1">
      <alignment vertical="center" wrapText="1"/>
    </xf>
    <xf numFmtId="0" fontId="0" fillId="12" borderId="1" xfId="0" applyFill="1" applyBorder="1" applyAlignment="1">
      <alignment vertical="center"/>
    </xf>
    <xf numFmtId="0" fontId="0" fillId="12" borderId="1" xfId="0" applyFill="1" applyBorder="1" applyAlignment="1">
      <alignment horizontal="center" vertical="center"/>
    </xf>
    <xf numFmtId="0" fontId="0" fillId="17" borderId="1" xfId="0" applyFill="1" applyBorder="1" applyAlignment="1">
      <alignment vertical="center" wrapText="1"/>
    </xf>
    <xf numFmtId="0" fontId="0" fillId="12" borderId="1" xfId="0" applyFill="1" applyBorder="1" applyAlignment="1">
      <alignment wrapText="1"/>
    </xf>
    <xf numFmtId="0" fontId="0" fillId="3" borderId="1" xfId="0" applyFill="1" applyBorder="1" applyAlignment="1">
      <alignment vertical="center" wrapText="1"/>
    </xf>
    <xf numFmtId="0" fontId="0" fillId="13" borderId="1" xfId="0" applyFill="1" applyBorder="1" applyAlignment="1">
      <alignment vertical="center" wrapText="1"/>
    </xf>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0" borderId="0" xfId="0" applyAlignment="1">
      <alignment horizontal="center" vertical="center" wrapText="1"/>
    </xf>
    <xf numFmtId="0" fontId="0" fillId="10" borderId="1" xfId="0" applyFill="1" applyBorder="1" applyAlignment="1">
      <alignment wrapText="1"/>
    </xf>
    <xf numFmtId="0" fontId="0" fillId="11" borderId="1" xfId="0" applyFill="1" applyBorder="1" applyAlignment="1">
      <alignment wrapText="1"/>
    </xf>
    <xf numFmtId="0" fontId="0" fillId="12" borderId="1" xfId="0" applyFill="1" applyBorder="1" applyAlignment="1">
      <alignment vertical="center" wrapText="1"/>
    </xf>
    <xf numFmtId="0" fontId="0" fillId="3" borderId="1" xfId="0" applyFill="1" applyBorder="1" applyAlignment="1">
      <alignment wrapText="1"/>
    </xf>
    <xf numFmtId="0" fontId="0" fillId="15" borderId="1" xfId="0" applyFill="1" applyBorder="1" applyAlignment="1">
      <alignment wrapText="1"/>
    </xf>
    <xf numFmtId="0" fontId="28" fillId="0" borderId="0" xfId="0" applyFont="1" applyAlignment="1">
      <alignment vertical="center" wrapText="1"/>
    </xf>
    <xf numFmtId="0" fontId="0" fillId="7" borderId="1" xfId="0" applyFill="1" applyBorder="1" applyAlignment="1">
      <alignment horizontal="center" wrapText="1"/>
    </xf>
    <xf numFmtId="0" fontId="0" fillId="17" borderId="1" xfId="0" applyFill="1" applyBorder="1" applyAlignment="1">
      <alignment horizontal="center" vertical="center" wrapText="1"/>
    </xf>
    <xf numFmtId="0" fontId="0" fillId="17" borderId="1" xfId="0" applyFill="1" applyBorder="1" applyAlignment="1">
      <alignment horizontal="left" vertical="center" wrapText="1"/>
    </xf>
    <xf numFmtId="0" fontId="0" fillId="10" borderId="1" xfId="0" applyFill="1" applyBorder="1" applyAlignment="1">
      <alignment vertical="center" wrapText="1"/>
    </xf>
    <xf numFmtId="0" fontId="0" fillId="17" borderId="1" xfId="0" applyFill="1" applyBorder="1" applyAlignment="1">
      <alignment horizontal="center" vertical="center"/>
    </xf>
    <xf numFmtId="0" fontId="0" fillId="11" borderId="1" xfId="0" applyFill="1" applyBorder="1" applyAlignment="1">
      <alignment horizontal="center" vertical="center" wrapText="1"/>
    </xf>
    <xf numFmtId="0" fontId="0" fillId="3" borderId="1" xfId="0" applyFill="1" applyBorder="1" applyAlignment="1">
      <alignment horizontal="center" vertical="center" wrapText="1"/>
    </xf>
    <xf numFmtId="0" fontId="0" fillId="16" borderId="1" xfId="0"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0" fillId="2" borderId="0" xfId="0" applyNumberFormat="1" applyFill="1" applyAlignment="1">
      <alignment horizontal="center" vertical="center"/>
    </xf>
    <xf numFmtId="0" fontId="0" fillId="13" borderId="1" xfId="0" applyFill="1" applyBorder="1" applyAlignment="1">
      <alignment horizontal="center" vertical="center" wrapText="1"/>
    </xf>
    <xf numFmtId="0" fontId="0" fillId="0" borderId="0" xfId="0" applyAlignment="1">
      <alignment horizontal="center" vertical="center"/>
    </xf>
    <xf numFmtId="0" fontId="0" fillId="17" borderId="18" xfId="0" applyFill="1" applyBorder="1" applyAlignment="1">
      <alignment horizontal="center" vertical="center" wrapText="1"/>
    </xf>
    <xf numFmtId="0" fontId="29" fillId="18" borderId="1" xfId="0" applyFont="1" applyFill="1" applyBorder="1" applyAlignment="1">
      <alignment vertical="center" wrapText="1"/>
    </xf>
    <xf numFmtId="0" fontId="29" fillId="18" borderId="1" xfId="0" applyFont="1" applyFill="1" applyBorder="1" applyAlignment="1">
      <alignment horizontal="center" vertical="center" wrapText="1"/>
    </xf>
    <xf numFmtId="0" fontId="29" fillId="18" borderId="1" xfId="0" applyFont="1" applyFill="1" applyBorder="1" applyAlignment="1">
      <alignment horizontal="center" vertical="center"/>
    </xf>
    <xf numFmtId="0" fontId="29" fillId="2" borderId="0" xfId="0" applyFont="1" applyFill="1"/>
    <xf numFmtId="0" fontId="0" fillId="10" borderId="1" xfId="0" applyFill="1" applyBorder="1" applyAlignment="1">
      <alignment horizontal="center" vertical="center"/>
    </xf>
    <xf numFmtId="0" fontId="0" fillId="10" borderId="1" xfId="0" applyFill="1" applyBorder="1" applyAlignment="1">
      <alignment horizontal="center" wrapText="1"/>
    </xf>
    <xf numFmtId="0" fontId="0" fillId="10" borderId="1" xfId="0" applyFill="1" applyBorder="1" applyAlignment="1">
      <alignment horizontal="left" vertical="center" wrapText="1"/>
    </xf>
    <xf numFmtId="0" fontId="0" fillId="13" borderId="1" xfId="0" applyFill="1" applyBorder="1" applyAlignment="1">
      <alignment vertical="center"/>
    </xf>
    <xf numFmtId="0" fontId="0" fillId="15" borderId="1" xfId="0" applyFill="1" applyBorder="1" applyAlignment="1">
      <alignment horizontal="justify" vertical="center" wrapText="1"/>
    </xf>
    <xf numFmtId="0" fontId="0" fillId="14" borderId="1" xfId="0" applyFill="1" applyBorder="1" applyAlignment="1">
      <alignment vertical="top" wrapText="1"/>
    </xf>
    <xf numFmtId="0" fontId="0" fillId="14" borderId="1" xfId="0" applyFill="1" applyBorder="1" applyAlignment="1">
      <alignment horizontal="center" vertical="top" wrapText="1"/>
    </xf>
    <xf numFmtId="0" fontId="0" fillId="12" borderId="1" xfId="0" applyFill="1" applyBorder="1" applyAlignment="1">
      <alignment vertical="top" wrapText="1"/>
    </xf>
    <xf numFmtId="0" fontId="0" fillId="3" borderId="1" xfId="0" applyFill="1" applyBorder="1" applyAlignment="1">
      <alignment vertical="center"/>
    </xf>
    <xf numFmtId="0" fontId="0" fillId="9" borderId="1" xfId="0" applyFill="1" applyBorder="1" applyAlignment="1">
      <alignment horizontal="center" wrapText="1"/>
    </xf>
    <xf numFmtId="0" fontId="0" fillId="16" borderId="1" xfId="0" applyFill="1" applyBorder="1" applyAlignment="1">
      <alignment horizontal="center" vertical="center"/>
    </xf>
    <xf numFmtId="0" fontId="29" fillId="0" borderId="0" xfId="0" applyFont="1"/>
    <xf numFmtId="0" fontId="34" fillId="18" borderId="1" xfId="0" applyFont="1" applyFill="1" applyBorder="1" applyAlignment="1">
      <alignment horizontal="left" vertical="center" wrapText="1"/>
    </xf>
    <xf numFmtId="0" fontId="0" fillId="3" borderId="18" xfId="0" applyFill="1" applyBorder="1" applyAlignment="1">
      <alignment vertical="center" wrapText="1"/>
    </xf>
    <xf numFmtId="0" fontId="0" fillId="3" borderId="18" xfId="0" applyFill="1" applyBorder="1" applyAlignment="1">
      <alignment vertical="center"/>
    </xf>
    <xf numFmtId="0" fontId="0" fillId="3" borderId="18" xfId="0" applyFill="1" applyBorder="1" applyAlignment="1">
      <alignment horizontal="center" vertical="center"/>
    </xf>
    <xf numFmtId="170" fontId="0" fillId="0" borderId="0" xfId="9" applyNumberFormat="1" applyFont="1"/>
    <xf numFmtId="0" fontId="0" fillId="11" borderId="1" xfId="0" applyFill="1" applyBorder="1" applyAlignment="1">
      <alignment horizontal="left" vertical="center" wrapText="1"/>
    </xf>
    <xf numFmtId="9" fontId="0" fillId="11" borderId="1" xfId="0" applyNumberFormat="1" applyFill="1" applyBorder="1" applyAlignment="1">
      <alignment horizontal="left" vertical="center"/>
    </xf>
    <xf numFmtId="0" fontId="0" fillId="11" borderId="1" xfId="0" applyFill="1" applyBorder="1" applyAlignment="1">
      <alignment horizontal="left" vertical="center"/>
    </xf>
    <xf numFmtId="0" fontId="0" fillId="14" borderId="1" xfId="0" applyFill="1" applyBorder="1" applyAlignment="1">
      <alignment horizontal="left" vertical="center" wrapText="1"/>
    </xf>
    <xf numFmtId="0" fontId="0" fillId="14" borderId="1" xfId="0" applyFill="1" applyBorder="1" applyAlignment="1">
      <alignment horizontal="left" wrapText="1"/>
    </xf>
    <xf numFmtId="0" fontId="36" fillId="14" borderId="1" xfId="0" applyFont="1" applyFill="1" applyBorder="1" applyAlignment="1">
      <alignment vertical="center" wrapText="1"/>
    </xf>
    <xf numFmtId="0" fontId="36" fillId="14" borderId="1" xfId="0" applyFont="1" applyFill="1" applyBorder="1" applyAlignment="1">
      <alignment horizontal="left" vertical="center" wrapText="1"/>
    </xf>
    <xf numFmtId="0" fontId="0" fillId="15" borderId="1" xfId="0" applyFill="1" applyBorder="1" applyAlignment="1">
      <alignment horizontal="justify" vertical="top" wrapText="1"/>
    </xf>
    <xf numFmtId="0" fontId="0" fillId="15" borderId="1" xfId="0" applyFill="1" applyBorder="1" applyAlignment="1">
      <alignment horizontal="left" vertical="center" wrapText="1"/>
    </xf>
    <xf numFmtId="0" fontId="0" fillId="15" borderId="1" xfId="0" applyFill="1" applyBorder="1" applyAlignment="1">
      <alignment horizontal="left" vertical="center"/>
    </xf>
    <xf numFmtId="0" fontId="0" fillId="16" borderId="1" xfId="0" applyFill="1" applyBorder="1" applyAlignment="1">
      <alignment horizontal="left" vertical="center"/>
    </xf>
    <xf numFmtId="0" fontId="36" fillId="14" borderId="1" xfId="0" applyFont="1" applyFill="1" applyBorder="1" applyAlignment="1">
      <alignment horizontal="left" vertical="center"/>
    </xf>
    <xf numFmtId="0" fontId="0" fillId="14" borderId="21" xfId="0" applyFill="1" applyBorder="1" applyAlignment="1">
      <alignment horizontal="left"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horizontal="center" wrapText="1"/>
    </xf>
    <xf numFmtId="0" fontId="0" fillId="4" borderId="4" xfId="0" applyFill="1" applyBorder="1" applyAlignment="1">
      <alignment horizontal="center" vertical="center" wrapText="1"/>
    </xf>
    <xf numFmtId="0" fontId="0" fillId="4" borderId="1" xfId="0" applyFill="1" applyBorder="1" applyAlignment="1">
      <alignment vertical="top" wrapText="1"/>
    </xf>
    <xf numFmtId="0" fontId="0" fillId="4" borderId="1" xfId="0" applyFill="1" applyBorder="1" applyAlignment="1">
      <alignment horizontal="left" vertical="center" wrapText="1"/>
    </xf>
    <xf numFmtId="0" fontId="29" fillId="18" borderId="1" xfId="0" applyFont="1" applyFill="1" applyBorder="1" applyAlignment="1">
      <alignment horizontal="left" vertical="center" wrapText="1"/>
    </xf>
    <xf numFmtId="0" fontId="29" fillId="18" borderId="1" xfId="0" applyFont="1" applyFill="1" applyBorder="1" applyAlignment="1">
      <alignment vertical="top" wrapText="1"/>
    </xf>
    <xf numFmtId="0" fontId="0" fillId="10" borderId="1" xfId="0" applyFill="1" applyBorder="1" applyAlignment="1">
      <alignment horizontal="left" vertical="top" wrapText="1"/>
    </xf>
    <xf numFmtId="0" fontId="0" fillId="19" borderId="0" xfId="0" applyFill="1"/>
    <xf numFmtId="0" fontId="0" fillId="9" borderId="0" xfId="0" applyFill="1"/>
    <xf numFmtId="0" fontId="0" fillId="22" borderId="0" xfId="0" applyFill="1"/>
    <xf numFmtId="0" fontId="0" fillId="15" borderId="0" xfId="0" applyFill="1"/>
    <xf numFmtId="0" fontId="0" fillId="14" borderId="0" xfId="0" applyFill="1"/>
    <xf numFmtId="0" fontId="0" fillId="13" borderId="0" xfId="0" applyFill="1"/>
    <xf numFmtId="0" fontId="0" fillId="3" borderId="0" xfId="0" applyFill="1"/>
    <xf numFmtId="0" fontId="0" fillId="12" borderId="0" xfId="0" applyFill="1"/>
    <xf numFmtId="0" fontId="0" fillId="11" borderId="0" xfId="0" applyFill="1"/>
    <xf numFmtId="0" fontId="0" fillId="17" borderId="0" xfId="0" applyFill="1"/>
    <xf numFmtId="0" fontId="0" fillId="21" borderId="0" xfId="0" applyFill="1"/>
    <xf numFmtId="0" fontId="0" fillId="20" borderId="0" xfId="0" applyFill="1"/>
    <xf numFmtId="0" fontId="0" fillId="23" borderId="0" xfId="0" applyFill="1"/>
    <xf numFmtId="0" fontId="29" fillId="18" borderId="18" xfId="0" applyFont="1" applyFill="1" applyBorder="1" applyAlignment="1">
      <alignment horizontal="left" vertical="center" wrapText="1"/>
    </xf>
    <xf numFmtId="0" fontId="47" fillId="0" borderId="25" xfId="0" applyFont="1" applyBorder="1" applyAlignment="1">
      <alignment horizontal="center" vertical="center" wrapText="1"/>
    </xf>
    <xf numFmtId="0" fontId="47" fillId="0" borderId="26" xfId="0" applyFont="1" applyBorder="1" applyAlignment="1">
      <alignment horizontal="center" vertical="center" wrapText="1"/>
    </xf>
    <xf numFmtId="0" fontId="29" fillId="18" borderId="19" xfId="0" applyFont="1" applyFill="1" applyBorder="1" applyAlignment="1">
      <alignment horizontal="left" vertical="center" wrapText="1"/>
    </xf>
    <xf numFmtId="0" fontId="0" fillId="14" borderId="24" xfId="0" applyFill="1" applyBorder="1" applyAlignment="1">
      <alignment horizontal="center" vertical="center" wrapText="1"/>
    </xf>
    <xf numFmtId="0" fontId="0" fillId="14" borderId="20" xfId="0" applyFill="1" applyBorder="1" applyAlignment="1">
      <alignment horizontal="center" vertical="center" wrapText="1"/>
    </xf>
    <xf numFmtId="0" fontId="34" fillId="18" borderId="18" xfId="0" applyFont="1" applyFill="1" applyBorder="1" applyAlignment="1">
      <alignment horizontal="left" vertical="center" wrapText="1"/>
    </xf>
    <xf numFmtId="0" fontId="0" fillId="0" borderId="0" xfId="0" applyAlignment="1">
      <alignment horizontal="right"/>
    </xf>
    <xf numFmtId="9" fontId="50" fillId="2" borderId="1" xfId="0" applyNumberFormat="1" applyFont="1" applyFill="1" applyBorder="1" applyAlignment="1">
      <alignment horizontal="center" vertical="center" wrapText="1"/>
    </xf>
    <xf numFmtId="10" fontId="50" fillId="2" borderId="1" xfId="10" applyNumberFormat="1" applyFont="1" applyFill="1" applyBorder="1" applyAlignment="1">
      <alignment horizontal="center" vertical="center" wrapText="1"/>
    </xf>
    <xf numFmtId="0" fontId="50" fillId="2" borderId="1" xfId="0" applyFont="1" applyFill="1" applyBorder="1" applyAlignment="1">
      <alignment horizontal="center" vertical="center" wrapText="1"/>
    </xf>
    <xf numFmtId="0" fontId="50" fillId="2" borderId="1" xfId="0" applyFont="1" applyFill="1" applyBorder="1" applyAlignment="1">
      <alignment horizontal="center" vertical="center"/>
    </xf>
    <xf numFmtId="0" fontId="50" fillId="24" borderId="1" xfId="0" applyFont="1" applyFill="1" applyBorder="1" applyAlignment="1">
      <alignment horizontal="center" vertical="center"/>
    </xf>
    <xf numFmtId="9" fontId="0" fillId="0" borderId="0" xfId="10" applyFont="1"/>
    <xf numFmtId="9" fontId="50" fillId="2" borderId="1" xfId="10" applyFont="1" applyFill="1" applyBorder="1" applyAlignment="1">
      <alignment horizontal="center" vertical="center"/>
    </xf>
    <xf numFmtId="10" fontId="50" fillId="2" borderId="1" xfId="10" applyNumberFormat="1" applyFont="1" applyFill="1" applyBorder="1" applyAlignment="1">
      <alignment horizontal="center" vertical="center"/>
    </xf>
    <xf numFmtId="166" fontId="50" fillId="2" borderId="1" xfId="10" applyNumberFormat="1" applyFont="1" applyFill="1" applyBorder="1" applyAlignment="1">
      <alignment horizontal="center" vertical="center"/>
    </xf>
    <xf numFmtId="9" fontId="50" fillId="2" borderId="1" xfId="10" applyNumberFormat="1" applyFont="1" applyFill="1" applyBorder="1" applyAlignment="1">
      <alignment horizontal="center" vertical="center"/>
    </xf>
    <xf numFmtId="44" fontId="0" fillId="0" borderId="0" xfId="0" applyNumberFormat="1"/>
    <xf numFmtId="172" fontId="0" fillId="0" borderId="0" xfId="0" applyNumberFormat="1"/>
    <xf numFmtId="0" fontId="2" fillId="2" borderId="1" xfId="0" applyFont="1" applyFill="1" applyBorder="1" applyAlignment="1">
      <alignment horizontal="center" vertical="center" wrapText="1"/>
    </xf>
    <xf numFmtId="172" fontId="0" fillId="0" borderId="0" xfId="10" applyNumberFormat="1" applyFont="1"/>
    <xf numFmtId="10" fontId="51" fillId="2" borderId="1" xfId="10" applyNumberFormat="1" applyFont="1" applyFill="1" applyBorder="1" applyAlignment="1">
      <alignment horizontal="center" vertical="center"/>
    </xf>
    <xf numFmtId="9" fontId="51" fillId="2" borderId="1" xfId="10" applyFont="1" applyFill="1" applyBorder="1" applyAlignment="1">
      <alignment horizontal="center" vertical="center"/>
    </xf>
    <xf numFmtId="0" fontId="4" fillId="2" borderId="1" xfId="1" applyFont="1" applyFill="1" applyBorder="1" applyAlignment="1">
      <alignment horizontal="left" vertical="center"/>
    </xf>
    <xf numFmtId="0" fontId="0" fillId="2" borderId="1" xfId="0" applyFill="1" applyBorder="1"/>
    <xf numFmtId="0" fontId="0" fillId="2" borderId="1" xfId="0" applyFill="1" applyBorder="1" applyAlignment="1">
      <alignment vertical="center"/>
    </xf>
    <xf numFmtId="10" fontId="50" fillId="2" borderId="1" xfId="0" applyNumberFormat="1" applyFont="1" applyFill="1" applyBorder="1" applyAlignment="1">
      <alignment horizontal="center" vertical="center"/>
    </xf>
    <xf numFmtId="49" fontId="0" fillId="2" borderId="1" xfId="0" applyNumberFormat="1" applyFill="1" applyBorder="1" applyAlignment="1">
      <alignment horizontal="center" vertical="center"/>
    </xf>
    <xf numFmtId="0" fontId="0" fillId="2" borderId="1" xfId="0" applyFill="1" applyBorder="1" applyAlignment="1">
      <alignment horizontal="center" vertical="center"/>
    </xf>
    <xf numFmtId="10" fontId="51" fillId="2" borderId="1" xfId="10" applyNumberFormat="1" applyFont="1" applyFill="1" applyBorder="1"/>
    <xf numFmtId="0" fontId="0" fillId="2" borderId="1" xfId="0" applyFill="1" applyBorder="1" applyAlignment="1">
      <alignment vertical="center" wrapText="1"/>
    </xf>
    <xf numFmtId="0" fontId="0" fillId="2" borderId="1" xfId="0" applyFill="1" applyBorder="1" applyAlignment="1">
      <alignment horizontal="left" vertical="top" wrapText="1"/>
    </xf>
    <xf numFmtId="0" fontId="0" fillId="2" borderId="1" xfId="0" applyFill="1" applyBorder="1" applyAlignment="1">
      <alignment horizontal="center" vertical="center" wrapText="1"/>
    </xf>
    <xf numFmtId="0" fontId="0" fillId="2" borderId="1" xfId="0" applyFill="1" applyBorder="1" applyAlignment="1">
      <alignment horizontal="center" vertical="top" wrapText="1"/>
    </xf>
    <xf numFmtId="9" fontId="0" fillId="2" borderId="1" xfId="0" applyNumberFormat="1" applyFill="1" applyBorder="1" applyAlignment="1">
      <alignment horizontal="center" vertical="center" wrapText="1"/>
    </xf>
    <xf numFmtId="9" fontId="0" fillId="2" borderId="1" xfId="10" applyNumberFormat="1" applyFont="1" applyFill="1" applyBorder="1" applyAlignment="1">
      <alignment horizontal="center" vertical="center" wrapText="1"/>
    </xf>
    <xf numFmtId="0" fontId="41" fillId="2" borderId="1" xfId="0" applyFont="1" applyFill="1" applyBorder="1" applyAlignment="1">
      <alignment horizontal="center" vertical="center"/>
    </xf>
    <xf numFmtId="9" fontId="0" fillId="2" borderId="1" xfId="0" applyNumberFormat="1" applyFill="1" applyBorder="1" applyAlignment="1">
      <alignment horizontal="center" vertical="center"/>
    </xf>
    <xf numFmtId="0" fontId="9" fillId="2" borderId="1" xfId="0" applyFont="1" applyFill="1" applyBorder="1" applyAlignment="1">
      <alignment horizontal="center" vertical="center"/>
    </xf>
    <xf numFmtId="10" fontId="0" fillId="2" borderId="1" xfId="10" applyNumberFormat="1" applyFont="1" applyFill="1" applyBorder="1" applyAlignment="1">
      <alignment horizontal="center" vertical="center" wrapText="1"/>
    </xf>
    <xf numFmtId="0" fontId="0" fillId="2" borderId="1" xfId="0" applyFill="1" applyBorder="1" applyAlignment="1">
      <alignment wrapText="1"/>
    </xf>
    <xf numFmtId="0" fontId="0" fillId="2" borderId="1" xfId="0" applyFill="1" applyBorder="1" applyAlignment="1">
      <alignment horizontal="left" vertical="center"/>
    </xf>
    <xf numFmtId="3" fontId="0" fillId="2" borderId="1" xfId="0" applyNumberFormat="1" applyFill="1" applyBorder="1" applyAlignment="1">
      <alignment horizontal="center" vertical="center"/>
    </xf>
    <xf numFmtId="3" fontId="43"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justify" vertical="center"/>
    </xf>
    <xf numFmtId="49" fontId="0" fillId="2" borderId="1" xfId="0" applyNumberFormat="1" applyFill="1" applyBorder="1" applyAlignment="1">
      <alignment vertical="center"/>
    </xf>
    <xf numFmtId="9" fontId="0" fillId="2" borderId="1" xfId="0" applyNumberFormat="1" applyFill="1" applyBorder="1" applyAlignment="1">
      <alignment vertical="center"/>
    </xf>
    <xf numFmtId="2" fontId="0" fillId="2" borderId="1" xfId="0" applyNumberFormat="1" applyFill="1" applyBorder="1" applyAlignment="1">
      <alignment horizontal="center" vertical="center"/>
    </xf>
    <xf numFmtId="9" fontId="0" fillId="2" borderId="1" xfId="10" applyFont="1" applyFill="1" applyBorder="1" applyAlignment="1">
      <alignment horizontal="center" vertical="center"/>
    </xf>
    <xf numFmtId="0" fontId="44" fillId="24" borderId="1" xfId="0" applyFont="1" applyFill="1" applyBorder="1" applyAlignment="1">
      <alignment horizontal="center" vertical="center"/>
    </xf>
    <xf numFmtId="0" fontId="0" fillId="2" borderId="1" xfId="0" applyFill="1" applyBorder="1" applyAlignment="1">
      <alignment vertical="top" wrapText="1"/>
    </xf>
    <xf numFmtId="166" fontId="0" fillId="2" borderId="1" xfId="0" applyNumberFormat="1" applyFill="1" applyBorder="1" applyAlignment="1">
      <alignment horizontal="center" vertical="center"/>
    </xf>
    <xf numFmtId="49" fontId="0" fillId="2" borderId="1" xfId="0" applyNumberFormat="1" applyFill="1" applyBorder="1" applyAlignment="1">
      <alignment horizontal="center" vertical="center" wrapText="1"/>
    </xf>
    <xf numFmtId="0" fontId="29" fillId="2" borderId="1" xfId="0" applyFont="1" applyFill="1" applyBorder="1" applyAlignment="1">
      <alignment vertical="center" wrapText="1"/>
    </xf>
    <xf numFmtId="0" fontId="29" fillId="2" borderId="1" xfId="0" applyFont="1" applyFill="1" applyBorder="1" applyAlignment="1">
      <alignment wrapText="1"/>
    </xf>
    <xf numFmtId="0" fontId="29" fillId="2" borderId="1" xfId="0" applyFont="1" applyFill="1" applyBorder="1" applyAlignment="1">
      <alignment horizontal="center" vertical="center" wrapText="1"/>
    </xf>
    <xf numFmtId="49" fontId="29" fillId="2" borderId="1" xfId="0" applyNumberFormat="1" applyFont="1" applyFill="1" applyBorder="1" applyAlignment="1">
      <alignment horizontal="center" vertical="center"/>
    </xf>
    <xf numFmtId="0" fontId="29" fillId="2" borderId="1" xfId="0" applyFont="1" applyFill="1" applyBorder="1" applyAlignment="1">
      <alignment horizontal="center" vertical="center"/>
    </xf>
    <xf numFmtId="9" fontId="29" fillId="2" borderId="1" xfId="0" applyNumberFormat="1" applyFont="1" applyFill="1" applyBorder="1" applyAlignment="1">
      <alignment horizontal="center" vertical="center"/>
    </xf>
    <xf numFmtId="10" fontId="57" fillId="2" borderId="1" xfId="10" applyNumberFormat="1" applyFont="1" applyFill="1" applyBorder="1" applyAlignment="1">
      <alignment horizontal="center" vertical="center"/>
    </xf>
    <xf numFmtId="9" fontId="50" fillId="2" borderId="1" xfId="10" applyNumberFormat="1" applyFont="1" applyFill="1" applyBorder="1" applyAlignment="1">
      <alignment vertical="center"/>
    </xf>
    <xf numFmtId="44" fontId="51" fillId="2" borderId="1" xfId="9" applyFont="1" applyFill="1" applyBorder="1"/>
    <xf numFmtId="172" fontId="53" fillId="2" borderId="1" xfId="0" applyNumberFormat="1" applyFont="1" applyFill="1" applyBorder="1" applyAlignment="1">
      <alignment horizontal="left" wrapText="1"/>
    </xf>
    <xf numFmtId="0" fontId="8" fillId="2" borderId="1" xfId="0" applyFont="1" applyFill="1" applyBorder="1" applyAlignment="1">
      <alignment horizontal="center" vertical="center" wrapText="1"/>
    </xf>
    <xf numFmtId="1" fontId="0" fillId="2" borderId="1" xfId="0" applyNumberFormat="1" applyFill="1" applyBorder="1" applyAlignment="1">
      <alignment horizontal="center" vertical="center" wrapText="1"/>
    </xf>
    <xf numFmtId="0" fontId="40" fillId="2" borderId="1" xfId="0" applyFont="1" applyFill="1" applyBorder="1" applyAlignment="1">
      <alignment horizontal="left" vertical="center"/>
    </xf>
    <xf numFmtId="168" fontId="0" fillId="2" borderId="1" xfId="0" applyNumberFormat="1" applyFill="1" applyBorder="1" applyAlignment="1">
      <alignment horizontal="center" vertical="center"/>
    </xf>
    <xf numFmtId="1" fontId="0" fillId="2" borderId="1" xfId="0" applyNumberFormat="1" applyFill="1" applyBorder="1" applyAlignment="1">
      <alignment horizontal="center" vertical="center"/>
    </xf>
    <xf numFmtId="3" fontId="0" fillId="2" borderId="1" xfId="0" applyNumberFormat="1" applyFill="1" applyBorder="1" applyAlignment="1">
      <alignment horizontal="right"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40" fillId="2" borderId="1" xfId="0" applyFont="1" applyFill="1" applyBorder="1" applyAlignment="1">
      <alignment vertical="center"/>
    </xf>
    <xf numFmtId="0" fontId="40" fillId="2" borderId="1" xfId="0" applyFont="1" applyFill="1" applyBorder="1" applyAlignment="1">
      <alignment vertical="center" wrapText="1"/>
    </xf>
    <xf numFmtId="0" fontId="0" fillId="2" borderId="1" xfId="0" applyFill="1" applyBorder="1" applyAlignment="1">
      <alignment horizontal="center"/>
    </xf>
    <xf numFmtId="0" fontId="0" fillId="2" borderId="1" xfId="0" applyFill="1" applyBorder="1" applyAlignment="1">
      <alignment horizontal="right" vertical="center" wrapText="1"/>
    </xf>
    <xf numFmtId="1" fontId="0" fillId="2" borderId="1" xfId="0" applyNumberFormat="1" applyFill="1" applyBorder="1" applyAlignment="1">
      <alignment vertical="center"/>
    </xf>
    <xf numFmtId="170" fontId="1" fillId="2" borderId="1" xfId="9" applyNumberFormat="1" applyFont="1" applyFill="1" applyBorder="1" applyAlignment="1">
      <alignment horizontal="center" vertical="center"/>
    </xf>
    <xf numFmtId="0" fontId="48" fillId="2" borderId="1" xfId="0" applyFont="1" applyFill="1" applyBorder="1" applyAlignment="1">
      <alignment vertical="center" wrapText="1"/>
    </xf>
    <xf numFmtId="44" fontId="48" fillId="2" borderId="1" xfId="9" applyFont="1" applyFill="1" applyBorder="1" applyAlignment="1">
      <alignment horizontal="center" vertical="center"/>
    </xf>
    <xf numFmtId="44" fontId="0" fillId="2" borderId="1" xfId="9" applyFont="1" applyFill="1" applyBorder="1" applyAlignment="1">
      <alignment horizontal="center" vertical="center" wrapText="1"/>
    </xf>
    <xf numFmtId="9" fontId="0" fillId="2" borderId="1" xfId="10" applyFont="1" applyFill="1" applyBorder="1" applyAlignment="1">
      <alignment horizontal="center" vertical="center" wrapText="1"/>
    </xf>
    <xf numFmtId="0" fontId="7" fillId="25" borderId="1" xfId="0" applyFont="1" applyFill="1" applyBorder="1" applyAlignment="1">
      <alignment vertical="center" wrapText="1"/>
    </xf>
    <xf numFmtId="0" fontId="45" fillId="25" borderId="1" xfId="0" applyFont="1" applyFill="1" applyBorder="1" applyAlignment="1">
      <alignment vertical="center" wrapText="1"/>
    </xf>
    <xf numFmtId="0" fontId="7" fillId="26" borderId="1" xfId="0" applyFont="1" applyFill="1" applyBorder="1" applyAlignment="1">
      <alignment horizontal="center" vertical="center"/>
    </xf>
    <xf numFmtId="168" fontId="7" fillId="26" borderId="1" xfId="0" applyNumberFormat="1" applyFont="1" applyFill="1" applyBorder="1" applyAlignment="1">
      <alignment horizontal="center" vertical="center"/>
    </xf>
    <xf numFmtId="1" fontId="45" fillId="25" borderId="1" xfId="0" applyNumberFormat="1" applyFont="1" applyFill="1" applyBorder="1" applyAlignment="1">
      <alignment horizontal="center" vertical="center"/>
    </xf>
    <xf numFmtId="44" fontId="0" fillId="2" borderId="1" xfId="9" applyFont="1" applyFill="1" applyBorder="1" applyAlignment="1">
      <alignment vertical="center" wrapText="1"/>
    </xf>
    <xf numFmtId="0" fontId="0" fillId="2" borderId="1" xfId="0" applyFill="1" applyBorder="1" applyAlignment="1">
      <alignment horizontal="right" vertical="center"/>
    </xf>
    <xf numFmtId="0" fontId="46" fillId="27" borderId="1" xfId="0" applyFont="1" applyFill="1" applyBorder="1" applyAlignment="1">
      <alignment vertical="center" wrapText="1"/>
    </xf>
    <xf numFmtId="0" fontId="42" fillId="26" borderId="1" xfId="0" applyFont="1" applyFill="1" applyBorder="1" applyAlignment="1">
      <alignment horizontal="center" vertical="center"/>
    </xf>
    <xf numFmtId="168" fontId="42" fillId="26" borderId="1" xfId="0" applyNumberFormat="1" applyFont="1" applyFill="1" applyBorder="1" applyAlignment="1">
      <alignment horizontal="center" vertical="center"/>
    </xf>
    <xf numFmtId="1" fontId="45" fillId="25" borderId="1" xfId="0" applyNumberFormat="1" applyFont="1" applyFill="1" applyBorder="1" applyAlignment="1">
      <alignment vertical="center" wrapText="1"/>
    </xf>
    <xf numFmtId="0" fontId="45" fillId="26" borderId="1" xfId="0" applyFont="1" applyFill="1" applyBorder="1" applyAlignment="1">
      <alignment horizontal="center" vertical="center"/>
    </xf>
    <xf numFmtId="168" fontId="45" fillId="26" borderId="1" xfId="0" applyNumberFormat="1" applyFont="1" applyFill="1" applyBorder="1" applyAlignment="1">
      <alignment horizontal="center" vertical="center"/>
    </xf>
    <xf numFmtId="14" fontId="0" fillId="2" borderId="1" xfId="0" applyNumberFormat="1" applyFill="1" applyBorder="1" applyAlignment="1">
      <alignment horizontal="center" vertical="center" wrapText="1"/>
    </xf>
    <xf numFmtId="0" fontId="31" fillId="2" borderId="1" xfId="11" applyFill="1" applyBorder="1" applyAlignment="1">
      <alignment vertical="center" wrapText="1"/>
    </xf>
    <xf numFmtId="1" fontId="45" fillId="25" borderId="1" xfId="0" applyNumberFormat="1" applyFont="1" applyFill="1" applyBorder="1" applyAlignment="1">
      <alignment horizontal="center" vertical="center" wrapText="1"/>
    </xf>
    <xf numFmtId="1" fontId="7" fillId="26" borderId="1" xfId="0" applyNumberFormat="1" applyFont="1" applyFill="1" applyBorder="1" applyAlignment="1">
      <alignment horizontal="center" vertical="center" wrapText="1"/>
    </xf>
    <xf numFmtId="49" fontId="0" fillId="2" borderId="1" xfId="0" applyNumberFormat="1" applyFill="1" applyBorder="1" applyAlignment="1">
      <alignment vertical="center" wrapText="1"/>
    </xf>
    <xf numFmtId="1" fontId="0" fillId="2" borderId="1" xfId="0" applyNumberFormat="1" applyFill="1" applyBorder="1" applyAlignment="1">
      <alignment vertical="center" wrapText="1"/>
    </xf>
    <xf numFmtId="168" fontId="0" fillId="2" borderId="1" xfId="0" applyNumberFormat="1" applyFill="1" applyBorder="1" applyAlignment="1">
      <alignment vertical="center"/>
    </xf>
    <xf numFmtId="44" fontId="0" fillId="2" borderId="1" xfId="9" applyFont="1" applyFill="1" applyBorder="1" applyAlignment="1">
      <alignment horizontal="center" vertical="center"/>
    </xf>
    <xf numFmtId="1" fontId="0" fillId="2" borderId="1" xfId="0" applyNumberFormat="1" applyFill="1" applyBorder="1" applyAlignment="1">
      <alignment horizontal="left" vertical="top" wrapText="1"/>
    </xf>
    <xf numFmtId="44" fontId="0" fillId="2" borderId="1" xfId="9" applyFont="1" applyFill="1" applyBorder="1" applyAlignment="1">
      <alignment vertical="center"/>
    </xf>
    <xf numFmtId="49" fontId="0" fillId="2" borderId="1" xfId="0" applyNumberFormat="1" applyFill="1" applyBorder="1" applyAlignment="1">
      <alignment vertical="top" wrapText="1"/>
    </xf>
    <xf numFmtId="49" fontId="0" fillId="2" borderId="1" xfId="0" applyNumberFormat="1" applyFill="1" applyBorder="1" applyAlignment="1">
      <alignment horizontal="left" vertical="center" wrapText="1"/>
    </xf>
    <xf numFmtId="9" fontId="0" fillId="2" borderId="1" xfId="0" applyNumberFormat="1" applyFill="1" applyBorder="1" applyAlignment="1">
      <alignment vertical="center" wrapText="1"/>
    </xf>
    <xf numFmtId="0" fontId="44" fillId="24" borderId="1" xfId="0" applyFont="1" applyFill="1" applyBorder="1" applyAlignment="1">
      <alignment horizontal="center" vertical="center" wrapText="1"/>
    </xf>
    <xf numFmtId="168" fontId="0" fillId="2" borderId="1" xfId="0" applyNumberFormat="1" applyFill="1" applyBorder="1" applyAlignment="1">
      <alignment horizontal="center" vertical="center" wrapText="1"/>
    </xf>
    <xf numFmtId="171" fontId="0" fillId="2" borderId="1" xfId="0" applyNumberFormat="1" applyFill="1" applyBorder="1" applyAlignment="1">
      <alignment vertical="center" wrapText="1"/>
    </xf>
    <xf numFmtId="9" fontId="44" fillId="24" borderId="1" xfId="0" applyNumberFormat="1" applyFont="1" applyFill="1" applyBorder="1" applyAlignment="1">
      <alignment horizontal="center" vertical="center" wrapText="1"/>
    </xf>
    <xf numFmtId="1" fontId="0" fillId="2" borderId="1" xfId="10" applyNumberFormat="1" applyFont="1" applyFill="1" applyBorder="1" applyAlignment="1">
      <alignment horizontal="center" vertical="center" wrapText="1"/>
    </xf>
    <xf numFmtId="0" fontId="44" fillId="24" borderId="1" xfId="0" applyFont="1" applyFill="1" applyBorder="1" applyAlignment="1">
      <alignment horizontal="left" vertical="center" wrapText="1"/>
    </xf>
    <xf numFmtId="170" fontId="0" fillId="2" borderId="1" xfId="9" applyNumberFormat="1" applyFont="1" applyFill="1" applyBorder="1" applyAlignment="1">
      <alignment horizontal="center" vertical="center" wrapText="1"/>
    </xf>
    <xf numFmtId="167" fontId="0" fillId="2" borderId="1" xfId="0" applyNumberFormat="1" applyFill="1" applyBorder="1" applyAlignment="1">
      <alignment vertical="center" wrapText="1"/>
    </xf>
    <xf numFmtId="0" fontId="27" fillId="2" borderId="1" xfId="0" applyFont="1" applyFill="1" applyBorder="1" applyAlignment="1">
      <alignment vertical="center" wrapText="1"/>
    </xf>
    <xf numFmtId="9" fontId="0" fillId="2" borderId="1" xfId="10" applyFont="1" applyFill="1" applyBorder="1" applyAlignment="1">
      <alignment vertical="center" wrapText="1"/>
    </xf>
    <xf numFmtId="169" fontId="0" fillId="2" borderId="1" xfId="0" applyNumberFormat="1" applyFill="1" applyBorder="1" applyAlignment="1">
      <alignment horizontal="center" vertical="center" wrapText="1"/>
    </xf>
    <xf numFmtId="169" fontId="0" fillId="2" borderId="1" xfId="0" applyNumberFormat="1" applyFill="1" applyBorder="1" applyAlignment="1">
      <alignment vertical="center" wrapText="1"/>
    </xf>
    <xf numFmtId="0" fontId="35" fillId="2" borderId="1" xfId="0" applyFont="1" applyFill="1" applyBorder="1" applyAlignment="1">
      <alignment vertical="center" wrapText="1"/>
    </xf>
    <xf numFmtId="8" fontId="0" fillId="2" borderId="1" xfId="0" applyNumberFormat="1" applyFill="1" applyBorder="1" applyAlignment="1">
      <alignment horizontal="center" vertical="center"/>
    </xf>
    <xf numFmtId="0" fontId="35" fillId="2" borderId="1" xfId="0" applyFont="1" applyFill="1" applyBorder="1" applyAlignment="1">
      <alignment horizontal="center" vertical="center" wrapText="1"/>
    </xf>
    <xf numFmtId="0" fontId="16" fillId="2" borderId="1" xfId="0" applyFont="1" applyFill="1" applyBorder="1" applyAlignment="1">
      <alignment vertical="center" wrapText="1"/>
    </xf>
    <xf numFmtId="164" fontId="30" fillId="2" borderId="1" xfId="0" applyNumberFormat="1" applyFont="1" applyFill="1" applyBorder="1" applyAlignment="1">
      <alignment vertical="center"/>
    </xf>
    <xf numFmtId="165" fontId="30" fillId="2" borderId="1" xfId="0" applyNumberFormat="1" applyFont="1" applyFill="1" applyBorder="1" applyAlignment="1">
      <alignment horizontal="center" vertical="center"/>
    </xf>
    <xf numFmtId="1" fontId="0" fillId="2" borderId="1" xfId="0" applyNumberFormat="1" applyFill="1" applyBorder="1" applyAlignment="1">
      <alignment horizontal="left" vertical="center" wrapText="1"/>
    </xf>
    <xf numFmtId="166" fontId="0" fillId="2" borderId="1" xfId="0" applyNumberFormat="1" applyFill="1" applyBorder="1" applyAlignment="1">
      <alignment horizontal="center" vertical="center" wrapText="1"/>
    </xf>
    <xf numFmtId="0" fontId="32" fillId="2" borderId="1" xfId="0" applyFont="1" applyFill="1" applyBorder="1" applyAlignment="1">
      <alignment horizontal="left" vertical="center" wrapText="1"/>
    </xf>
    <xf numFmtId="44" fontId="0" fillId="2" borderId="1" xfId="9" applyFont="1" applyFill="1" applyBorder="1" applyAlignment="1">
      <alignment wrapText="1"/>
    </xf>
    <xf numFmtId="0" fontId="33" fillId="2" borderId="1" xfId="0" applyFont="1" applyFill="1" applyBorder="1" applyAlignment="1">
      <alignment horizontal="center" vertical="center" wrapText="1"/>
    </xf>
    <xf numFmtId="44" fontId="32" fillId="2" borderId="1" xfId="9" applyFont="1" applyFill="1" applyBorder="1" applyAlignment="1">
      <alignment horizontal="center" vertical="center" wrapText="1"/>
    </xf>
    <xf numFmtId="0" fontId="49" fillId="2" borderId="1" xfId="0" applyFont="1" applyFill="1" applyBorder="1" applyAlignment="1">
      <alignment horizontal="left" vertical="center" wrapText="1"/>
    </xf>
    <xf numFmtId="44" fontId="48" fillId="2" borderId="1" xfId="9" applyFont="1" applyFill="1" applyBorder="1" applyAlignment="1">
      <alignment horizontal="right" vertical="center"/>
    </xf>
    <xf numFmtId="166" fontId="0" fillId="2" borderId="1" xfId="10" applyNumberFormat="1" applyFont="1" applyFill="1" applyBorder="1" applyAlignment="1">
      <alignment horizontal="center" vertical="center" wrapText="1"/>
    </xf>
    <xf numFmtId="49" fontId="29" fillId="2" borderId="1" xfId="0" applyNumberFormat="1" applyFont="1" applyFill="1" applyBorder="1" applyAlignment="1">
      <alignment horizontal="center" vertical="center" wrapText="1"/>
    </xf>
    <xf numFmtId="1" fontId="29" fillId="2" borderId="1" xfId="0" applyNumberFormat="1" applyFont="1" applyFill="1" applyBorder="1" applyAlignment="1">
      <alignment horizontal="center" vertical="center" wrapText="1"/>
    </xf>
    <xf numFmtId="9" fontId="29" fillId="2" borderId="1" xfId="0" applyNumberFormat="1" applyFont="1" applyFill="1" applyBorder="1" applyAlignment="1">
      <alignment horizontal="center" vertical="center" wrapText="1"/>
    </xf>
    <xf numFmtId="168" fontId="29" fillId="2" borderId="1" xfId="0" applyNumberFormat="1" applyFont="1" applyFill="1" applyBorder="1" applyAlignment="1">
      <alignment horizontal="center" vertical="center" wrapText="1"/>
    </xf>
    <xf numFmtId="1" fontId="29" fillId="2" borderId="1" xfId="0" applyNumberFormat="1" applyFont="1" applyFill="1" applyBorder="1" applyAlignment="1">
      <alignment horizontal="center" vertical="center"/>
    </xf>
    <xf numFmtId="0" fontId="29" fillId="2" borderId="1" xfId="0" applyFont="1" applyFill="1" applyBorder="1" applyAlignment="1">
      <alignment horizontal="right" vertical="center" wrapText="1"/>
    </xf>
    <xf numFmtId="0" fontId="29" fillId="2" borderId="1" xfId="0" applyFont="1" applyFill="1" applyBorder="1" applyAlignment="1">
      <alignment vertical="center"/>
    </xf>
    <xf numFmtId="44" fontId="29" fillId="2" borderId="1" xfId="9" applyFont="1" applyFill="1" applyBorder="1" applyAlignment="1">
      <alignment horizontal="center" vertical="center"/>
    </xf>
    <xf numFmtId="14" fontId="29" fillId="2" borderId="1" xfId="0" applyNumberFormat="1" applyFont="1" applyFill="1" applyBorder="1" applyAlignment="1">
      <alignment horizontal="center" vertical="center"/>
    </xf>
    <xf numFmtId="44" fontId="0" fillId="2" borderId="1" xfId="0" applyNumberFormat="1" applyFill="1" applyBorder="1" applyAlignment="1">
      <alignment horizontal="center" vertical="center"/>
    </xf>
    <xf numFmtId="0" fontId="29" fillId="2" borderId="1" xfId="0" applyFont="1" applyFill="1" applyBorder="1" applyAlignment="1">
      <alignment vertical="top" wrapText="1"/>
    </xf>
    <xf numFmtId="168" fontId="29" fillId="2" borderId="1" xfId="0" applyNumberFormat="1" applyFont="1" applyFill="1" applyBorder="1" applyAlignment="1">
      <alignment horizontal="center" vertical="center"/>
    </xf>
    <xf numFmtId="44" fontId="29" fillId="2" borderId="1" xfId="0" applyNumberFormat="1" applyFont="1" applyFill="1" applyBorder="1" applyAlignment="1">
      <alignment horizontal="center" vertical="center"/>
    </xf>
    <xf numFmtId="0" fontId="0" fillId="2" borderId="1" xfId="0" applyFill="1" applyBorder="1" applyAlignment="1">
      <alignment horizontal="left"/>
    </xf>
    <xf numFmtId="0" fontId="0" fillId="2" borderId="1" xfId="0" applyFill="1" applyBorder="1" applyAlignment="1">
      <alignment horizontal="right"/>
    </xf>
    <xf numFmtId="0" fontId="29" fillId="2" borderId="1" xfId="0" applyFont="1" applyFill="1" applyBorder="1"/>
    <xf numFmtId="44" fontId="0" fillId="2" borderId="1" xfId="0" applyNumberFormat="1" applyFill="1" applyBorder="1"/>
    <xf numFmtId="10" fontId="0" fillId="2" borderId="1" xfId="10" applyNumberFormat="1" applyFont="1" applyFill="1" applyBorder="1"/>
    <xf numFmtId="9" fontId="0" fillId="2" borderId="1" xfId="10" applyFont="1" applyFill="1" applyBorder="1"/>
    <xf numFmtId="0" fontId="17" fillId="2" borderId="1" xfId="0" applyFont="1" applyFill="1" applyBorder="1" applyAlignment="1">
      <alignment horizontal="left" vertical="center" wrapText="1"/>
    </xf>
    <xf numFmtId="0" fontId="20"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51" fillId="2" borderId="1" xfId="0" applyFont="1" applyFill="1" applyBorder="1" applyAlignment="1">
      <alignment horizontal="center" vertical="center" wrapText="1"/>
    </xf>
    <xf numFmtId="0" fontId="51"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1" fillId="2" borderId="1" xfId="0" applyFont="1" applyFill="1" applyBorder="1" applyAlignment="1">
      <alignment horizontal="center"/>
    </xf>
    <xf numFmtId="0" fontId="2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17" borderId="18" xfId="0" applyFill="1" applyBorder="1" applyAlignment="1">
      <alignment horizontal="left" vertical="center" wrapText="1"/>
    </xf>
    <xf numFmtId="0" fontId="0" fillId="17" borderId="22" xfId="0" applyFill="1" applyBorder="1" applyAlignment="1">
      <alignment horizontal="left" vertical="center" wrapText="1"/>
    </xf>
    <xf numFmtId="0" fontId="0" fillId="17" borderId="19" xfId="0" applyFill="1" applyBorder="1" applyAlignment="1">
      <alignment horizontal="left"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1" fillId="2" borderId="11" xfId="0" applyFont="1" applyFill="1" applyBorder="1" applyAlignment="1">
      <alignment horizontal="center"/>
    </xf>
    <xf numFmtId="0" fontId="21" fillId="2" borderId="12" xfId="0" applyFont="1" applyFill="1" applyBorder="1" applyAlignment="1">
      <alignment horizontal="center"/>
    </xf>
    <xf numFmtId="0" fontId="21" fillId="2" borderId="16" xfId="0" applyFont="1" applyFill="1" applyBorder="1" applyAlignment="1">
      <alignment horizontal="center"/>
    </xf>
    <xf numFmtId="0" fontId="21" fillId="2" borderId="17" xfId="0" applyFont="1" applyFill="1" applyBorder="1" applyAlignment="1">
      <alignment horizontal="center"/>
    </xf>
    <xf numFmtId="0" fontId="21" fillId="2" borderId="13" xfId="0" applyFont="1" applyFill="1" applyBorder="1" applyAlignment="1">
      <alignment horizontal="center"/>
    </xf>
    <xf numFmtId="0" fontId="21" fillId="2" borderId="15" xfId="0" applyFont="1" applyFill="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9" fillId="18" borderId="18" xfId="0" applyFont="1" applyFill="1" applyBorder="1" applyAlignment="1">
      <alignment horizontal="center" vertical="center" wrapText="1"/>
    </xf>
    <xf numFmtId="0" fontId="29" fillId="18" borderId="22" xfId="0" applyFont="1" applyFill="1" applyBorder="1" applyAlignment="1">
      <alignment horizontal="center" vertical="center" wrapText="1"/>
    </xf>
    <xf numFmtId="0" fontId="29" fillId="18" borderId="19" xfId="0" applyFont="1" applyFill="1" applyBorder="1" applyAlignment="1">
      <alignment horizontal="center" vertical="center" wrapText="1"/>
    </xf>
    <xf numFmtId="0" fontId="29" fillId="18" borderId="23" xfId="0" applyFont="1" applyFill="1" applyBorder="1" applyAlignment="1">
      <alignment horizontal="center" vertical="center" wrapText="1"/>
    </xf>
    <xf numFmtId="0" fontId="29" fillId="18" borderId="1" xfId="0" applyFont="1" applyFill="1" applyBorder="1" applyAlignment="1">
      <alignment horizontal="lef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left" vertical="center" wrapText="1"/>
    </xf>
    <xf numFmtId="0" fontId="0" fillId="3" borderId="19" xfId="0" applyFill="1" applyBorder="1" applyAlignment="1">
      <alignment horizontal="left" vertical="center" wrapText="1"/>
    </xf>
    <xf numFmtId="1" fontId="51" fillId="2" borderId="1" xfId="0" applyNumberFormat="1" applyFont="1" applyFill="1" applyBorder="1" applyAlignment="1">
      <alignment horizontal="center" vertical="center" wrapText="1"/>
    </xf>
    <xf numFmtId="0" fontId="52" fillId="2" borderId="1" xfId="0" applyFont="1" applyFill="1" applyBorder="1" applyAlignment="1">
      <alignment horizontal="center" vertical="center" wrapText="1"/>
    </xf>
    <xf numFmtId="0" fontId="0" fillId="2" borderId="1" xfId="0" applyFill="1" applyBorder="1" applyAlignment="1">
      <alignment horizontal="left" vertical="center" wrapText="1"/>
    </xf>
    <xf numFmtId="9" fontId="0" fillId="2" borderId="1" xfId="0" applyNumberFormat="1" applyFill="1" applyBorder="1" applyAlignment="1">
      <alignment horizontal="center" vertical="center" wrapText="1"/>
    </xf>
    <xf numFmtId="44" fontId="0" fillId="2" borderId="1" xfId="9" applyFont="1" applyFill="1" applyBorder="1" applyAlignment="1">
      <alignment horizontal="center" vertical="center"/>
    </xf>
    <xf numFmtId="10" fontId="0" fillId="2" borderId="1" xfId="10" applyNumberFormat="1" applyFont="1" applyFill="1" applyBorder="1" applyAlignment="1">
      <alignment horizontal="center" vertical="center"/>
    </xf>
    <xf numFmtId="0" fontId="0" fillId="2" borderId="1" xfId="0" applyFill="1" applyBorder="1" applyAlignment="1">
      <alignment horizontal="center" vertical="center" wrapText="1"/>
    </xf>
    <xf numFmtId="170" fontId="1" fillId="2" borderId="1" xfId="9" applyNumberFormat="1" applyFont="1" applyFill="1" applyBorder="1" applyAlignment="1">
      <alignment horizontal="center" vertical="center"/>
    </xf>
    <xf numFmtId="44" fontId="0" fillId="2" borderId="1" xfId="9" applyFont="1" applyFill="1" applyBorder="1" applyAlignment="1">
      <alignment horizontal="center" vertical="center" wrapText="1"/>
    </xf>
    <xf numFmtId="0" fontId="0" fillId="2" borderId="1" xfId="0" applyFill="1" applyBorder="1" applyAlignment="1">
      <alignment horizontal="center" vertical="center"/>
    </xf>
    <xf numFmtId="10" fontId="54" fillId="2" borderId="1" xfId="10" applyNumberFormat="1" applyFont="1" applyFill="1" applyBorder="1" applyAlignment="1">
      <alignment horizontal="center" vertical="center"/>
    </xf>
    <xf numFmtId="0" fontId="2" fillId="2" borderId="4" xfId="0" applyFont="1" applyFill="1" applyBorder="1" applyAlignment="1">
      <alignment horizontal="left" vertical="center" wrapText="1"/>
    </xf>
    <xf numFmtId="0" fontId="5" fillId="2" borderId="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170" fontId="0" fillId="2" borderId="1" xfId="9" applyNumberFormat="1" applyFont="1" applyFill="1" applyBorder="1" applyAlignment="1">
      <alignment horizontal="center" vertical="center" wrapText="1"/>
    </xf>
    <xf numFmtId="9" fontId="0" fillId="2" borderId="1" xfId="10" applyFont="1" applyFill="1" applyBorder="1" applyAlignment="1">
      <alignment horizontal="center" vertical="center"/>
    </xf>
    <xf numFmtId="14" fontId="0" fillId="2" borderId="1" xfId="0" applyNumberFormat="1" applyFill="1" applyBorder="1" applyAlignment="1">
      <alignment horizontal="center" vertical="center" wrapText="1"/>
    </xf>
    <xf numFmtId="44" fontId="15" fillId="2" borderId="1" xfId="9" applyFont="1" applyFill="1" applyBorder="1" applyAlignment="1">
      <alignment horizontal="center" vertical="center" wrapText="1"/>
    </xf>
    <xf numFmtId="9" fontId="15" fillId="2" borderId="1" xfId="10" applyFont="1" applyFill="1" applyBorder="1" applyAlignment="1">
      <alignment horizontal="center" vertical="center" wrapText="1"/>
    </xf>
    <xf numFmtId="172" fontId="15" fillId="2" borderId="1" xfId="0" applyNumberFormat="1" applyFont="1" applyFill="1" applyBorder="1" applyAlignment="1">
      <alignment horizontal="center" vertical="center" wrapText="1"/>
    </xf>
    <xf numFmtId="10" fontId="15" fillId="2" borderId="1" xfId="10" applyNumberFormat="1" applyFont="1" applyFill="1" applyBorder="1" applyAlignment="1">
      <alignment horizontal="center" vertical="center" wrapText="1"/>
    </xf>
    <xf numFmtId="0" fontId="51" fillId="2" borderId="1" xfId="0" applyFont="1" applyFill="1" applyBorder="1" applyAlignment="1">
      <alignment horizontal="center"/>
    </xf>
    <xf numFmtId="10" fontId="56" fillId="2" borderId="1" xfId="10" applyNumberFormat="1" applyFont="1" applyFill="1" applyBorder="1" applyAlignment="1">
      <alignment horizontal="center" vertical="center"/>
    </xf>
    <xf numFmtId="9" fontId="50" fillId="2" borderId="1" xfId="10" applyFont="1" applyFill="1" applyBorder="1" applyAlignment="1">
      <alignment horizontal="center" vertical="center"/>
    </xf>
    <xf numFmtId="10" fontId="55" fillId="2" borderId="1" xfId="10" applyNumberFormat="1" applyFont="1" applyFill="1" applyBorder="1" applyAlignment="1">
      <alignment horizontal="center" vertical="center"/>
    </xf>
    <xf numFmtId="9" fontId="50" fillId="2" borderId="1" xfId="10" applyNumberFormat="1" applyFont="1" applyFill="1" applyBorder="1" applyAlignment="1">
      <alignment horizontal="center" vertical="center"/>
    </xf>
    <xf numFmtId="44" fontId="50" fillId="2" borderId="1" xfId="9" applyFont="1" applyFill="1" applyBorder="1" applyAlignment="1">
      <alignment horizontal="center" vertical="center"/>
    </xf>
    <xf numFmtId="10" fontId="50" fillId="2" borderId="1" xfId="10" applyNumberFormat="1" applyFont="1" applyFill="1" applyBorder="1" applyAlignment="1">
      <alignment horizontal="center" vertical="center"/>
    </xf>
    <xf numFmtId="9" fontId="50" fillId="2" borderId="1" xfId="10" applyNumberFormat="1" applyFont="1" applyFill="1" applyBorder="1" applyAlignment="1">
      <alignment horizontal="center" vertical="center" wrapText="1"/>
    </xf>
    <xf numFmtId="9" fontId="50" fillId="2" borderId="1" xfId="10" applyFont="1" applyFill="1" applyBorder="1" applyAlignment="1">
      <alignment horizontal="center" vertical="center" wrapText="1"/>
    </xf>
    <xf numFmtId="9" fontId="55" fillId="2" borderId="1" xfId="10" applyFont="1" applyFill="1" applyBorder="1" applyAlignment="1">
      <alignment horizontal="center" vertical="center"/>
    </xf>
    <xf numFmtId="9" fontId="0" fillId="2" borderId="1" xfId="10" applyFont="1" applyFill="1" applyBorder="1" applyAlignment="1">
      <alignment horizontal="center" vertical="center" wrapText="1"/>
    </xf>
    <xf numFmtId="0" fontId="50" fillId="2" borderId="1" xfId="0" applyFont="1" applyFill="1" applyBorder="1" applyAlignment="1">
      <alignment horizontal="center" vertical="center" wrapText="1"/>
    </xf>
    <xf numFmtId="166" fontId="50" fillId="2" borderId="1" xfId="10" applyNumberFormat="1" applyFont="1" applyFill="1" applyBorder="1" applyAlignment="1">
      <alignment horizontal="center" vertical="center"/>
    </xf>
    <xf numFmtId="44" fontId="55" fillId="2" borderId="1" xfId="9" applyFont="1" applyFill="1" applyBorder="1" applyAlignment="1">
      <alignment horizontal="center" vertical="center"/>
    </xf>
    <xf numFmtId="0" fontId="25" fillId="0" borderId="1" xfId="1" applyFont="1" applyBorder="1" applyAlignment="1">
      <alignment horizontal="center" wrapText="1"/>
    </xf>
    <xf numFmtId="0" fontId="23" fillId="5" borderId="6" xfId="1" applyFont="1" applyFill="1" applyBorder="1" applyAlignment="1">
      <alignment horizontal="center" vertical="center"/>
    </xf>
    <xf numFmtId="0" fontId="23" fillId="5" borderId="7" xfId="1" applyFont="1" applyFill="1" applyBorder="1" applyAlignment="1">
      <alignment horizontal="center" vertical="center"/>
    </xf>
    <xf numFmtId="0" fontId="23" fillId="5" borderId="8" xfId="1" applyFont="1" applyFill="1" applyBorder="1" applyAlignment="1">
      <alignment horizontal="center" vertical="center"/>
    </xf>
    <xf numFmtId="0" fontId="23" fillId="5" borderId="1" xfId="1" applyFont="1" applyFill="1" applyBorder="1" applyAlignment="1">
      <alignment horizontal="center" vertical="center"/>
    </xf>
    <xf numFmtId="0" fontId="25" fillId="0" borderId="1" xfId="1" applyFont="1" applyBorder="1" applyAlignment="1">
      <alignment horizontal="center" vertical="center" wrapText="1"/>
    </xf>
    <xf numFmtId="0" fontId="23" fillId="5" borderId="2" xfId="1" applyFont="1" applyFill="1" applyBorder="1" applyAlignment="1">
      <alignment horizontal="center" vertical="center"/>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5" fillId="0" borderId="1" xfId="1" applyFont="1" applyBorder="1" applyAlignment="1">
      <alignment horizontal="center" vertical="center"/>
    </xf>
  </cellXfs>
  <cellStyles count="13">
    <cellStyle name="BodyStyle" xfId="5" xr:uid="{00000000-0005-0000-0000-000000000000}"/>
    <cellStyle name="Estilo 1" xfId="7" xr:uid="{00000000-0005-0000-0000-000001000000}"/>
    <cellStyle name="Estilo 2" xfId="8" xr:uid="{00000000-0005-0000-0000-000002000000}"/>
    <cellStyle name="HeaderStyle" xfId="4" xr:uid="{00000000-0005-0000-0000-000003000000}"/>
    <cellStyle name="Hipervínculo" xfId="11" builtinId="8"/>
    <cellStyle name="Millares 10" xfId="12" xr:uid="{D449DE9F-598C-4EBB-96DA-E59F48917D78}"/>
    <cellStyle name="Millares 2" xfId="3" xr:uid="{00000000-0005-0000-0000-000005000000}"/>
    <cellStyle name="Moneda" xfId="9" builtinId="4"/>
    <cellStyle name="Moneda 2" xfId="2" xr:uid="{00000000-0005-0000-0000-000007000000}"/>
    <cellStyle name="Normal" xfId="0" builtinId="0"/>
    <cellStyle name="Normal 2" xfId="1" xr:uid="{00000000-0005-0000-0000-000009000000}"/>
    <cellStyle name="Numeric" xfId="6" xr:uid="{00000000-0005-0000-0000-00000A000000}"/>
    <cellStyle name="Porcentaje" xfId="10" builtinId="5"/>
  </cellStyles>
  <dxfs count="0"/>
  <tableStyles count="0" defaultTableStyle="TableStyleMedium2" defaultPivotStyle="PivotStyleLight16"/>
  <colors>
    <mruColors>
      <color rgb="FF83E28E"/>
      <color rgb="FFF1A983"/>
      <color rgb="FFDAF2D0"/>
      <color rgb="FFFBE2D5"/>
      <color rgb="FFB5E6A2"/>
      <color rgb="FFE49EDD"/>
      <color rgb="FF94DCF8"/>
      <color rgb="FFBE5014"/>
      <color rgb="FFD0D0D0"/>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0</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0"/>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13607</xdr:colOff>
      <xdr:row>5</xdr:row>
      <xdr:rowOff>13607</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07" y="13607"/>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Escuela%20taller\PTDGI01-F001%20PLAN%20DE%20ACCIO&#769;N%20INSTITUCIONAL_ESCUELA%20TALLER_DEFINITIV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Atencion%20al%20ciudadano\PTDGI01-F001%20PLAN%20DE%20ACCI&#211;N%20INSTITUCIONAL%20-%20Atenci&#243;n%20al%20Ciudada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Transparencia\PTDGI01-F001%20PLAN%20DE%20ACCIO&#769;N%20INSTITUCIONAL%20Transparencia%20DILIGENCI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Talento%20Humano\PTDGI01-F001%20PLAN%20DE%20ACCI&#211;N%20INSTITUCIONAL%20talento%20human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deavilac\Documents\Belsira\SECRETARIA%20GENERAL%202024%20-%20CALIDAD\PLAN%20DE%20ACCION%20AGO%202024\Informatica\PTDGI01-F001%20PLAN%20DE%20ACCI&#211;N%20INSTITUCIONAL%20informat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refreshError="1"/>
      <sheetData sheetId="1">
        <row r="55">
          <cell r="Q55">
            <v>40</v>
          </cell>
        </row>
        <row r="57">
          <cell r="E57" t="str">
            <v>Incrementar la participación de los egresados de las Instituciones Educativas Oficiales en la tasa de absorción de educación superior del Distrito a 30%</v>
          </cell>
        </row>
        <row r="58">
          <cell r="E58" t="str">
            <v>Desarrollar dieciséis (16) actividades para la apropiación colectiva del patrimonio y la gobernanza territorial</v>
          </cell>
        </row>
        <row r="59">
          <cell r="E59" t="str">
            <v>Incrementar en un 25% el porcentaje población migrante, colombianos retornados y de acogida atendidos en el Centro Integrate</v>
          </cell>
        </row>
        <row r="60">
          <cell r="E60" t="str">
            <v>Alcanzar un puntaje de 8 en el Índice de Desarrollo Económico Empresarial</v>
          </cell>
        </row>
        <row r="61">
          <cell r="E61" t="str">
            <v>Alcanzar un puntaje de 8 en el Índice de Desarrollo Económico Empresarial</v>
          </cell>
        </row>
        <row r="62">
          <cell r="E62" t="str">
            <v xml:space="preserve">Incrementar en un 40% el porcentaje de negocios verdes asesorados y consolidados </v>
          </cell>
        </row>
      </sheetData>
      <sheetData sheetId="2" refreshError="1"/>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 ESTRATÉGICO"/>
      <sheetName val="2. GESTIÓN-MIPG"/>
      <sheetName val="3. INVERSIÓN"/>
      <sheetName val="CONTROL DE CAMBIOS "/>
      <sheetName val="ANEXO1"/>
    </sheetNames>
    <sheetDataSet>
      <sheetData sheetId="0"/>
      <sheetData sheetId="1">
        <row r="71">
          <cell r="F71" t="str">
            <v>Cartagena digital, inclusiva y conectada</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community.secop.gov.co/Public/Tendering/OpportunityDetail/Index?noticeUID=CO1.NTC.3684365&amp;isFromPublicArea=True&amp;isModal=False" TargetMode="External"/><Relationship Id="rId7" Type="http://schemas.openxmlformats.org/officeDocument/2006/relationships/printerSettings" Target="../printerSettings/printerSettings3.bin"/><Relationship Id="rId2" Type="http://schemas.openxmlformats.org/officeDocument/2006/relationships/hyperlink" Target="https://community.secop.gov.co/Public/Tendering/OpportunityDetail/Index?noticeUID=CO1.NTC.4290671&amp;isFromPublicArea=True&amp;isModal=Fals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4290671&amp;isFromPublicArea=True&amp;isModal=False" TargetMode="External"/><Relationship Id="rId5" Type="http://schemas.openxmlformats.org/officeDocument/2006/relationships/hyperlink" Target="https://community.secop.gov.co/Public/Tendering/OpportunityDetail/Index?noticeUID=CO1.NTC.3600368&amp;isFromPublicArea=True&amp;isModal=False" TargetMode="External"/><Relationship Id="rId10" Type="http://schemas.openxmlformats.org/officeDocument/2006/relationships/comments" Target="../comments3.xml"/><Relationship Id="rId4" Type="http://schemas.openxmlformats.org/officeDocument/2006/relationships/hyperlink" Target="https://community.secop.gov.co/Public/Tendering/OpportunityDetail/Index?noticeUID=CO1.NTC.3684365&amp;isFromPublicArea=True&amp;isModal=False" TargetMode="External"/><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7"/>
  <sheetViews>
    <sheetView zoomScale="80" zoomScaleNormal="80" workbookViewId="0">
      <selection activeCell="L12" sqref="L12"/>
    </sheetView>
  </sheetViews>
  <sheetFormatPr baseColWidth="10" defaultColWidth="10.875" defaultRowHeight="15"/>
  <cols>
    <col min="1" max="1" width="34.125" style="19" customWidth="1"/>
    <col min="2" max="2" width="10.875" style="11"/>
    <col min="3" max="3" width="28.375" style="11" customWidth="1"/>
    <col min="4" max="4" width="21.375" style="11" customWidth="1"/>
    <col min="5" max="5" width="19.375" style="11" customWidth="1"/>
    <col min="6" max="6" width="27.375" style="11" customWidth="1"/>
    <col min="7" max="7" width="17.25" style="11" customWidth="1"/>
    <col min="8" max="8" width="27.375" style="11" customWidth="1"/>
    <col min="9" max="9" width="15.375" style="11" customWidth="1"/>
    <col min="10" max="10" width="17.875" style="11" customWidth="1"/>
    <col min="11" max="11" width="19.375" style="11" customWidth="1"/>
    <col min="12" max="12" width="25.375" style="11" customWidth="1"/>
    <col min="13" max="13" width="20.75" style="11" customWidth="1"/>
    <col min="14" max="15" width="10.875" style="11"/>
    <col min="16" max="16" width="16.75" style="11" customWidth="1"/>
    <col min="17" max="17" width="20.375" style="11" customWidth="1"/>
    <col min="18" max="18" width="18.75" style="11" customWidth="1"/>
    <col min="19" max="19" width="22.875" style="11" customWidth="1"/>
    <col min="20" max="20" width="22.125" style="11" customWidth="1"/>
    <col min="21" max="21" width="25.375" style="11" customWidth="1"/>
    <col min="22" max="22" width="21.125" style="11" customWidth="1"/>
    <col min="23" max="23" width="19.125" style="11" customWidth="1"/>
    <col min="24" max="24" width="17.375" style="11" customWidth="1"/>
    <col min="25" max="25" width="16.375" style="11" customWidth="1"/>
    <col min="26" max="26" width="16.25" style="11" customWidth="1"/>
    <col min="27" max="27" width="28.75" style="11" customWidth="1"/>
    <col min="28" max="28" width="19.375" style="11" customWidth="1"/>
    <col min="29" max="29" width="21.125" style="11" customWidth="1"/>
    <col min="30" max="30" width="21.875" style="11" customWidth="1"/>
    <col min="31" max="31" width="25.375" style="11" customWidth="1"/>
    <col min="32" max="32" width="22.25" style="11" customWidth="1"/>
    <col min="33" max="33" width="29.75" style="11" customWidth="1"/>
    <col min="34" max="34" width="18.75" style="11" customWidth="1"/>
    <col min="35" max="35" width="18.25" style="11" customWidth="1"/>
    <col min="36" max="36" width="22.25" style="11" customWidth="1"/>
    <col min="37" max="16384" width="10.875" style="11"/>
  </cols>
  <sheetData>
    <row r="1" spans="1:50" ht="54.75" customHeight="1">
      <c r="A1" s="304" t="s">
        <v>0</v>
      </c>
      <c r="B1" s="304"/>
      <c r="C1" s="304"/>
      <c r="D1" s="304"/>
      <c r="E1" s="304"/>
      <c r="F1" s="304"/>
      <c r="G1" s="304"/>
      <c r="H1" s="304"/>
    </row>
    <row r="2" spans="1:50" ht="33" customHeight="1">
      <c r="A2" s="308" t="s">
        <v>1</v>
      </c>
      <c r="B2" s="308"/>
      <c r="C2" s="308"/>
      <c r="D2" s="308"/>
      <c r="E2" s="308"/>
      <c r="F2" s="308"/>
      <c r="G2" s="308"/>
      <c r="H2" s="308"/>
      <c r="I2" s="12"/>
      <c r="J2" s="12"/>
      <c r="K2" s="12"/>
      <c r="L2" s="12"/>
      <c r="M2" s="12"/>
      <c r="N2" s="12"/>
      <c r="O2" s="12"/>
      <c r="P2" s="12"/>
      <c r="Q2" s="12"/>
      <c r="R2" s="12"/>
      <c r="S2" s="12"/>
      <c r="T2" s="12"/>
      <c r="U2" s="12"/>
      <c r="V2" s="12"/>
      <c r="W2" s="12"/>
      <c r="X2" s="12"/>
      <c r="Y2" s="12"/>
      <c r="Z2" s="12"/>
      <c r="AA2" s="13"/>
      <c r="AB2" s="13"/>
      <c r="AC2" s="13"/>
      <c r="AD2" s="13"/>
      <c r="AE2" s="13"/>
      <c r="AF2" s="13"/>
      <c r="AG2" s="14"/>
      <c r="AH2" s="14"/>
      <c r="AI2" s="14"/>
      <c r="AJ2" s="14"/>
      <c r="AK2" s="14"/>
      <c r="AL2" s="14"/>
      <c r="AM2" s="14"/>
      <c r="AN2" s="14"/>
      <c r="AO2" s="14"/>
      <c r="AP2" s="14"/>
      <c r="AQ2" s="12"/>
      <c r="AR2" s="12"/>
      <c r="AS2" s="12"/>
      <c r="AT2" s="12"/>
      <c r="AU2" s="12"/>
      <c r="AV2" s="12"/>
      <c r="AW2" s="12"/>
      <c r="AX2" s="12"/>
    </row>
    <row r="3" spans="1:50" ht="48" customHeight="1">
      <c r="A3" s="15" t="s">
        <v>2</v>
      </c>
      <c r="B3" s="303" t="s">
        <v>3</v>
      </c>
      <c r="C3" s="303"/>
      <c r="D3" s="303"/>
      <c r="E3" s="303"/>
      <c r="F3" s="303"/>
      <c r="G3" s="303"/>
      <c r="H3" s="303"/>
    </row>
    <row r="4" spans="1:50" ht="48" customHeight="1">
      <c r="A4" s="15" t="s">
        <v>4</v>
      </c>
      <c r="B4" s="305" t="s">
        <v>5</v>
      </c>
      <c r="C4" s="306"/>
      <c r="D4" s="306"/>
      <c r="E4" s="306"/>
      <c r="F4" s="306"/>
      <c r="G4" s="306"/>
      <c r="H4" s="307"/>
    </row>
    <row r="5" spans="1:50" ht="31.5" customHeight="1">
      <c r="A5" s="15" t="s">
        <v>6</v>
      </c>
      <c r="B5" s="303" t="s">
        <v>7</v>
      </c>
      <c r="C5" s="303"/>
      <c r="D5" s="303"/>
      <c r="E5" s="303"/>
      <c r="F5" s="303"/>
      <c r="G5" s="303"/>
      <c r="H5" s="303"/>
    </row>
    <row r="6" spans="1:50" ht="40.5" customHeight="1">
      <c r="A6" s="15" t="s">
        <v>8</v>
      </c>
      <c r="B6" s="305" t="s">
        <v>9</v>
      </c>
      <c r="C6" s="306"/>
      <c r="D6" s="306"/>
      <c r="E6" s="306"/>
      <c r="F6" s="306"/>
      <c r="G6" s="306"/>
      <c r="H6" s="307"/>
    </row>
    <row r="7" spans="1:50" ht="41.1" customHeight="1">
      <c r="A7" s="15" t="s">
        <v>10</v>
      </c>
      <c r="B7" s="303" t="s">
        <v>11</v>
      </c>
      <c r="C7" s="303"/>
      <c r="D7" s="303"/>
      <c r="E7" s="303"/>
      <c r="F7" s="303"/>
      <c r="G7" s="303"/>
      <c r="H7" s="303"/>
    </row>
    <row r="8" spans="1:50" ht="48.95" customHeight="1">
      <c r="A8" s="15" t="s">
        <v>12</v>
      </c>
      <c r="B8" s="303" t="s">
        <v>13</v>
      </c>
      <c r="C8" s="303"/>
      <c r="D8" s="303"/>
      <c r="E8" s="303"/>
      <c r="F8" s="303"/>
      <c r="G8" s="303"/>
      <c r="H8" s="303"/>
    </row>
    <row r="9" spans="1:50" ht="48.95" customHeight="1">
      <c r="A9" s="15" t="s">
        <v>14</v>
      </c>
      <c r="B9" s="305" t="s">
        <v>15</v>
      </c>
      <c r="C9" s="306"/>
      <c r="D9" s="306"/>
      <c r="E9" s="306"/>
      <c r="F9" s="306"/>
      <c r="G9" s="306"/>
      <c r="H9" s="307"/>
    </row>
    <row r="10" spans="1:50" ht="30">
      <c r="A10" s="15" t="s">
        <v>16</v>
      </c>
      <c r="B10" s="303" t="s">
        <v>17</v>
      </c>
      <c r="C10" s="303"/>
      <c r="D10" s="303"/>
      <c r="E10" s="303"/>
      <c r="F10" s="303"/>
      <c r="G10" s="303"/>
      <c r="H10" s="303"/>
    </row>
    <row r="11" spans="1:50" ht="30">
      <c r="A11" s="15" t="s">
        <v>18</v>
      </c>
      <c r="B11" s="303" t="s">
        <v>19</v>
      </c>
      <c r="C11" s="303"/>
      <c r="D11" s="303"/>
      <c r="E11" s="303"/>
      <c r="F11" s="303"/>
      <c r="G11" s="303"/>
      <c r="H11" s="303"/>
    </row>
    <row r="12" spans="1:50" ht="33.950000000000003" customHeight="1">
      <c r="A12" s="15" t="s">
        <v>20</v>
      </c>
      <c r="B12" s="303" t="s">
        <v>21</v>
      </c>
      <c r="C12" s="303"/>
      <c r="D12" s="303"/>
      <c r="E12" s="303"/>
      <c r="F12" s="303"/>
      <c r="G12" s="303"/>
      <c r="H12" s="303"/>
    </row>
    <row r="13" spans="1:50" ht="30">
      <c r="A13" s="15" t="s">
        <v>22</v>
      </c>
      <c r="B13" s="303" t="s">
        <v>23</v>
      </c>
      <c r="C13" s="303"/>
      <c r="D13" s="303"/>
      <c r="E13" s="303"/>
      <c r="F13" s="303"/>
      <c r="G13" s="303"/>
      <c r="H13" s="303"/>
    </row>
    <row r="14" spans="1:50" ht="30">
      <c r="A14" s="15" t="s">
        <v>24</v>
      </c>
      <c r="B14" s="303" t="s">
        <v>25</v>
      </c>
      <c r="C14" s="303"/>
      <c r="D14" s="303"/>
      <c r="E14" s="303"/>
      <c r="F14" s="303"/>
      <c r="G14" s="303"/>
      <c r="H14" s="303"/>
    </row>
    <row r="15" spans="1:50" ht="44.1" customHeight="1">
      <c r="A15" s="15" t="s">
        <v>26</v>
      </c>
      <c r="B15" s="303" t="s">
        <v>27</v>
      </c>
      <c r="C15" s="303"/>
      <c r="D15" s="303"/>
      <c r="E15" s="303"/>
      <c r="F15" s="303"/>
      <c r="G15" s="303"/>
      <c r="H15" s="303"/>
    </row>
    <row r="16" spans="1:50" ht="60">
      <c r="A16" s="15" t="s">
        <v>28</v>
      </c>
      <c r="B16" s="303" t="s">
        <v>29</v>
      </c>
      <c r="C16" s="303"/>
      <c r="D16" s="303"/>
      <c r="E16" s="303"/>
      <c r="F16" s="303"/>
      <c r="G16" s="303"/>
      <c r="H16" s="303"/>
    </row>
    <row r="17" spans="1:8" ht="58.5" customHeight="1">
      <c r="A17" s="15" t="s">
        <v>30</v>
      </c>
      <c r="B17" s="303" t="s">
        <v>31</v>
      </c>
      <c r="C17" s="303"/>
      <c r="D17" s="303"/>
      <c r="E17" s="303"/>
      <c r="F17" s="303"/>
      <c r="G17" s="303"/>
      <c r="H17" s="303"/>
    </row>
    <row r="18" spans="1:8" ht="30">
      <c r="A18" s="15" t="s">
        <v>32</v>
      </c>
      <c r="B18" s="303" t="s">
        <v>33</v>
      </c>
      <c r="C18" s="303"/>
      <c r="D18" s="303"/>
      <c r="E18" s="303"/>
      <c r="F18" s="303"/>
      <c r="G18" s="303"/>
      <c r="H18" s="303"/>
    </row>
    <row r="19" spans="1:8" ht="30" customHeight="1">
      <c r="A19" s="310"/>
      <c r="B19" s="311"/>
      <c r="C19" s="311"/>
      <c r="D19" s="311"/>
      <c r="E19" s="311"/>
      <c r="F19" s="311"/>
      <c r="G19" s="311"/>
      <c r="H19" s="312"/>
    </row>
    <row r="20" spans="1:8" ht="37.5" customHeight="1">
      <c r="A20" s="308" t="s">
        <v>34</v>
      </c>
      <c r="B20" s="308"/>
      <c r="C20" s="308"/>
      <c r="D20" s="308"/>
      <c r="E20" s="308"/>
      <c r="F20" s="308"/>
      <c r="G20" s="308"/>
      <c r="H20" s="308"/>
    </row>
    <row r="21" spans="1:8" ht="117" customHeight="1">
      <c r="A21" s="313" t="s">
        <v>35</v>
      </c>
      <c r="B21" s="313"/>
      <c r="C21" s="313"/>
      <c r="D21" s="313"/>
      <c r="E21" s="313"/>
      <c r="F21" s="313"/>
      <c r="G21" s="313"/>
      <c r="H21" s="313"/>
    </row>
    <row r="22" spans="1:8" ht="117" customHeight="1">
      <c r="A22" s="15" t="s">
        <v>10</v>
      </c>
      <c r="B22" s="303" t="s">
        <v>11</v>
      </c>
      <c r="C22" s="303"/>
      <c r="D22" s="303"/>
      <c r="E22" s="303"/>
      <c r="F22" s="303"/>
      <c r="G22" s="303"/>
      <c r="H22" s="303"/>
    </row>
    <row r="23" spans="1:8" ht="167.1" customHeight="1">
      <c r="A23" s="15" t="s">
        <v>36</v>
      </c>
      <c r="B23" s="313" t="s">
        <v>37</v>
      </c>
      <c r="C23" s="313"/>
      <c r="D23" s="313"/>
      <c r="E23" s="313"/>
      <c r="F23" s="313"/>
      <c r="G23" s="313"/>
      <c r="H23" s="313"/>
    </row>
    <row r="24" spans="1:8" ht="69.75" customHeight="1">
      <c r="A24" s="15" t="s">
        <v>38</v>
      </c>
      <c r="B24" s="313" t="s">
        <v>39</v>
      </c>
      <c r="C24" s="313"/>
      <c r="D24" s="313"/>
      <c r="E24" s="313"/>
      <c r="F24" s="313"/>
      <c r="G24" s="313"/>
      <c r="H24" s="313"/>
    </row>
    <row r="25" spans="1:8" ht="60" customHeight="1">
      <c r="A25" s="15" t="s">
        <v>40</v>
      </c>
      <c r="B25" s="313" t="s">
        <v>41</v>
      </c>
      <c r="C25" s="313"/>
      <c r="D25" s="313"/>
      <c r="E25" s="313"/>
      <c r="F25" s="313"/>
      <c r="G25" s="313"/>
      <c r="H25" s="313"/>
    </row>
    <row r="26" spans="1:8" ht="24.75" customHeight="1">
      <c r="A26" s="16" t="s">
        <v>42</v>
      </c>
      <c r="B26" s="309" t="s">
        <v>43</v>
      </c>
      <c r="C26" s="309"/>
      <c r="D26" s="309"/>
      <c r="E26" s="309"/>
      <c r="F26" s="309"/>
      <c r="G26" s="309"/>
      <c r="H26" s="309"/>
    </row>
    <row r="27" spans="1:8" ht="26.25" customHeight="1">
      <c r="A27" s="16" t="s">
        <v>44</v>
      </c>
      <c r="B27" s="309" t="s">
        <v>45</v>
      </c>
      <c r="C27" s="309"/>
      <c r="D27" s="309"/>
      <c r="E27" s="309"/>
      <c r="F27" s="309"/>
      <c r="G27" s="309"/>
      <c r="H27" s="309"/>
    </row>
    <row r="28" spans="1:8" ht="53.25" customHeight="1">
      <c r="A28" s="15" t="s">
        <v>46</v>
      </c>
      <c r="B28" s="313" t="s">
        <v>47</v>
      </c>
      <c r="C28" s="313"/>
      <c r="D28" s="313"/>
      <c r="E28" s="313"/>
      <c r="F28" s="313"/>
      <c r="G28" s="313"/>
      <c r="H28" s="313"/>
    </row>
    <row r="29" spans="1:8" ht="45" customHeight="1">
      <c r="A29" s="15" t="s">
        <v>48</v>
      </c>
      <c r="B29" s="329" t="s">
        <v>49</v>
      </c>
      <c r="C29" s="330"/>
      <c r="D29" s="330"/>
      <c r="E29" s="330"/>
      <c r="F29" s="330"/>
      <c r="G29" s="330"/>
      <c r="H29" s="331"/>
    </row>
    <row r="30" spans="1:8" ht="45" customHeight="1">
      <c r="A30" s="15" t="s">
        <v>50</v>
      </c>
      <c r="B30" s="329" t="s">
        <v>51</v>
      </c>
      <c r="C30" s="330"/>
      <c r="D30" s="330"/>
      <c r="E30" s="330"/>
      <c r="F30" s="330"/>
      <c r="G30" s="330"/>
      <c r="H30" s="331"/>
    </row>
    <row r="31" spans="1:8" ht="45" customHeight="1">
      <c r="A31" s="15" t="s">
        <v>52</v>
      </c>
      <c r="B31" s="329" t="s">
        <v>53</v>
      </c>
      <c r="C31" s="330"/>
      <c r="D31" s="330"/>
      <c r="E31" s="330"/>
      <c r="F31" s="330"/>
      <c r="G31" s="330"/>
      <c r="H31" s="331"/>
    </row>
    <row r="32" spans="1:8" ht="33" customHeight="1">
      <c r="A32" s="16" t="s">
        <v>54</v>
      </c>
      <c r="B32" s="313" t="s">
        <v>55</v>
      </c>
      <c r="C32" s="313"/>
      <c r="D32" s="313"/>
      <c r="E32" s="313"/>
      <c r="F32" s="313"/>
      <c r="G32" s="313"/>
      <c r="H32" s="313"/>
    </row>
    <row r="33" spans="1:8" ht="39" customHeight="1">
      <c r="A33" s="15" t="s">
        <v>56</v>
      </c>
      <c r="B33" s="309" t="s">
        <v>57</v>
      </c>
      <c r="C33" s="309"/>
      <c r="D33" s="309"/>
      <c r="E33" s="309"/>
      <c r="F33" s="309"/>
      <c r="G33" s="309"/>
      <c r="H33" s="309"/>
    </row>
    <row r="34" spans="1:8" ht="39" customHeight="1">
      <c r="A34" s="308" t="s">
        <v>58</v>
      </c>
      <c r="B34" s="308"/>
      <c r="C34" s="308"/>
      <c r="D34" s="308"/>
      <c r="E34" s="308"/>
      <c r="F34" s="308"/>
      <c r="G34" s="308"/>
      <c r="H34" s="308"/>
    </row>
    <row r="35" spans="1:8" ht="79.5" customHeight="1">
      <c r="A35" s="305" t="s">
        <v>59</v>
      </c>
      <c r="B35" s="306"/>
      <c r="C35" s="306"/>
      <c r="D35" s="306"/>
      <c r="E35" s="306"/>
      <c r="F35" s="306"/>
      <c r="G35" s="306"/>
      <c r="H35" s="307"/>
    </row>
    <row r="36" spans="1:8" ht="33" customHeight="1">
      <c r="A36" s="15" t="s">
        <v>60</v>
      </c>
      <c r="B36" s="313" t="s">
        <v>61</v>
      </c>
      <c r="C36" s="313"/>
      <c r="D36" s="313"/>
      <c r="E36" s="313"/>
      <c r="F36" s="313"/>
      <c r="G36" s="313"/>
      <c r="H36" s="313"/>
    </row>
    <row r="37" spans="1:8" ht="33" customHeight="1">
      <c r="A37" s="15" t="s">
        <v>62</v>
      </c>
      <c r="B37" s="313" t="s">
        <v>63</v>
      </c>
      <c r="C37" s="313"/>
      <c r="D37" s="313"/>
      <c r="E37" s="313"/>
      <c r="F37" s="313"/>
      <c r="G37" s="313"/>
      <c r="H37" s="313"/>
    </row>
    <row r="38" spans="1:8" ht="33" customHeight="1">
      <c r="A38" s="23"/>
      <c r="B38" s="24"/>
      <c r="C38" s="24"/>
      <c r="D38" s="24"/>
      <c r="E38" s="24"/>
      <c r="F38" s="24"/>
      <c r="G38" s="24"/>
      <c r="H38" s="25"/>
    </row>
    <row r="39" spans="1:8" ht="34.5" customHeight="1">
      <c r="A39" s="308" t="s">
        <v>64</v>
      </c>
      <c r="B39" s="308"/>
      <c r="C39" s="308"/>
      <c r="D39" s="308"/>
      <c r="E39" s="308"/>
      <c r="F39" s="308"/>
      <c r="G39" s="308"/>
      <c r="H39" s="308"/>
    </row>
    <row r="40" spans="1:8" ht="34.5" customHeight="1">
      <c r="A40" s="15" t="s">
        <v>65</v>
      </c>
      <c r="B40" s="313" t="s">
        <v>66</v>
      </c>
      <c r="C40" s="313"/>
      <c r="D40" s="313"/>
      <c r="E40" s="313"/>
      <c r="F40" s="313"/>
      <c r="G40" s="313"/>
      <c r="H40" s="313"/>
    </row>
    <row r="41" spans="1:8" ht="29.25" customHeight="1">
      <c r="A41" s="15" t="s">
        <v>67</v>
      </c>
      <c r="B41" s="313" t="s">
        <v>68</v>
      </c>
      <c r="C41" s="313"/>
      <c r="D41" s="313"/>
      <c r="E41" s="313"/>
      <c r="F41" s="313"/>
      <c r="G41" s="313"/>
      <c r="H41" s="313"/>
    </row>
    <row r="42" spans="1:8" ht="42" customHeight="1">
      <c r="A42" s="15" t="s">
        <v>69</v>
      </c>
      <c r="B42" s="313" t="s">
        <v>70</v>
      </c>
      <c r="C42" s="313"/>
      <c r="D42" s="313"/>
      <c r="E42" s="313"/>
      <c r="F42" s="313"/>
      <c r="G42" s="313"/>
      <c r="H42" s="313"/>
    </row>
    <row r="43" spans="1:8" ht="42" customHeight="1">
      <c r="A43" s="15" t="s">
        <v>71</v>
      </c>
      <c r="B43" s="329" t="s">
        <v>72</v>
      </c>
      <c r="C43" s="330"/>
      <c r="D43" s="330"/>
      <c r="E43" s="330"/>
      <c r="F43" s="330"/>
      <c r="G43" s="330"/>
      <c r="H43" s="331"/>
    </row>
    <row r="44" spans="1:8" ht="42" customHeight="1">
      <c r="A44" s="15" t="s">
        <v>73</v>
      </c>
      <c r="B44" s="329" t="s">
        <v>74</v>
      </c>
      <c r="C44" s="330"/>
      <c r="D44" s="330"/>
      <c r="E44" s="330"/>
      <c r="F44" s="330"/>
      <c r="G44" s="330"/>
      <c r="H44" s="331"/>
    </row>
    <row r="45" spans="1:8" ht="42" customHeight="1">
      <c r="A45" s="15" t="s">
        <v>75</v>
      </c>
      <c r="B45" s="329" t="s">
        <v>76</v>
      </c>
      <c r="C45" s="330"/>
      <c r="D45" s="330"/>
      <c r="E45" s="330"/>
      <c r="F45" s="330"/>
      <c r="G45" s="330"/>
      <c r="H45" s="331"/>
    </row>
    <row r="46" spans="1:8" ht="86.1" customHeight="1">
      <c r="A46" s="17" t="s">
        <v>77</v>
      </c>
      <c r="B46" s="314" t="s">
        <v>78</v>
      </c>
      <c r="C46" s="314"/>
      <c r="D46" s="314"/>
      <c r="E46" s="314"/>
      <c r="F46" s="314"/>
      <c r="G46" s="314"/>
      <c r="H46" s="314"/>
    </row>
    <row r="47" spans="1:8" ht="39.75" customHeight="1">
      <c r="A47" s="17" t="s">
        <v>79</v>
      </c>
      <c r="B47" s="316" t="s">
        <v>80</v>
      </c>
      <c r="C47" s="317"/>
      <c r="D47" s="317"/>
      <c r="E47" s="317"/>
      <c r="F47" s="317"/>
      <c r="G47" s="317"/>
      <c r="H47" s="318"/>
    </row>
    <row r="48" spans="1:8" ht="31.5" customHeight="1">
      <c r="A48" s="17" t="s">
        <v>81</v>
      </c>
      <c r="B48" s="314" t="s">
        <v>82</v>
      </c>
      <c r="C48" s="314"/>
      <c r="D48" s="314"/>
      <c r="E48" s="314"/>
      <c r="F48" s="314"/>
      <c r="G48" s="314"/>
      <c r="H48" s="314"/>
    </row>
    <row r="49" spans="1:8" ht="30">
      <c r="A49" s="17" t="s">
        <v>83</v>
      </c>
      <c r="B49" s="314" t="s">
        <v>84</v>
      </c>
      <c r="C49" s="314"/>
      <c r="D49" s="314"/>
      <c r="E49" s="314"/>
      <c r="F49" s="314"/>
      <c r="G49" s="314"/>
      <c r="H49" s="314"/>
    </row>
    <row r="50" spans="1:8" ht="43.5" customHeight="1">
      <c r="A50" s="17" t="s">
        <v>85</v>
      </c>
      <c r="B50" s="314" t="s">
        <v>86</v>
      </c>
      <c r="C50" s="314"/>
      <c r="D50" s="314"/>
      <c r="E50" s="314"/>
      <c r="F50" s="314"/>
      <c r="G50" s="314"/>
      <c r="H50" s="314"/>
    </row>
    <row r="51" spans="1:8" ht="40.5" customHeight="1">
      <c r="A51" s="17" t="s">
        <v>87</v>
      </c>
      <c r="B51" s="314" t="s">
        <v>88</v>
      </c>
      <c r="C51" s="314"/>
      <c r="D51" s="314"/>
      <c r="E51" s="314"/>
      <c r="F51" s="314"/>
      <c r="G51" s="314"/>
      <c r="H51" s="314"/>
    </row>
    <row r="52" spans="1:8" ht="75.75" customHeight="1">
      <c r="A52" s="18" t="s">
        <v>89</v>
      </c>
      <c r="B52" s="315" t="s">
        <v>90</v>
      </c>
      <c r="C52" s="315"/>
      <c r="D52" s="315"/>
      <c r="E52" s="315"/>
      <c r="F52" s="315"/>
      <c r="G52" s="315"/>
      <c r="H52" s="315"/>
    </row>
    <row r="53" spans="1:8" ht="41.25" customHeight="1">
      <c r="A53" s="18" t="s">
        <v>91</v>
      </c>
      <c r="B53" s="315" t="s">
        <v>92</v>
      </c>
      <c r="C53" s="315"/>
      <c r="D53" s="315"/>
      <c r="E53" s="315"/>
      <c r="F53" s="315"/>
      <c r="G53" s="315"/>
      <c r="H53" s="315"/>
    </row>
    <row r="54" spans="1:8" ht="47.45" customHeight="1">
      <c r="A54" s="18" t="s">
        <v>93</v>
      </c>
      <c r="B54" s="315" t="s">
        <v>94</v>
      </c>
      <c r="C54" s="315"/>
      <c r="D54" s="315"/>
      <c r="E54" s="315"/>
      <c r="F54" s="315"/>
      <c r="G54" s="315"/>
      <c r="H54" s="315"/>
    </row>
    <row r="55" spans="1:8" ht="57.6" customHeight="1">
      <c r="A55" s="18" t="s">
        <v>95</v>
      </c>
      <c r="B55" s="315" t="s">
        <v>96</v>
      </c>
      <c r="C55" s="315"/>
      <c r="D55" s="315"/>
      <c r="E55" s="315"/>
      <c r="F55" s="315"/>
      <c r="G55" s="315"/>
      <c r="H55" s="315"/>
    </row>
    <row r="56" spans="1:8" ht="31.5" customHeight="1">
      <c r="A56" s="18" t="s">
        <v>97</v>
      </c>
      <c r="B56" s="315" t="s">
        <v>98</v>
      </c>
      <c r="C56" s="315"/>
      <c r="D56" s="315"/>
      <c r="E56" s="315"/>
      <c r="F56" s="315"/>
      <c r="G56" s="315"/>
      <c r="H56" s="315"/>
    </row>
    <row r="57" spans="1:8" ht="70.5" customHeight="1">
      <c r="A57" s="18" t="s">
        <v>99</v>
      </c>
      <c r="B57" s="315" t="s">
        <v>100</v>
      </c>
      <c r="C57" s="315"/>
      <c r="D57" s="315"/>
      <c r="E57" s="315"/>
      <c r="F57" s="315"/>
      <c r="G57" s="315"/>
      <c r="H57" s="315"/>
    </row>
    <row r="58" spans="1:8" ht="33.75" customHeight="1">
      <c r="A58" s="321"/>
      <c r="B58" s="321"/>
      <c r="C58" s="321"/>
      <c r="D58" s="321"/>
      <c r="E58" s="321"/>
      <c r="F58" s="321"/>
      <c r="G58" s="321"/>
      <c r="H58" s="322"/>
    </row>
    <row r="59" spans="1:8" ht="32.25" customHeight="1">
      <c r="A59" s="324" t="s">
        <v>101</v>
      </c>
      <c r="B59" s="324"/>
      <c r="C59" s="324"/>
      <c r="D59" s="324"/>
      <c r="E59" s="324"/>
      <c r="F59" s="324"/>
      <c r="G59" s="324"/>
      <c r="H59" s="324"/>
    </row>
    <row r="60" spans="1:8" ht="34.5" customHeight="1">
      <c r="A60" s="15" t="s">
        <v>102</v>
      </c>
      <c r="B60" s="319" t="s">
        <v>103</v>
      </c>
      <c r="C60" s="319"/>
      <c r="D60" s="319"/>
      <c r="E60" s="319"/>
      <c r="F60" s="319"/>
      <c r="G60" s="319"/>
      <c r="H60" s="319"/>
    </row>
    <row r="61" spans="1:8" ht="60" customHeight="1">
      <c r="A61" s="15" t="s">
        <v>104</v>
      </c>
      <c r="B61" s="328" t="s">
        <v>105</v>
      </c>
      <c r="C61" s="328"/>
      <c r="D61" s="328"/>
      <c r="E61" s="328"/>
      <c r="F61" s="328"/>
      <c r="G61" s="328"/>
      <c r="H61" s="328"/>
    </row>
    <row r="62" spans="1:8" ht="41.25" customHeight="1">
      <c r="A62" s="15" t="s">
        <v>106</v>
      </c>
      <c r="B62" s="325" t="s">
        <v>107</v>
      </c>
      <c r="C62" s="326"/>
      <c r="D62" s="326"/>
      <c r="E62" s="326"/>
      <c r="F62" s="326"/>
      <c r="G62" s="326"/>
      <c r="H62" s="327"/>
    </row>
    <row r="63" spans="1:8" ht="42" customHeight="1">
      <c r="A63" s="15" t="s">
        <v>108</v>
      </c>
      <c r="B63" s="313" t="s">
        <v>109</v>
      </c>
      <c r="C63" s="313"/>
      <c r="D63" s="313"/>
      <c r="E63" s="313"/>
      <c r="F63" s="313"/>
      <c r="G63" s="313"/>
      <c r="H63" s="313"/>
    </row>
    <row r="64" spans="1:8" ht="31.5" customHeight="1">
      <c r="A64" s="15" t="s">
        <v>110</v>
      </c>
      <c r="B64" s="319" t="s">
        <v>111</v>
      </c>
      <c r="C64" s="319"/>
      <c r="D64" s="319"/>
      <c r="E64" s="319"/>
      <c r="F64" s="319"/>
      <c r="G64" s="319"/>
      <c r="H64" s="319"/>
    </row>
    <row r="65" spans="1:8" ht="45.75" customHeight="1">
      <c r="A65" s="15" t="s">
        <v>112</v>
      </c>
      <c r="B65" s="319" t="s">
        <v>113</v>
      </c>
      <c r="C65" s="319"/>
      <c r="D65" s="319"/>
      <c r="E65" s="319"/>
      <c r="F65" s="319"/>
      <c r="G65" s="319"/>
      <c r="H65" s="319"/>
    </row>
    <row r="66" spans="1:8" ht="30.75" customHeight="1">
      <c r="A66" s="323"/>
      <c r="B66" s="323"/>
      <c r="C66" s="323"/>
      <c r="D66" s="323"/>
      <c r="E66" s="323"/>
      <c r="F66" s="323"/>
      <c r="G66" s="323"/>
      <c r="H66" s="323"/>
    </row>
    <row r="67" spans="1:8" ht="34.5" customHeight="1">
      <c r="A67" s="324" t="s">
        <v>114</v>
      </c>
      <c r="B67" s="324"/>
      <c r="C67" s="324"/>
      <c r="D67" s="324"/>
      <c r="E67" s="324"/>
      <c r="F67" s="324"/>
      <c r="G67" s="324"/>
      <c r="H67" s="324"/>
    </row>
    <row r="68" spans="1:8" ht="39.75" customHeight="1">
      <c r="A68" s="18" t="s">
        <v>115</v>
      </c>
      <c r="B68" s="319" t="s">
        <v>116</v>
      </c>
      <c r="C68" s="319"/>
      <c r="D68" s="319"/>
      <c r="E68" s="319"/>
      <c r="F68" s="319"/>
      <c r="G68" s="319"/>
      <c r="H68" s="319"/>
    </row>
    <row r="69" spans="1:8" ht="39.75" customHeight="1">
      <c r="A69" s="18" t="s">
        <v>117</v>
      </c>
      <c r="B69" s="319" t="s">
        <v>118</v>
      </c>
      <c r="C69" s="319"/>
      <c r="D69" s="319"/>
      <c r="E69" s="319"/>
      <c r="F69" s="319"/>
      <c r="G69" s="319"/>
      <c r="H69" s="319"/>
    </row>
    <row r="70" spans="1:8" ht="42" customHeight="1">
      <c r="A70" s="18" t="s">
        <v>119</v>
      </c>
      <c r="B70" s="315" t="s">
        <v>120</v>
      </c>
      <c r="C70" s="315"/>
      <c r="D70" s="315"/>
      <c r="E70" s="315"/>
      <c r="F70" s="315"/>
      <c r="G70" s="315"/>
      <c r="H70" s="315"/>
    </row>
    <row r="71" spans="1:8" ht="33.75" customHeight="1">
      <c r="A71" s="18" t="s">
        <v>121</v>
      </c>
      <c r="B71" s="319" t="s">
        <v>122</v>
      </c>
      <c r="C71" s="319"/>
      <c r="D71" s="319"/>
      <c r="E71" s="319"/>
      <c r="F71" s="319"/>
      <c r="G71" s="319"/>
      <c r="H71" s="319"/>
    </row>
    <row r="72" spans="1:8" ht="33" customHeight="1">
      <c r="A72" s="18" t="s">
        <v>123</v>
      </c>
      <c r="B72" s="319" t="s">
        <v>124</v>
      </c>
      <c r="C72" s="319"/>
      <c r="D72" s="319"/>
      <c r="E72" s="319"/>
      <c r="F72" s="319"/>
      <c r="G72" s="319"/>
      <c r="H72" s="319"/>
    </row>
    <row r="73" spans="1:8" ht="33.75" customHeight="1">
      <c r="A73" s="320"/>
      <c r="B73" s="320"/>
      <c r="C73" s="320"/>
      <c r="D73" s="320"/>
      <c r="E73" s="320"/>
      <c r="F73" s="320"/>
      <c r="G73" s="320"/>
      <c r="H73" s="320"/>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12"/>
  <sheetViews>
    <sheetView topLeftCell="U1" zoomScale="80" zoomScaleNormal="80" workbookViewId="0">
      <pane ySplit="7" topLeftCell="A111" activePane="bottomLeft" state="frozen"/>
      <selection pane="bottomLeft" sqref="A1:Y112"/>
    </sheetView>
  </sheetViews>
  <sheetFormatPr baseColWidth="10" defaultColWidth="11.375" defaultRowHeight="18"/>
  <cols>
    <col min="1" max="1" width="26.375" style="1" customWidth="1"/>
    <col min="2" max="2" width="53" style="1" customWidth="1"/>
    <col min="3" max="3" width="22.375" style="1" customWidth="1"/>
    <col min="4" max="4" width="30.25" style="1" customWidth="1"/>
    <col min="5" max="5" width="35.375" style="39" customWidth="1"/>
    <col min="6" max="6" width="23.75" style="39" customWidth="1"/>
    <col min="7" max="7" width="23.75" style="86" hidden="1" customWidth="1"/>
    <col min="8" max="8" width="27.125" style="1" hidden="1" customWidth="1"/>
    <col min="9" max="9" width="27.75" style="1" hidden="1" customWidth="1"/>
    <col min="10" max="10" width="43" style="1" hidden="1" customWidth="1"/>
    <col min="11" max="11" width="35.125" style="4" customWidth="1"/>
    <col min="12" max="12" width="35.125" style="4" hidden="1" customWidth="1"/>
    <col min="13" max="13" width="26.875" style="4" hidden="1" customWidth="1"/>
    <col min="14" max="14" width="60" style="4" hidden="1" customWidth="1"/>
    <col min="15" max="15" width="27.375" style="5" customWidth="1"/>
    <col min="16" max="16" width="28.125" style="6" customWidth="1"/>
    <col min="17" max="24" width="30.25" style="1" customWidth="1"/>
    <col min="25" max="25" width="32.25" style="1" customWidth="1"/>
    <col min="26" max="26" width="27.375" style="1" customWidth="1"/>
    <col min="27" max="27" width="11.375" style="1" customWidth="1"/>
    <col min="28" max="16384" width="11.375" style="1"/>
  </cols>
  <sheetData>
    <row r="1" spans="1:26" ht="21" customHeight="1">
      <c r="A1" s="336"/>
      <c r="B1" s="336"/>
      <c r="C1" s="337" t="s">
        <v>125</v>
      </c>
      <c r="D1" s="337"/>
      <c r="E1" s="337"/>
      <c r="F1" s="337"/>
      <c r="G1" s="337"/>
      <c r="H1" s="337"/>
      <c r="I1" s="337"/>
      <c r="J1" s="337"/>
      <c r="K1" s="337"/>
      <c r="L1" s="337"/>
      <c r="M1" s="337"/>
      <c r="N1" s="337"/>
      <c r="O1" s="337"/>
      <c r="P1" s="337"/>
      <c r="Q1" s="337"/>
      <c r="R1" s="337"/>
      <c r="S1" s="337"/>
      <c r="T1" s="337"/>
      <c r="U1" s="337"/>
      <c r="V1" s="337"/>
      <c r="W1" s="337"/>
      <c r="X1" s="337"/>
      <c r="Y1" s="29" t="s">
        <v>126</v>
      </c>
    </row>
    <row r="2" spans="1:26" ht="21" customHeight="1">
      <c r="A2" s="336"/>
      <c r="B2" s="336"/>
      <c r="C2" s="337" t="s">
        <v>127</v>
      </c>
      <c r="D2" s="337"/>
      <c r="E2" s="337"/>
      <c r="F2" s="337"/>
      <c r="G2" s="337"/>
      <c r="H2" s="337"/>
      <c r="I2" s="337"/>
      <c r="J2" s="337"/>
      <c r="K2" s="337"/>
      <c r="L2" s="337"/>
      <c r="M2" s="337"/>
      <c r="N2" s="337"/>
      <c r="O2" s="337"/>
      <c r="P2" s="337"/>
      <c r="Q2" s="337"/>
      <c r="R2" s="337"/>
      <c r="S2" s="337"/>
      <c r="T2" s="337"/>
      <c r="U2" s="337"/>
      <c r="V2" s="337"/>
      <c r="W2" s="337"/>
      <c r="X2" s="337"/>
      <c r="Y2" s="29" t="s">
        <v>128</v>
      </c>
    </row>
    <row r="3" spans="1:26" ht="21" customHeight="1">
      <c r="A3" s="336"/>
      <c r="B3" s="336"/>
      <c r="C3" s="337" t="s">
        <v>129</v>
      </c>
      <c r="D3" s="337"/>
      <c r="E3" s="337"/>
      <c r="F3" s="337"/>
      <c r="G3" s="337"/>
      <c r="H3" s="337"/>
      <c r="I3" s="337"/>
      <c r="J3" s="337"/>
      <c r="K3" s="337"/>
      <c r="L3" s="337"/>
      <c r="M3" s="337"/>
      <c r="N3" s="337"/>
      <c r="O3" s="337"/>
      <c r="P3" s="337"/>
      <c r="Q3" s="337"/>
      <c r="R3" s="337"/>
      <c r="S3" s="337"/>
      <c r="T3" s="337"/>
      <c r="U3" s="337"/>
      <c r="V3" s="337"/>
      <c r="W3" s="337"/>
      <c r="X3" s="337"/>
      <c r="Y3" s="29" t="s">
        <v>130</v>
      </c>
    </row>
    <row r="4" spans="1:26" ht="21" customHeight="1">
      <c r="A4" s="336"/>
      <c r="B4" s="336"/>
      <c r="C4" s="337" t="s">
        <v>131</v>
      </c>
      <c r="D4" s="337"/>
      <c r="E4" s="337"/>
      <c r="F4" s="337"/>
      <c r="G4" s="337"/>
      <c r="H4" s="337"/>
      <c r="I4" s="337"/>
      <c r="J4" s="337"/>
      <c r="K4" s="337"/>
      <c r="L4" s="337"/>
      <c r="M4" s="337"/>
      <c r="N4" s="337"/>
      <c r="O4" s="337"/>
      <c r="P4" s="337"/>
      <c r="Q4" s="337"/>
      <c r="R4" s="337"/>
      <c r="S4" s="337"/>
      <c r="T4" s="337"/>
      <c r="U4" s="337"/>
      <c r="V4" s="337"/>
      <c r="W4" s="337"/>
      <c r="X4" s="337"/>
      <c r="Y4" s="29" t="s">
        <v>132</v>
      </c>
    </row>
    <row r="5" spans="1:26" ht="26.25" customHeight="1">
      <c r="A5" s="335" t="s">
        <v>133</v>
      </c>
      <c r="B5" s="335"/>
      <c r="C5" s="338" t="s">
        <v>134</v>
      </c>
      <c r="D5" s="338"/>
      <c r="E5" s="338"/>
      <c r="F5" s="338"/>
      <c r="G5" s="338"/>
      <c r="H5" s="338"/>
      <c r="I5" s="338"/>
      <c r="J5" s="338"/>
      <c r="K5" s="338"/>
      <c r="L5" s="338"/>
      <c r="M5" s="338"/>
      <c r="N5" s="338"/>
      <c r="O5" s="167"/>
      <c r="P5" s="167"/>
      <c r="Q5" s="167"/>
      <c r="R5" s="167"/>
      <c r="S5" s="167"/>
      <c r="T5" s="167"/>
      <c r="U5" s="167"/>
      <c r="V5" s="167"/>
      <c r="W5" s="167"/>
      <c r="X5" s="167"/>
      <c r="Y5" s="171"/>
    </row>
    <row r="6" spans="1:26" ht="39" customHeight="1">
      <c r="A6" s="334" t="s">
        <v>135</v>
      </c>
      <c r="B6" s="334"/>
      <c r="C6" s="334"/>
      <c r="D6" s="334"/>
      <c r="E6" s="334"/>
      <c r="F6" s="334"/>
      <c r="G6" s="334"/>
      <c r="H6" s="334"/>
      <c r="I6" s="334"/>
      <c r="J6" s="334"/>
      <c r="K6" s="334"/>
      <c r="L6" s="334"/>
      <c r="M6" s="334"/>
      <c r="N6" s="334"/>
      <c r="O6" s="334"/>
      <c r="P6" s="334"/>
      <c r="Q6" s="334"/>
      <c r="R6" s="334"/>
      <c r="S6" s="334"/>
      <c r="T6" s="334"/>
      <c r="U6" s="334"/>
      <c r="V6" s="334"/>
      <c r="W6" s="334"/>
      <c r="X6" s="334"/>
      <c r="Y6" s="334"/>
    </row>
    <row r="7" spans="1:26" s="3" customFormat="1" ht="72" customHeight="1">
      <c r="A7" s="2" t="s">
        <v>2</v>
      </c>
      <c r="B7" s="2" t="s">
        <v>4</v>
      </c>
      <c r="C7" s="2" t="s">
        <v>136</v>
      </c>
      <c r="D7" s="2" t="s">
        <v>137</v>
      </c>
      <c r="E7" s="2" t="s">
        <v>138</v>
      </c>
      <c r="F7" s="2" t="s">
        <v>139</v>
      </c>
      <c r="G7" s="85" t="s">
        <v>14</v>
      </c>
      <c r="H7" s="2" t="s">
        <v>16</v>
      </c>
      <c r="I7" s="2" t="s">
        <v>18</v>
      </c>
      <c r="J7" s="21" t="s">
        <v>140</v>
      </c>
      <c r="K7" s="2" t="s">
        <v>141</v>
      </c>
      <c r="L7" s="2" t="s">
        <v>142</v>
      </c>
      <c r="M7" s="2" t="s">
        <v>143</v>
      </c>
      <c r="N7" s="2" t="s">
        <v>28</v>
      </c>
      <c r="O7" s="2" t="s">
        <v>30</v>
      </c>
      <c r="P7" s="2" t="s">
        <v>144</v>
      </c>
      <c r="Q7" s="2" t="s">
        <v>145</v>
      </c>
      <c r="R7" s="2" t="s">
        <v>146</v>
      </c>
      <c r="S7" s="2" t="s">
        <v>2065</v>
      </c>
      <c r="T7" s="2" t="s">
        <v>2061</v>
      </c>
      <c r="U7" s="2" t="s">
        <v>2062</v>
      </c>
      <c r="V7" s="2" t="s">
        <v>2063</v>
      </c>
      <c r="W7" s="2" t="s">
        <v>2064</v>
      </c>
      <c r="X7" s="2" t="s">
        <v>147</v>
      </c>
      <c r="Y7" s="2" t="s">
        <v>148</v>
      </c>
      <c r="Z7" s="20"/>
    </row>
    <row r="8" spans="1:26" ht="76.5" customHeight="1">
      <c r="A8" s="178" t="s">
        <v>149</v>
      </c>
      <c r="B8" s="179" t="s">
        <v>150</v>
      </c>
      <c r="C8" s="173" t="s">
        <v>151</v>
      </c>
      <c r="D8" s="173" t="s">
        <v>152</v>
      </c>
      <c r="E8" s="180" t="s">
        <v>153</v>
      </c>
      <c r="F8" s="180" t="s">
        <v>154</v>
      </c>
      <c r="G8" s="175" t="s">
        <v>155</v>
      </c>
      <c r="H8" s="181" t="s">
        <v>156</v>
      </c>
      <c r="I8" s="180" t="s">
        <v>157</v>
      </c>
      <c r="J8" s="180" t="s">
        <v>158</v>
      </c>
      <c r="K8" s="180" t="s">
        <v>159</v>
      </c>
      <c r="L8" s="182">
        <v>0.1</v>
      </c>
      <c r="M8" s="176" t="s">
        <v>160</v>
      </c>
      <c r="N8" s="180" t="s">
        <v>161</v>
      </c>
      <c r="O8" s="180">
        <v>1</v>
      </c>
      <c r="P8" s="180" t="s">
        <v>162</v>
      </c>
      <c r="Q8" s="180" t="s">
        <v>162</v>
      </c>
      <c r="R8" s="180" t="s">
        <v>162</v>
      </c>
      <c r="S8" s="180" t="s">
        <v>162</v>
      </c>
      <c r="T8" s="180" t="s">
        <v>162</v>
      </c>
      <c r="U8" s="180" t="s">
        <v>162</v>
      </c>
      <c r="V8" s="180" t="s">
        <v>162</v>
      </c>
      <c r="W8" s="180" t="s">
        <v>162</v>
      </c>
      <c r="X8" s="180">
        <v>0</v>
      </c>
      <c r="Y8" s="180">
        <v>1</v>
      </c>
    </row>
    <row r="9" spans="1:26" ht="95.25" customHeight="1">
      <c r="A9" s="178" t="s">
        <v>149</v>
      </c>
      <c r="B9" s="179" t="s">
        <v>150</v>
      </c>
      <c r="C9" s="173" t="s">
        <v>151</v>
      </c>
      <c r="D9" s="173" t="s">
        <v>152</v>
      </c>
      <c r="E9" s="180" t="s">
        <v>153</v>
      </c>
      <c r="F9" s="180" t="s">
        <v>154</v>
      </c>
      <c r="G9" s="175" t="s">
        <v>155</v>
      </c>
      <c r="H9" s="181" t="s">
        <v>163</v>
      </c>
      <c r="I9" s="180" t="s">
        <v>157</v>
      </c>
      <c r="J9" s="180" t="s">
        <v>164</v>
      </c>
      <c r="K9" s="180" t="s">
        <v>165</v>
      </c>
      <c r="L9" s="182">
        <v>0.6</v>
      </c>
      <c r="M9" s="176" t="s">
        <v>166</v>
      </c>
      <c r="N9" s="180" t="s">
        <v>167</v>
      </c>
      <c r="O9" s="180">
        <v>4</v>
      </c>
      <c r="P9" s="180">
        <v>1</v>
      </c>
      <c r="Q9" s="180">
        <v>1</v>
      </c>
      <c r="R9" s="180">
        <v>0.4</v>
      </c>
      <c r="S9" s="180">
        <v>1</v>
      </c>
      <c r="T9" s="183">
        <f>(R9/Q9)*L9</f>
        <v>0.24</v>
      </c>
      <c r="U9" s="183">
        <f>((R9+S9)/O9)*L9</f>
        <v>0.21</v>
      </c>
      <c r="V9" s="183">
        <f>R9/Q9</f>
        <v>0.4</v>
      </c>
      <c r="W9" s="183">
        <f>(R9+S9)/O9</f>
        <v>0.35</v>
      </c>
      <c r="X9" s="180">
        <v>1</v>
      </c>
      <c r="Y9" s="180">
        <v>1</v>
      </c>
    </row>
    <row r="10" spans="1:26" ht="66" customHeight="1">
      <c r="A10" s="178" t="s">
        <v>149</v>
      </c>
      <c r="B10" s="179" t="s">
        <v>150</v>
      </c>
      <c r="C10" s="178" t="s">
        <v>151</v>
      </c>
      <c r="D10" s="173" t="s">
        <v>152</v>
      </c>
      <c r="E10" s="180" t="s">
        <v>153</v>
      </c>
      <c r="F10" s="180" t="s">
        <v>154</v>
      </c>
      <c r="G10" s="175" t="s">
        <v>155</v>
      </c>
      <c r="H10" s="181" t="s">
        <v>168</v>
      </c>
      <c r="I10" s="180" t="s">
        <v>157</v>
      </c>
      <c r="J10" s="180" t="s">
        <v>158</v>
      </c>
      <c r="K10" s="180" t="s">
        <v>169</v>
      </c>
      <c r="L10" s="182">
        <v>0.2</v>
      </c>
      <c r="M10" s="176" t="s">
        <v>160</v>
      </c>
      <c r="N10" s="180" t="s">
        <v>170</v>
      </c>
      <c r="O10" s="180">
        <v>1</v>
      </c>
      <c r="P10" s="180" t="s">
        <v>162</v>
      </c>
      <c r="Q10" s="180" t="s">
        <v>162</v>
      </c>
      <c r="R10" s="180" t="s">
        <v>162</v>
      </c>
      <c r="S10" s="180" t="s">
        <v>162</v>
      </c>
      <c r="T10" s="180" t="s">
        <v>162</v>
      </c>
      <c r="U10" s="180" t="s">
        <v>162</v>
      </c>
      <c r="V10" s="180" t="s">
        <v>162</v>
      </c>
      <c r="W10" s="180" t="s">
        <v>162</v>
      </c>
      <c r="X10" s="180">
        <v>0</v>
      </c>
      <c r="Y10" s="180">
        <v>1</v>
      </c>
    </row>
    <row r="11" spans="1:26" ht="72" customHeight="1">
      <c r="A11" s="178" t="s">
        <v>149</v>
      </c>
      <c r="B11" s="179" t="s">
        <v>150</v>
      </c>
      <c r="C11" s="178" t="s">
        <v>151</v>
      </c>
      <c r="D11" s="173" t="s">
        <v>152</v>
      </c>
      <c r="E11" s="180" t="s">
        <v>153</v>
      </c>
      <c r="F11" s="180" t="s">
        <v>154</v>
      </c>
      <c r="G11" s="175" t="s">
        <v>155</v>
      </c>
      <c r="H11" s="181" t="s">
        <v>171</v>
      </c>
      <c r="I11" s="180" t="s">
        <v>157</v>
      </c>
      <c r="J11" s="180" t="s">
        <v>158</v>
      </c>
      <c r="K11" s="180" t="s">
        <v>172</v>
      </c>
      <c r="L11" s="182">
        <v>0.1</v>
      </c>
      <c r="M11" s="176" t="s">
        <v>166</v>
      </c>
      <c r="N11" s="180" t="s">
        <v>167</v>
      </c>
      <c r="O11" s="184">
        <v>1</v>
      </c>
      <c r="P11" s="180" t="s">
        <v>162</v>
      </c>
      <c r="Q11" s="180" t="s">
        <v>162</v>
      </c>
      <c r="R11" s="180" t="s">
        <v>162</v>
      </c>
      <c r="S11" s="180" t="s">
        <v>162</v>
      </c>
      <c r="T11" s="180" t="s">
        <v>162</v>
      </c>
      <c r="U11" s="180" t="s">
        <v>162</v>
      </c>
      <c r="V11" s="180" t="s">
        <v>162</v>
      </c>
      <c r="W11" s="180" t="s">
        <v>162</v>
      </c>
      <c r="X11" s="180">
        <v>0</v>
      </c>
      <c r="Y11" s="180">
        <v>1</v>
      </c>
    </row>
    <row r="12" spans="1:26" ht="72" customHeight="1">
      <c r="A12" s="178"/>
      <c r="B12" s="179"/>
      <c r="C12" s="178"/>
      <c r="D12" s="173"/>
      <c r="E12" s="180"/>
      <c r="F12" s="332" t="s">
        <v>2066</v>
      </c>
      <c r="G12" s="332"/>
      <c r="H12" s="332"/>
      <c r="I12" s="332"/>
      <c r="J12" s="332"/>
      <c r="K12" s="332"/>
      <c r="L12" s="332"/>
      <c r="M12" s="332"/>
      <c r="N12" s="332"/>
      <c r="O12" s="332"/>
      <c r="P12" s="332"/>
      <c r="Q12" s="332"/>
      <c r="R12" s="332"/>
      <c r="S12" s="157"/>
      <c r="T12" s="155">
        <f>T9</f>
        <v>0.24</v>
      </c>
      <c r="U12" s="155">
        <f>U9</f>
        <v>0.21</v>
      </c>
      <c r="V12" s="155">
        <f>V9</f>
        <v>0.4</v>
      </c>
      <c r="W12" s="156">
        <f>W9/4</f>
        <v>8.7499999999999994E-2</v>
      </c>
      <c r="X12" s="180"/>
      <c r="Y12" s="180"/>
    </row>
    <row r="13" spans="1:26" ht="57">
      <c r="A13" s="178" t="s">
        <v>173</v>
      </c>
      <c r="B13" s="178" t="s">
        <v>174</v>
      </c>
      <c r="C13" s="178" t="s">
        <v>175</v>
      </c>
      <c r="D13" s="178" t="s">
        <v>176</v>
      </c>
      <c r="E13" s="180" t="s">
        <v>177</v>
      </c>
      <c r="F13" s="178" t="s">
        <v>178</v>
      </c>
      <c r="G13" s="175" t="s">
        <v>179</v>
      </c>
      <c r="H13" s="180" t="s">
        <v>180</v>
      </c>
      <c r="I13" s="180" t="s">
        <v>157</v>
      </c>
      <c r="J13" s="180" t="s">
        <v>181</v>
      </c>
      <c r="K13" s="180" t="s">
        <v>182</v>
      </c>
      <c r="L13" s="185">
        <v>0.5</v>
      </c>
      <c r="M13" s="176" t="s">
        <v>160</v>
      </c>
      <c r="N13" s="176" t="s">
        <v>183</v>
      </c>
      <c r="O13" s="184">
        <v>10635</v>
      </c>
      <c r="P13" s="186">
        <v>1635</v>
      </c>
      <c r="Q13" s="186">
        <v>3000</v>
      </c>
      <c r="R13" s="186">
        <v>154</v>
      </c>
      <c r="S13" s="186">
        <v>1010</v>
      </c>
      <c r="T13" s="187">
        <f>(R13/Q13)*L13</f>
        <v>2.5666666666666667E-2</v>
      </c>
      <c r="U13" s="187">
        <f>((R13+S13)/O13)*L13</f>
        <v>5.4724964739069112E-2</v>
      </c>
      <c r="V13" s="187">
        <f>R13/Q13</f>
        <v>5.1333333333333335E-2</v>
      </c>
      <c r="W13" s="187">
        <f>(R13+S13)/O13</f>
        <v>0.10944992947813822</v>
      </c>
      <c r="X13" s="186">
        <v>3000</v>
      </c>
      <c r="Y13" s="186">
        <v>3000</v>
      </c>
    </row>
    <row r="14" spans="1:26" ht="68.25" customHeight="1">
      <c r="A14" s="178" t="s">
        <v>173</v>
      </c>
      <c r="B14" s="178" t="s">
        <v>174</v>
      </c>
      <c r="C14" s="178" t="s">
        <v>175</v>
      </c>
      <c r="D14" s="178" t="s">
        <v>176</v>
      </c>
      <c r="E14" s="180" t="s">
        <v>184</v>
      </c>
      <c r="F14" s="178" t="s">
        <v>178</v>
      </c>
      <c r="G14" s="175" t="s">
        <v>179</v>
      </c>
      <c r="H14" s="180" t="s">
        <v>185</v>
      </c>
      <c r="I14" s="180" t="s">
        <v>157</v>
      </c>
      <c r="J14" s="180" t="s">
        <v>186</v>
      </c>
      <c r="K14" s="180" t="s">
        <v>187</v>
      </c>
      <c r="L14" s="185">
        <v>0.5</v>
      </c>
      <c r="M14" s="176" t="s">
        <v>160</v>
      </c>
      <c r="N14" s="184" t="s">
        <v>188</v>
      </c>
      <c r="O14" s="184">
        <v>600</v>
      </c>
      <c r="P14" s="186">
        <v>150</v>
      </c>
      <c r="Q14" s="186">
        <v>150</v>
      </c>
      <c r="R14" s="186">
        <v>42</v>
      </c>
      <c r="S14" s="186">
        <v>150</v>
      </c>
      <c r="T14" s="187">
        <f>(R14/Q14)*L14</f>
        <v>0.14000000000000001</v>
      </c>
      <c r="U14" s="187">
        <f>((R14+S14)/O14)*L14</f>
        <v>0.16</v>
      </c>
      <c r="V14" s="187">
        <f>R14/Q14</f>
        <v>0.28000000000000003</v>
      </c>
      <c r="W14" s="187">
        <f>(R14+S14)/O14</f>
        <v>0.32</v>
      </c>
      <c r="X14" s="186">
        <v>150</v>
      </c>
      <c r="Y14" s="186">
        <v>150</v>
      </c>
    </row>
    <row r="15" spans="1:26" ht="57">
      <c r="A15" s="178" t="s">
        <v>173</v>
      </c>
      <c r="B15" s="178" t="s">
        <v>174</v>
      </c>
      <c r="C15" s="178" t="s">
        <v>175</v>
      </c>
      <c r="D15" s="178" t="s">
        <v>176</v>
      </c>
      <c r="E15" s="180" t="s">
        <v>184</v>
      </c>
      <c r="F15" s="178" t="s">
        <v>178</v>
      </c>
      <c r="G15" s="175" t="s">
        <v>179</v>
      </c>
      <c r="H15" s="180" t="s">
        <v>189</v>
      </c>
      <c r="I15" s="180" t="s">
        <v>157</v>
      </c>
      <c r="J15" s="180" t="s">
        <v>190</v>
      </c>
      <c r="K15" s="180" t="s">
        <v>191</v>
      </c>
      <c r="L15" s="185">
        <v>0.5</v>
      </c>
      <c r="M15" s="176" t="s">
        <v>160</v>
      </c>
      <c r="N15" s="184" t="s">
        <v>192</v>
      </c>
      <c r="O15" s="184">
        <v>1</v>
      </c>
      <c r="P15" s="180" t="s">
        <v>162</v>
      </c>
      <c r="Q15" s="176" t="s">
        <v>162</v>
      </c>
      <c r="R15" s="176" t="s">
        <v>162</v>
      </c>
      <c r="S15" s="176">
        <v>0</v>
      </c>
      <c r="T15" s="176" t="s">
        <v>162</v>
      </c>
      <c r="U15" s="176" t="s">
        <v>162</v>
      </c>
      <c r="V15" s="176" t="s">
        <v>162</v>
      </c>
      <c r="W15" s="176" t="s">
        <v>162</v>
      </c>
      <c r="X15" s="176">
        <v>1</v>
      </c>
      <c r="Y15" s="176">
        <v>0</v>
      </c>
    </row>
    <row r="16" spans="1:26" ht="42.75" customHeight="1">
      <c r="A16" s="178"/>
      <c r="B16" s="178"/>
      <c r="C16" s="178"/>
      <c r="D16" s="178"/>
      <c r="E16" s="180"/>
      <c r="F16" s="332" t="s">
        <v>2067</v>
      </c>
      <c r="G16" s="332"/>
      <c r="H16" s="332"/>
      <c r="I16" s="332"/>
      <c r="J16" s="332"/>
      <c r="K16" s="332"/>
      <c r="L16" s="332"/>
      <c r="M16" s="332"/>
      <c r="N16" s="332"/>
      <c r="O16" s="332"/>
      <c r="P16" s="332"/>
      <c r="Q16" s="332"/>
      <c r="R16" s="332"/>
      <c r="S16" s="176"/>
      <c r="T16" s="156">
        <f>SUM(T13:T15)</f>
        <v>0.16566666666666668</v>
      </c>
      <c r="U16" s="156">
        <f>SUM(U13:U15)</f>
        <v>0.2147249647390691</v>
      </c>
      <c r="V16" s="156">
        <f>AVERAGE(V13:V15)</f>
        <v>0.16566666666666668</v>
      </c>
      <c r="W16" s="156">
        <f>AVERAGE(W13:W15)</f>
        <v>0.2147249647390691</v>
      </c>
      <c r="X16" s="176"/>
      <c r="Y16" s="176"/>
    </row>
    <row r="17" spans="1:25" ht="85.5">
      <c r="A17" s="178" t="s">
        <v>173</v>
      </c>
      <c r="B17" s="188" t="s">
        <v>193</v>
      </c>
      <c r="C17" s="178" t="s">
        <v>194</v>
      </c>
      <c r="D17" s="178" t="s">
        <v>195</v>
      </c>
      <c r="E17" s="180" t="s">
        <v>184</v>
      </c>
      <c r="F17" s="178" t="s">
        <v>196</v>
      </c>
      <c r="G17" s="175" t="s">
        <v>197</v>
      </c>
      <c r="H17" s="180" t="s">
        <v>198</v>
      </c>
      <c r="I17" s="180" t="s">
        <v>157</v>
      </c>
      <c r="J17" s="176" t="s">
        <v>199</v>
      </c>
      <c r="K17" s="180" t="s">
        <v>1810</v>
      </c>
      <c r="L17" s="185">
        <v>1</v>
      </c>
      <c r="M17" s="176" t="s">
        <v>160</v>
      </c>
      <c r="N17" s="176" t="s">
        <v>200</v>
      </c>
      <c r="O17" s="184">
        <v>2</v>
      </c>
      <c r="P17" s="180" t="s">
        <v>162</v>
      </c>
      <c r="Q17" s="176">
        <v>1</v>
      </c>
      <c r="R17" s="176">
        <v>0.38</v>
      </c>
      <c r="S17" s="176">
        <v>0</v>
      </c>
      <c r="T17" s="187">
        <f>(R17/Q17)*L17</f>
        <v>0.38</v>
      </c>
      <c r="U17" s="187">
        <f>((R17+S17)/O17)*L17</f>
        <v>0.19</v>
      </c>
      <c r="V17" s="187">
        <f>R17/Q17</f>
        <v>0.38</v>
      </c>
      <c r="W17" s="187">
        <f>(R17+S17)/O17</f>
        <v>0.19</v>
      </c>
      <c r="X17" s="176">
        <v>1</v>
      </c>
      <c r="Y17" s="176">
        <v>0</v>
      </c>
    </row>
    <row r="18" spans="1:25" ht="57" customHeight="1">
      <c r="A18" s="178"/>
      <c r="B18" s="188"/>
      <c r="C18" s="178"/>
      <c r="D18" s="178"/>
      <c r="E18" s="180"/>
      <c r="F18" s="332" t="s">
        <v>2068</v>
      </c>
      <c r="G18" s="332"/>
      <c r="H18" s="332"/>
      <c r="I18" s="332"/>
      <c r="J18" s="332"/>
      <c r="K18" s="332"/>
      <c r="L18" s="332"/>
      <c r="M18" s="332"/>
      <c r="N18" s="332"/>
      <c r="O18" s="332"/>
      <c r="P18" s="332"/>
      <c r="Q18" s="332"/>
      <c r="R18" s="332"/>
      <c r="S18" s="176"/>
      <c r="T18" s="156">
        <f>T17</f>
        <v>0.38</v>
      </c>
      <c r="U18" s="156">
        <f t="shared" ref="U18:W18" si="0">U17</f>
        <v>0.19</v>
      </c>
      <c r="V18" s="156">
        <f t="shared" si="0"/>
        <v>0.38</v>
      </c>
      <c r="W18" s="156">
        <f t="shared" si="0"/>
        <v>0.19</v>
      </c>
      <c r="X18" s="176"/>
      <c r="Y18" s="176"/>
    </row>
    <row r="19" spans="1:25" ht="128.25">
      <c r="A19" s="178" t="s">
        <v>201</v>
      </c>
      <c r="B19" s="178" t="s">
        <v>202</v>
      </c>
      <c r="C19" s="173" t="s">
        <v>203</v>
      </c>
      <c r="D19" s="173" t="s">
        <v>204</v>
      </c>
      <c r="E19" s="180" t="s">
        <v>205</v>
      </c>
      <c r="F19" s="180" t="s">
        <v>206</v>
      </c>
      <c r="G19" s="175" t="s">
        <v>207</v>
      </c>
      <c r="H19" s="180" t="s">
        <v>208</v>
      </c>
      <c r="I19" s="176" t="s">
        <v>209</v>
      </c>
      <c r="J19" s="180" t="s">
        <v>210</v>
      </c>
      <c r="K19" s="180" t="s">
        <v>211</v>
      </c>
      <c r="L19" s="185">
        <v>0.15</v>
      </c>
      <c r="M19" s="176" t="s">
        <v>160</v>
      </c>
      <c r="N19" s="189" t="s">
        <v>212</v>
      </c>
      <c r="O19" s="190">
        <f>317483-310293</f>
        <v>7190</v>
      </c>
      <c r="P19" s="191">
        <v>515</v>
      </c>
      <c r="Q19" s="190">
        <v>1850</v>
      </c>
      <c r="R19" s="190">
        <v>0</v>
      </c>
      <c r="S19" s="190">
        <v>6737</v>
      </c>
      <c r="T19" s="187">
        <f>(R19/Q19)*L19</f>
        <v>0</v>
      </c>
      <c r="U19" s="187">
        <f>((R19+S19)/O19)*L19</f>
        <v>0.14054937413073715</v>
      </c>
      <c r="V19" s="187">
        <f>R19/Q19</f>
        <v>0</v>
      </c>
      <c r="W19" s="187">
        <f>(R19+S19)/O19</f>
        <v>0.93699582753824762</v>
      </c>
      <c r="X19" s="190">
        <v>1950</v>
      </c>
      <c r="Y19" s="190">
        <v>2875</v>
      </c>
    </row>
    <row r="20" spans="1:25" ht="128.25">
      <c r="A20" s="178" t="s">
        <v>201</v>
      </c>
      <c r="B20" s="178" t="s">
        <v>202</v>
      </c>
      <c r="C20" s="173" t="s">
        <v>203</v>
      </c>
      <c r="D20" s="173" t="s">
        <v>204</v>
      </c>
      <c r="E20" s="180" t="s">
        <v>213</v>
      </c>
      <c r="F20" s="180" t="s">
        <v>206</v>
      </c>
      <c r="G20" s="175" t="s">
        <v>207</v>
      </c>
      <c r="H20" s="180" t="s">
        <v>214</v>
      </c>
      <c r="I20" s="176" t="s">
        <v>215</v>
      </c>
      <c r="J20" s="180" t="s">
        <v>216</v>
      </c>
      <c r="K20" s="180" t="s">
        <v>217</v>
      </c>
      <c r="L20" s="185">
        <v>0.1</v>
      </c>
      <c r="M20" s="176" t="s">
        <v>160</v>
      </c>
      <c r="N20" s="189" t="s">
        <v>218</v>
      </c>
      <c r="O20" s="190">
        <v>9</v>
      </c>
      <c r="P20" s="190" t="s">
        <v>162</v>
      </c>
      <c r="Q20" s="190">
        <v>2.9</v>
      </c>
      <c r="R20" s="190">
        <v>0</v>
      </c>
      <c r="S20" s="190">
        <v>0</v>
      </c>
      <c r="T20" s="187">
        <f t="shared" ref="T20:T104" si="1">(R20/Q20)*L20</f>
        <v>0</v>
      </c>
      <c r="U20" s="187">
        <f t="shared" ref="U20:U104" si="2">((R20+S20)/O20)*L20</f>
        <v>0</v>
      </c>
      <c r="V20" s="187">
        <f t="shared" ref="V20:V104" si="3">R20/Q20</f>
        <v>0</v>
      </c>
      <c r="W20" s="187">
        <f t="shared" ref="W20:W104" si="4">(R20+S20)/O20</f>
        <v>0</v>
      </c>
      <c r="X20" s="190">
        <v>3</v>
      </c>
      <c r="Y20" s="190">
        <v>3</v>
      </c>
    </row>
    <row r="21" spans="1:25" ht="128.25">
      <c r="A21" s="178" t="s">
        <v>201</v>
      </c>
      <c r="B21" s="178" t="s">
        <v>202</v>
      </c>
      <c r="C21" s="173" t="s">
        <v>203</v>
      </c>
      <c r="D21" s="173" t="s">
        <v>204</v>
      </c>
      <c r="E21" s="180" t="s">
        <v>205</v>
      </c>
      <c r="F21" s="180" t="s">
        <v>206</v>
      </c>
      <c r="G21" s="175" t="s">
        <v>207</v>
      </c>
      <c r="H21" s="180" t="s">
        <v>219</v>
      </c>
      <c r="I21" s="176" t="s">
        <v>209</v>
      </c>
      <c r="J21" s="180">
        <v>0</v>
      </c>
      <c r="K21" s="180" t="s">
        <v>220</v>
      </c>
      <c r="L21" s="185">
        <v>0.15</v>
      </c>
      <c r="M21" s="176" t="s">
        <v>160</v>
      </c>
      <c r="N21" s="189" t="s">
        <v>221</v>
      </c>
      <c r="O21" s="190">
        <v>6</v>
      </c>
      <c r="P21" s="190">
        <v>4</v>
      </c>
      <c r="Q21" s="190" t="s">
        <v>162</v>
      </c>
      <c r="R21" s="190" t="s">
        <v>162</v>
      </c>
      <c r="S21" s="190">
        <v>5</v>
      </c>
      <c r="T21" s="190" t="s">
        <v>162</v>
      </c>
      <c r="U21" s="187">
        <f>(S21/O21)*L21</f>
        <v>0.125</v>
      </c>
      <c r="V21" s="190" t="s">
        <v>162</v>
      </c>
      <c r="W21" s="187">
        <f>S21/O21</f>
        <v>0.83333333333333337</v>
      </c>
      <c r="X21" s="190">
        <v>1</v>
      </c>
      <c r="Y21" s="190">
        <v>1</v>
      </c>
    </row>
    <row r="22" spans="1:25" ht="128.25">
      <c r="A22" s="178" t="s">
        <v>201</v>
      </c>
      <c r="B22" s="178" t="s">
        <v>202</v>
      </c>
      <c r="C22" s="173" t="s">
        <v>203</v>
      </c>
      <c r="D22" s="173" t="s">
        <v>204</v>
      </c>
      <c r="E22" s="180" t="s">
        <v>222</v>
      </c>
      <c r="F22" s="180" t="s">
        <v>206</v>
      </c>
      <c r="G22" s="175" t="s">
        <v>207</v>
      </c>
      <c r="H22" s="180" t="s">
        <v>223</v>
      </c>
      <c r="I22" s="176" t="s">
        <v>224</v>
      </c>
      <c r="J22" s="180" t="s">
        <v>225</v>
      </c>
      <c r="K22" s="180" t="s">
        <v>226</v>
      </c>
      <c r="L22" s="185">
        <v>0.15</v>
      </c>
      <c r="M22" s="176" t="s">
        <v>160</v>
      </c>
      <c r="N22" s="189" t="s">
        <v>227</v>
      </c>
      <c r="O22" s="190">
        <v>448000</v>
      </c>
      <c r="P22" s="190">
        <v>65000</v>
      </c>
      <c r="Q22" s="190">
        <v>110000</v>
      </c>
      <c r="R22" s="190">
        <f>8530+7530+8430</f>
        <v>24490</v>
      </c>
      <c r="S22" s="192">
        <v>79458</v>
      </c>
      <c r="T22" s="187">
        <f t="shared" si="1"/>
        <v>3.3395454545454541E-2</v>
      </c>
      <c r="U22" s="187">
        <f>((R22+S22)/O22)*L22</f>
        <v>3.4804017857142856E-2</v>
      </c>
      <c r="V22" s="187">
        <f t="shared" si="3"/>
        <v>0.22263636363636363</v>
      </c>
      <c r="W22" s="187">
        <f>(R22+S22)/O22</f>
        <v>0.23202678571428573</v>
      </c>
      <c r="X22" s="190">
        <v>125000</v>
      </c>
      <c r="Y22" s="190">
        <v>148000</v>
      </c>
    </row>
    <row r="23" spans="1:25" ht="128.25">
      <c r="A23" s="178" t="s">
        <v>201</v>
      </c>
      <c r="B23" s="178" t="s">
        <v>202</v>
      </c>
      <c r="C23" s="173" t="s">
        <v>203</v>
      </c>
      <c r="D23" s="173" t="s">
        <v>204</v>
      </c>
      <c r="E23" s="180" t="s">
        <v>228</v>
      </c>
      <c r="F23" s="180" t="s">
        <v>206</v>
      </c>
      <c r="G23" s="175" t="s">
        <v>207</v>
      </c>
      <c r="H23" s="180" t="s">
        <v>229</v>
      </c>
      <c r="I23" s="176" t="s">
        <v>209</v>
      </c>
      <c r="J23" s="180" t="s">
        <v>230</v>
      </c>
      <c r="K23" s="180" t="s">
        <v>231</v>
      </c>
      <c r="L23" s="185">
        <v>0.1</v>
      </c>
      <c r="M23" s="176" t="s">
        <v>160</v>
      </c>
      <c r="N23" s="189" t="s">
        <v>232</v>
      </c>
      <c r="O23" s="190">
        <f>295529-283233</f>
        <v>12296</v>
      </c>
      <c r="P23" s="190">
        <v>4000</v>
      </c>
      <c r="Q23" s="190">
        <v>4000</v>
      </c>
      <c r="R23" s="190">
        <v>0</v>
      </c>
      <c r="S23" s="190">
        <v>6447</v>
      </c>
      <c r="T23" s="187">
        <f t="shared" si="1"/>
        <v>0</v>
      </c>
      <c r="U23" s="187">
        <f t="shared" si="2"/>
        <v>5.243168510084581E-2</v>
      </c>
      <c r="V23" s="187">
        <f t="shared" si="3"/>
        <v>0</v>
      </c>
      <c r="W23" s="187">
        <f t="shared" si="4"/>
        <v>0.52431685100845804</v>
      </c>
      <c r="X23" s="190">
        <v>2296</v>
      </c>
      <c r="Y23" s="190">
        <v>2000</v>
      </c>
    </row>
    <row r="24" spans="1:25" ht="128.25">
      <c r="A24" s="178" t="s">
        <v>201</v>
      </c>
      <c r="B24" s="178" t="s">
        <v>202</v>
      </c>
      <c r="C24" s="173" t="s">
        <v>203</v>
      </c>
      <c r="D24" s="173" t="s">
        <v>204</v>
      </c>
      <c r="E24" s="180" t="s">
        <v>233</v>
      </c>
      <c r="F24" s="180" t="s">
        <v>206</v>
      </c>
      <c r="G24" s="175" t="s">
        <v>207</v>
      </c>
      <c r="H24" s="180" t="s">
        <v>234</v>
      </c>
      <c r="I24" s="176" t="s">
        <v>235</v>
      </c>
      <c r="J24" s="180" t="s">
        <v>236</v>
      </c>
      <c r="K24" s="180" t="s">
        <v>237</v>
      </c>
      <c r="L24" s="185">
        <v>0.1</v>
      </c>
      <c r="M24" s="176" t="s">
        <v>160</v>
      </c>
      <c r="N24" s="189" t="s">
        <v>238</v>
      </c>
      <c r="O24" s="190">
        <v>592</v>
      </c>
      <c r="P24" s="190" t="s">
        <v>162</v>
      </c>
      <c r="Q24" s="190">
        <v>115</v>
      </c>
      <c r="R24" s="190">
        <v>0</v>
      </c>
      <c r="S24" s="190">
        <v>0</v>
      </c>
      <c r="T24" s="187">
        <f t="shared" si="1"/>
        <v>0</v>
      </c>
      <c r="U24" s="187">
        <f t="shared" si="2"/>
        <v>0</v>
      </c>
      <c r="V24" s="187">
        <f t="shared" si="3"/>
        <v>0</v>
      </c>
      <c r="W24" s="187">
        <f t="shared" si="4"/>
        <v>0</v>
      </c>
      <c r="X24" s="190">
        <v>243</v>
      </c>
      <c r="Y24" s="190">
        <v>234</v>
      </c>
    </row>
    <row r="25" spans="1:25" ht="128.25">
      <c r="A25" s="178" t="s">
        <v>201</v>
      </c>
      <c r="B25" s="178" t="s">
        <v>202</v>
      </c>
      <c r="C25" s="173" t="s">
        <v>203</v>
      </c>
      <c r="D25" s="173" t="s">
        <v>204</v>
      </c>
      <c r="E25" s="180" t="s">
        <v>239</v>
      </c>
      <c r="F25" s="180" t="s">
        <v>206</v>
      </c>
      <c r="G25" s="175" t="s">
        <v>207</v>
      </c>
      <c r="H25" s="180" t="s">
        <v>240</v>
      </c>
      <c r="I25" s="176" t="s">
        <v>209</v>
      </c>
      <c r="J25" s="180" t="s">
        <v>241</v>
      </c>
      <c r="K25" s="180" t="s">
        <v>242</v>
      </c>
      <c r="L25" s="185">
        <v>0.15</v>
      </c>
      <c r="M25" s="176" t="s">
        <v>160</v>
      </c>
      <c r="N25" s="189" t="s">
        <v>243</v>
      </c>
      <c r="O25" s="190">
        <v>45</v>
      </c>
      <c r="P25" s="190" t="s">
        <v>162</v>
      </c>
      <c r="Q25" s="190">
        <v>15</v>
      </c>
      <c r="R25" s="190">
        <v>0</v>
      </c>
      <c r="S25" s="190">
        <v>0</v>
      </c>
      <c r="T25" s="187">
        <f t="shared" si="1"/>
        <v>0</v>
      </c>
      <c r="U25" s="187">
        <f t="shared" si="2"/>
        <v>0</v>
      </c>
      <c r="V25" s="187">
        <f t="shared" si="3"/>
        <v>0</v>
      </c>
      <c r="W25" s="187">
        <f t="shared" si="4"/>
        <v>0</v>
      </c>
      <c r="X25" s="190">
        <v>15</v>
      </c>
      <c r="Y25" s="190">
        <v>15</v>
      </c>
    </row>
    <row r="26" spans="1:25" ht="165" customHeight="1">
      <c r="A26" s="178" t="s">
        <v>201</v>
      </c>
      <c r="B26" s="178" t="s">
        <v>202</v>
      </c>
      <c r="C26" s="173" t="s">
        <v>203</v>
      </c>
      <c r="D26" s="173" t="s">
        <v>204</v>
      </c>
      <c r="E26" s="180" t="s">
        <v>205</v>
      </c>
      <c r="F26" s="180" t="s">
        <v>206</v>
      </c>
      <c r="G26" s="175" t="s">
        <v>207</v>
      </c>
      <c r="H26" s="180" t="s">
        <v>244</v>
      </c>
      <c r="I26" s="176" t="s">
        <v>209</v>
      </c>
      <c r="J26" s="180" t="s">
        <v>245</v>
      </c>
      <c r="K26" s="180" t="s">
        <v>246</v>
      </c>
      <c r="L26" s="185">
        <v>0.1</v>
      </c>
      <c r="M26" s="176" t="s">
        <v>160</v>
      </c>
      <c r="N26" s="189" t="s">
        <v>247</v>
      </c>
      <c r="O26" s="190">
        <f>246152+171307+281823</f>
        <v>699282</v>
      </c>
      <c r="P26" s="190">
        <f>246152+171307+281823</f>
        <v>699282</v>
      </c>
      <c r="Q26" s="190">
        <f t="shared" ref="Q26" si="5">246152+171307+281823</f>
        <v>699282</v>
      </c>
      <c r="R26" s="190">
        <v>174820.5</v>
      </c>
      <c r="S26" s="190">
        <f>246152+171307+281823</f>
        <v>699282</v>
      </c>
      <c r="T26" s="187">
        <f t="shared" si="1"/>
        <v>2.5000000000000001E-2</v>
      </c>
      <c r="U26" s="187">
        <f>(R26/Q26)*L26</f>
        <v>2.5000000000000001E-2</v>
      </c>
      <c r="V26" s="187">
        <f t="shared" si="3"/>
        <v>0.25</v>
      </c>
      <c r="W26" s="187">
        <f>R26/O26</f>
        <v>0.25</v>
      </c>
      <c r="X26" s="190">
        <f t="shared" ref="X26:Y26" si="6">246152+171307+281823</f>
        <v>699282</v>
      </c>
      <c r="Y26" s="190">
        <f t="shared" si="6"/>
        <v>699282</v>
      </c>
    </row>
    <row r="27" spans="1:25" ht="63.75" customHeight="1">
      <c r="A27" s="178"/>
      <c r="B27" s="178"/>
      <c r="C27" s="173"/>
      <c r="D27" s="173"/>
      <c r="E27" s="180"/>
      <c r="F27" s="332" t="s">
        <v>2069</v>
      </c>
      <c r="G27" s="332"/>
      <c r="H27" s="332"/>
      <c r="I27" s="332"/>
      <c r="J27" s="332"/>
      <c r="K27" s="332"/>
      <c r="L27" s="332"/>
      <c r="M27" s="332"/>
      <c r="N27" s="332"/>
      <c r="O27" s="332"/>
      <c r="P27" s="332"/>
      <c r="Q27" s="332"/>
      <c r="R27" s="332"/>
      <c r="S27" s="190"/>
      <c r="T27" s="156">
        <f>SUM(T19:T26)</f>
        <v>5.8395454545454542E-2</v>
      </c>
      <c r="U27" s="156">
        <f>SUM(U19:U26)</f>
        <v>0.37778507708872588</v>
      </c>
      <c r="V27" s="156">
        <f>AVERAGE(V19:V26)</f>
        <v>6.7519480519480521E-2</v>
      </c>
      <c r="W27" s="156">
        <f>AVERAGE(W19:W26)</f>
        <v>0.3470840996992906</v>
      </c>
      <c r="X27" s="190"/>
      <c r="Y27" s="190"/>
    </row>
    <row r="28" spans="1:25" ht="128.25">
      <c r="A28" s="178" t="s">
        <v>248</v>
      </c>
      <c r="B28" s="178" t="s">
        <v>202</v>
      </c>
      <c r="C28" s="173" t="s">
        <v>203</v>
      </c>
      <c r="D28" s="173" t="s">
        <v>204</v>
      </c>
      <c r="E28" s="180" t="s">
        <v>249</v>
      </c>
      <c r="F28" s="180" t="s">
        <v>250</v>
      </c>
      <c r="G28" s="175" t="s">
        <v>251</v>
      </c>
      <c r="H28" s="180" t="s">
        <v>252</v>
      </c>
      <c r="I28" s="176" t="s">
        <v>209</v>
      </c>
      <c r="J28" s="180" t="s">
        <v>253</v>
      </c>
      <c r="K28" s="180" t="s">
        <v>254</v>
      </c>
      <c r="L28" s="185">
        <v>0.25</v>
      </c>
      <c r="M28" s="176" t="s">
        <v>160</v>
      </c>
      <c r="N28" s="189" t="s">
        <v>255</v>
      </c>
      <c r="O28" s="190">
        <v>7000</v>
      </c>
      <c r="P28" s="190">
        <v>400</v>
      </c>
      <c r="Q28" s="190">
        <v>2200</v>
      </c>
      <c r="R28" s="190">
        <v>524</v>
      </c>
      <c r="S28" s="190">
        <v>1546</v>
      </c>
      <c r="T28" s="187">
        <f t="shared" si="1"/>
        <v>5.9545454545454547E-2</v>
      </c>
      <c r="U28" s="187">
        <f t="shared" si="2"/>
        <v>7.3928571428571427E-2</v>
      </c>
      <c r="V28" s="187">
        <f t="shared" si="3"/>
        <v>0.23818181818181819</v>
      </c>
      <c r="W28" s="187">
        <f t="shared" si="4"/>
        <v>0.29571428571428571</v>
      </c>
      <c r="X28" s="190">
        <v>2200</v>
      </c>
      <c r="Y28" s="190">
        <v>2200</v>
      </c>
    </row>
    <row r="29" spans="1:25" ht="128.25">
      <c r="A29" s="178" t="s">
        <v>248</v>
      </c>
      <c r="B29" s="178" t="s">
        <v>202</v>
      </c>
      <c r="C29" s="173" t="s">
        <v>203</v>
      </c>
      <c r="D29" s="173" t="s">
        <v>204</v>
      </c>
      <c r="E29" s="180" t="s">
        <v>249</v>
      </c>
      <c r="F29" s="180" t="s">
        <v>250</v>
      </c>
      <c r="G29" s="175" t="s">
        <v>251</v>
      </c>
      <c r="H29" s="180" t="s">
        <v>256</v>
      </c>
      <c r="I29" s="176" t="s">
        <v>209</v>
      </c>
      <c r="J29" s="180" t="s">
        <v>257</v>
      </c>
      <c r="K29" s="180" t="s">
        <v>258</v>
      </c>
      <c r="L29" s="185">
        <v>0.25</v>
      </c>
      <c r="M29" s="176" t="s">
        <v>166</v>
      </c>
      <c r="N29" s="189" t="s">
        <v>255</v>
      </c>
      <c r="O29" s="190">
        <v>800</v>
      </c>
      <c r="P29" s="190">
        <v>70</v>
      </c>
      <c r="Q29" s="190">
        <v>240</v>
      </c>
      <c r="R29" s="190">
        <v>0</v>
      </c>
      <c r="S29" s="190">
        <v>60</v>
      </c>
      <c r="T29" s="187">
        <f t="shared" si="1"/>
        <v>0</v>
      </c>
      <c r="U29" s="187">
        <f t="shared" si="2"/>
        <v>1.8749999999999999E-2</v>
      </c>
      <c r="V29" s="187">
        <f t="shared" si="3"/>
        <v>0</v>
      </c>
      <c r="W29" s="187">
        <f t="shared" si="4"/>
        <v>7.4999999999999997E-2</v>
      </c>
      <c r="X29" s="190">
        <v>245</v>
      </c>
      <c r="Y29" s="190">
        <v>245</v>
      </c>
    </row>
    <row r="30" spans="1:25" ht="128.25">
      <c r="A30" s="178" t="s">
        <v>248</v>
      </c>
      <c r="B30" s="178" t="s">
        <v>202</v>
      </c>
      <c r="C30" s="173" t="s">
        <v>203</v>
      </c>
      <c r="D30" s="173" t="s">
        <v>204</v>
      </c>
      <c r="E30" s="180" t="s">
        <v>249</v>
      </c>
      <c r="F30" s="180" t="s">
        <v>250</v>
      </c>
      <c r="G30" s="175" t="s">
        <v>251</v>
      </c>
      <c r="H30" s="180" t="s">
        <v>259</v>
      </c>
      <c r="I30" s="176" t="s">
        <v>209</v>
      </c>
      <c r="J30" s="180" t="s">
        <v>260</v>
      </c>
      <c r="K30" s="180" t="s">
        <v>261</v>
      </c>
      <c r="L30" s="185">
        <v>0.25</v>
      </c>
      <c r="M30" s="176" t="s">
        <v>160</v>
      </c>
      <c r="N30" s="189" t="s">
        <v>262</v>
      </c>
      <c r="O30" s="190">
        <v>5</v>
      </c>
      <c r="P30" s="190">
        <v>1</v>
      </c>
      <c r="Q30" s="190">
        <v>1</v>
      </c>
      <c r="R30" s="190">
        <v>0</v>
      </c>
      <c r="S30" s="190">
        <v>0</v>
      </c>
      <c r="T30" s="187">
        <f t="shared" si="1"/>
        <v>0</v>
      </c>
      <c r="U30" s="187">
        <f t="shared" si="2"/>
        <v>0</v>
      </c>
      <c r="V30" s="187">
        <f t="shared" si="3"/>
        <v>0</v>
      </c>
      <c r="W30" s="187">
        <f t="shared" si="4"/>
        <v>0</v>
      </c>
      <c r="X30" s="190">
        <v>2</v>
      </c>
      <c r="Y30" s="190">
        <v>1</v>
      </c>
    </row>
    <row r="31" spans="1:25" ht="128.25">
      <c r="A31" s="178" t="s">
        <v>248</v>
      </c>
      <c r="B31" s="178" t="s">
        <v>202</v>
      </c>
      <c r="C31" s="173" t="s">
        <v>203</v>
      </c>
      <c r="D31" s="173" t="s">
        <v>204</v>
      </c>
      <c r="E31" s="180" t="s">
        <v>249</v>
      </c>
      <c r="F31" s="180" t="s">
        <v>250</v>
      </c>
      <c r="G31" s="175" t="s">
        <v>251</v>
      </c>
      <c r="H31" s="180" t="s">
        <v>263</v>
      </c>
      <c r="I31" s="176" t="s">
        <v>209</v>
      </c>
      <c r="J31" s="180">
        <v>0</v>
      </c>
      <c r="K31" s="180" t="s">
        <v>264</v>
      </c>
      <c r="L31" s="185">
        <v>0.25</v>
      </c>
      <c r="M31" s="176" t="s">
        <v>160</v>
      </c>
      <c r="N31" s="189" t="s">
        <v>265</v>
      </c>
      <c r="O31" s="190">
        <v>6</v>
      </c>
      <c r="P31" s="190" t="s">
        <v>162</v>
      </c>
      <c r="Q31" s="190" t="s">
        <v>162</v>
      </c>
      <c r="R31" s="190" t="s">
        <v>162</v>
      </c>
      <c r="S31" s="190">
        <v>0</v>
      </c>
      <c r="T31" s="190" t="s">
        <v>162</v>
      </c>
      <c r="U31" s="190" t="s">
        <v>162</v>
      </c>
      <c r="V31" s="190" t="s">
        <v>162</v>
      </c>
      <c r="W31" s="190" t="s">
        <v>162</v>
      </c>
      <c r="X31" s="190">
        <v>3</v>
      </c>
      <c r="Y31" s="190">
        <v>3</v>
      </c>
    </row>
    <row r="32" spans="1:25" ht="121.5" customHeight="1">
      <c r="A32" s="178" t="s">
        <v>248</v>
      </c>
      <c r="B32" s="178" t="s">
        <v>202</v>
      </c>
      <c r="C32" s="173" t="s">
        <v>203</v>
      </c>
      <c r="D32" s="173" t="s">
        <v>204</v>
      </c>
      <c r="E32" s="180" t="s">
        <v>249</v>
      </c>
      <c r="F32" s="178" t="s">
        <v>250</v>
      </c>
      <c r="G32" s="180" t="s">
        <v>251</v>
      </c>
      <c r="H32" s="180" t="s">
        <v>259</v>
      </c>
      <c r="I32" s="176" t="s">
        <v>209</v>
      </c>
      <c r="J32" s="180">
        <v>0</v>
      </c>
      <c r="K32" s="180" t="s">
        <v>261</v>
      </c>
      <c r="L32" s="185">
        <v>1</v>
      </c>
      <c r="M32" s="176" t="s">
        <v>160</v>
      </c>
      <c r="N32" s="189" t="s">
        <v>262</v>
      </c>
      <c r="O32" s="190">
        <v>5</v>
      </c>
      <c r="P32" s="190" t="s">
        <v>162</v>
      </c>
      <c r="Q32" s="190">
        <v>1</v>
      </c>
      <c r="R32" s="190">
        <v>0</v>
      </c>
      <c r="S32" s="190">
        <v>0</v>
      </c>
      <c r="T32" s="187">
        <f t="shared" si="1"/>
        <v>0</v>
      </c>
      <c r="U32" s="187">
        <f t="shared" si="2"/>
        <v>0</v>
      </c>
      <c r="V32" s="187">
        <f t="shared" si="3"/>
        <v>0</v>
      </c>
      <c r="W32" s="187">
        <f t="shared" si="4"/>
        <v>0</v>
      </c>
      <c r="X32" s="190">
        <v>2</v>
      </c>
      <c r="Y32" s="190">
        <v>2</v>
      </c>
    </row>
    <row r="33" spans="1:25" ht="121.5" customHeight="1">
      <c r="A33" s="178"/>
      <c r="B33" s="178"/>
      <c r="C33" s="173"/>
      <c r="D33" s="173"/>
      <c r="E33" s="180"/>
      <c r="F33" s="332" t="s">
        <v>2070</v>
      </c>
      <c r="G33" s="332"/>
      <c r="H33" s="332"/>
      <c r="I33" s="332"/>
      <c r="J33" s="332"/>
      <c r="K33" s="332"/>
      <c r="L33" s="332"/>
      <c r="M33" s="332"/>
      <c r="N33" s="332"/>
      <c r="O33" s="332"/>
      <c r="P33" s="332"/>
      <c r="Q33" s="332"/>
      <c r="R33" s="332"/>
      <c r="S33" s="190"/>
      <c r="T33" s="156">
        <f>SUM(T28:T32)</f>
        <v>5.9545454545454547E-2</v>
      </c>
      <c r="U33" s="156">
        <f>SUM(U28:U32)</f>
        <v>9.267857142857143E-2</v>
      </c>
      <c r="V33" s="156">
        <f>AVERAGE(V28:V32)</f>
        <v>5.9545454545454547E-2</v>
      </c>
      <c r="W33" s="156">
        <f>AVERAGE(W28:W32)</f>
        <v>9.267857142857143E-2</v>
      </c>
      <c r="X33" s="190"/>
      <c r="Y33" s="190"/>
    </row>
    <row r="34" spans="1:25" ht="128.25">
      <c r="A34" s="178" t="s">
        <v>266</v>
      </c>
      <c r="B34" s="178" t="s">
        <v>202</v>
      </c>
      <c r="C34" s="173" t="s">
        <v>203</v>
      </c>
      <c r="D34" s="173" t="s">
        <v>204</v>
      </c>
      <c r="E34" s="178" t="s">
        <v>267</v>
      </c>
      <c r="F34" s="180" t="s">
        <v>268</v>
      </c>
      <c r="G34" s="175" t="s">
        <v>269</v>
      </c>
      <c r="H34" s="180" t="s">
        <v>270</v>
      </c>
      <c r="I34" s="176" t="s">
        <v>271</v>
      </c>
      <c r="J34" s="180" t="s">
        <v>272</v>
      </c>
      <c r="K34" s="180" t="s">
        <v>273</v>
      </c>
      <c r="L34" s="185">
        <v>0.1</v>
      </c>
      <c r="M34" s="176" t="s">
        <v>160</v>
      </c>
      <c r="N34" s="189" t="s">
        <v>274</v>
      </c>
      <c r="O34" s="190">
        <v>1</v>
      </c>
      <c r="P34" s="190">
        <v>1</v>
      </c>
      <c r="Q34" s="190" t="s">
        <v>162</v>
      </c>
      <c r="R34" s="190" t="s">
        <v>162</v>
      </c>
      <c r="S34" s="190">
        <v>1</v>
      </c>
      <c r="T34" s="190" t="s">
        <v>162</v>
      </c>
      <c r="U34" s="187">
        <f>(S34/O34)*L34</f>
        <v>0.1</v>
      </c>
      <c r="V34" s="190" t="s">
        <v>162</v>
      </c>
      <c r="W34" s="187">
        <f>S34/O34</f>
        <v>1</v>
      </c>
      <c r="X34" s="190">
        <v>0</v>
      </c>
      <c r="Y34" s="190">
        <v>0</v>
      </c>
    </row>
    <row r="35" spans="1:25" ht="128.25">
      <c r="A35" s="178" t="s">
        <v>266</v>
      </c>
      <c r="B35" s="178" t="s">
        <v>202</v>
      </c>
      <c r="C35" s="173" t="s">
        <v>203</v>
      </c>
      <c r="D35" s="173" t="s">
        <v>204</v>
      </c>
      <c r="E35" s="178" t="s">
        <v>267</v>
      </c>
      <c r="F35" s="180" t="s">
        <v>268</v>
      </c>
      <c r="G35" s="175" t="s">
        <v>269</v>
      </c>
      <c r="H35" s="180" t="s">
        <v>275</v>
      </c>
      <c r="I35" s="176" t="s">
        <v>209</v>
      </c>
      <c r="J35" s="180" t="s">
        <v>276</v>
      </c>
      <c r="K35" s="180" t="s">
        <v>277</v>
      </c>
      <c r="L35" s="185">
        <v>0.1</v>
      </c>
      <c r="M35" s="176" t="s">
        <v>166</v>
      </c>
      <c r="N35" s="189" t="s">
        <v>274</v>
      </c>
      <c r="O35" s="190">
        <v>4</v>
      </c>
      <c r="P35" s="190">
        <v>1</v>
      </c>
      <c r="Q35" s="190">
        <v>1</v>
      </c>
      <c r="R35" s="190">
        <v>0</v>
      </c>
      <c r="S35" s="190">
        <v>1</v>
      </c>
      <c r="T35" s="187">
        <f>(R35/Q35)*L35</f>
        <v>0</v>
      </c>
      <c r="U35" s="187">
        <f>((R35+S35)/O35)*L35</f>
        <v>2.5000000000000001E-2</v>
      </c>
      <c r="V35" s="187">
        <f t="shared" si="3"/>
        <v>0</v>
      </c>
      <c r="W35" s="187">
        <f t="shared" si="4"/>
        <v>0.25</v>
      </c>
      <c r="X35" s="190">
        <v>1</v>
      </c>
      <c r="Y35" s="190">
        <v>1</v>
      </c>
    </row>
    <row r="36" spans="1:25" ht="128.25">
      <c r="A36" s="178" t="s">
        <v>266</v>
      </c>
      <c r="B36" s="178" t="s">
        <v>202</v>
      </c>
      <c r="C36" s="173" t="s">
        <v>203</v>
      </c>
      <c r="D36" s="173" t="s">
        <v>204</v>
      </c>
      <c r="E36" s="178" t="s">
        <v>267</v>
      </c>
      <c r="F36" s="180" t="s">
        <v>268</v>
      </c>
      <c r="G36" s="175" t="s">
        <v>269</v>
      </c>
      <c r="H36" s="180" t="s">
        <v>278</v>
      </c>
      <c r="I36" s="176" t="s">
        <v>209</v>
      </c>
      <c r="J36" s="180" t="s">
        <v>279</v>
      </c>
      <c r="K36" s="180" t="s">
        <v>280</v>
      </c>
      <c r="L36" s="185">
        <v>0.1</v>
      </c>
      <c r="M36" s="176" t="s">
        <v>160</v>
      </c>
      <c r="N36" s="189" t="s">
        <v>274</v>
      </c>
      <c r="O36" s="190">
        <v>1</v>
      </c>
      <c r="P36" s="190" t="s">
        <v>162</v>
      </c>
      <c r="Q36" s="190" t="s">
        <v>162</v>
      </c>
      <c r="R36" s="190" t="s">
        <v>162</v>
      </c>
      <c r="S36" s="190">
        <v>0</v>
      </c>
      <c r="T36" s="190" t="s">
        <v>162</v>
      </c>
      <c r="U36" s="190" t="s">
        <v>162</v>
      </c>
      <c r="V36" s="190" t="s">
        <v>162</v>
      </c>
      <c r="W36" s="190" t="s">
        <v>162</v>
      </c>
      <c r="X36" s="190">
        <v>1</v>
      </c>
      <c r="Y36" s="190">
        <v>0</v>
      </c>
    </row>
    <row r="37" spans="1:25" ht="128.25">
      <c r="A37" s="178" t="s">
        <v>266</v>
      </c>
      <c r="B37" s="178" t="s">
        <v>202</v>
      </c>
      <c r="C37" s="173" t="s">
        <v>203</v>
      </c>
      <c r="D37" s="173" t="s">
        <v>204</v>
      </c>
      <c r="E37" s="178" t="s">
        <v>267</v>
      </c>
      <c r="F37" s="180" t="s">
        <v>268</v>
      </c>
      <c r="G37" s="175" t="s">
        <v>269</v>
      </c>
      <c r="H37" s="180" t="s">
        <v>281</v>
      </c>
      <c r="I37" s="176" t="s">
        <v>209</v>
      </c>
      <c r="J37" s="180">
        <v>0</v>
      </c>
      <c r="K37" s="180" t="s">
        <v>282</v>
      </c>
      <c r="L37" s="185">
        <v>0.1</v>
      </c>
      <c r="M37" s="176" t="s">
        <v>160</v>
      </c>
      <c r="N37" s="189" t="s">
        <v>274</v>
      </c>
      <c r="O37" s="190">
        <v>1</v>
      </c>
      <c r="P37" s="190" t="s">
        <v>162</v>
      </c>
      <c r="Q37" s="190" t="s">
        <v>162</v>
      </c>
      <c r="R37" s="190" t="s">
        <v>162</v>
      </c>
      <c r="S37" s="190">
        <v>0</v>
      </c>
      <c r="T37" s="190" t="s">
        <v>162</v>
      </c>
      <c r="U37" s="190" t="s">
        <v>162</v>
      </c>
      <c r="V37" s="190" t="s">
        <v>162</v>
      </c>
      <c r="W37" s="190" t="s">
        <v>162</v>
      </c>
      <c r="X37" s="190">
        <v>0</v>
      </c>
      <c r="Y37" s="190">
        <v>1</v>
      </c>
    </row>
    <row r="38" spans="1:25" ht="128.25">
      <c r="A38" s="178" t="s">
        <v>266</v>
      </c>
      <c r="B38" s="178" t="s">
        <v>202</v>
      </c>
      <c r="C38" s="173" t="s">
        <v>203</v>
      </c>
      <c r="D38" s="173" t="s">
        <v>204</v>
      </c>
      <c r="E38" s="178" t="s">
        <v>267</v>
      </c>
      <c r="F38" s="180" t="s">
        <v>268</v>
      </c>
      <c r="G38" s="175" t="s">
        <v>269</v>
      </c>
      <c r="H38" s="180" t="s">
        <v>283</v>
      </c>
      <c r="I38" s="176" t="s">
        <v>209</v>
      </c>
      <c r="J38" s="180">
        <v>0</v>
      </c>
      <c r="K38" s="180" t="s">
        <v>284</v>
      </c>
      <c r="L38" s="185">
        <v>0.1</v>
      </c>
      <c r="M38" s="176" t="s">
        <v>160</v>
      </c>
      <c r="N38" s="189" t="s">
        <v>274</v>
      </c>
      <c r="O38" s="190">
        <v>1</v>
      </c>
      <c r="P38" s="190" t="s">
        <v>162</v>
      </c>
      <c r="Q38" s="190" t="s">
        <v>162</v>
      </c>
      <c r="R38" s="190" t="s">
        <v>162</v>
      </c>
      <c r="S38" s="190">
        <v>0</v>
      </c>
      <c r="T38" s="190" t="s">
        <v>162</v>
      </c>
      <c r="U38" s="190" t="s">
        <v>162</v>
      </c>
      <c r="V38" s="190" t="s">
        <v>162</v>
      </c>
      <c r="W38" s="190" t="s">
        <v>162</v>
      </c>
      <c r="X38" s="190">
        <v>1</v>
      </c>
      <c r="Y38" s="190">
        <v>0</v>
      </c>
    </row>
    <row r="39" spans="1:25" ht="128.25">
      <c r="A39" s="178" t="s">
        <v>266</v>
      </c>
      <c r="B39" s="178" t="s">
        <v>202</v>
      </c>
      <c r="C39" s="173" t="s">
        <v>203</v>
      </c>
      <c r="D39" s="173" t="s">
        <v>204</v>
      </c>
      <c r="E39" s="178" t="s">
        <v>267</v>
      </c>
      <c r="F39" s="180" t="s">
        <v>268</v>
      </c>
      <c r="G39" s="175" t="s">
        <v>269</v>
      </c>
      <c r="H39" s="180" t="s">
        <v>285</v>
      </c>
      <c r="I39" s="176" t="s">
        <v>209</v>
      </c>
      <c r="J39" s="180" t="s">
        <v>286</v>
      </c>
      <c r="K39" s="180" t="s">
        <v>287</v>
      </c>
      <c r="L39" s="185">
        <v>0.1</v>
      </c>
      <c r="M39" s="176" t="s">
        <v>160</v>
      </c>
      <c r="N39" s="189" t="s">
        <v>274</v>
      </c>
      <c r="O39" s="190">
        <v>4</v>
      </c>
      <c r="P39" s="190" t="s">
        <v>162</v>
      </c>
      <c r="Q39" s="190" t="s">
        <v>162</v>
      </c>
      <c r="R39" s="190" t="s">
        <v>162</v>
      </c>
      <c r="S39" s="190">
        <v>0</v>
      </c>
      <c r="T39" s="190" t="s">
        <v>162</v>
      </c>
      <c r="U39" s="190" t="s">
        <v>162</v>
      </c>
      <c r="V39" s="190" t="s">
        <v>162</v>
      </c>
      <c r="W39" s="190" t="s">
        <v>162</v>
      </c>
      <c r="X39" s="190">
        <v>2</v>
      </c>
      <c r="Y39" s="190">
        <v>2</v>
      </c>
    </row>
    <row r="40" spans="1:25" ht="128.25">
      <c r="A40" s="178" t="s">
        <v>266</v>
      </c>
      <c r="B40" s="178" t="s">
        <v>202</v>
      </c>
      <c r="C40" s="173" t="s">
        <v>203</v>
      </c>
      <c r="D40" s="173" t="s">
        <v>204</v>
      </c>
      <c r="E40" s="178" t="s">
        <v>267</v>
      </c>
      <c r="F40" s="180" t="s">
        <v>268</v>
      </c>
      <c r="G40" s="175" t="s">
        <v>269</v>
      </c>
      <c r="H40" s="180" t="s">
        <v>288</v>
      </c>
      <c r="I40" s="176" t="s">
        <v>209</v>
      </c>
      <c r="J40" s="180">
        <v>0</v>
      </c>
      <c r="K40" s="180" t="s">
        <v>289</v>
      </c>
      <c r="L40" s="185">
        <v>0.05</v>
      </c>
      <c r="M40" s="176" t="s">
        <v>160</v>
      </c>
      <c r="N40" s="189" t="s">
        <v>274</v>
      </c>
      <c r="O40" s="190">
        <v>1</v>
      </c>
      <c r="P40" s="190" t="s">
        <v>162</v>
      </c>
      <c r="Q40" s="190" t="s">
        <v>162</v>
      </c>
      <c r="R40" s="190" t="s">
        <v>162</v>
      </c>
      <c r="S40" s="190">
        <v>0</v>
      </c>
      <c r="T40" s="190" t="s">
        <v>162</v>
      </c>
      <c r="U40" s="190" t="s">
        <v>162</v>
      </c>
      <c r="V40" s="190" t="s">
        <v>162</v>
      </c>
      <c r="W40" s="190" t="s">
        <v>162</v>
      </c>
      <c r="X40" s="190">
        <v>1</v>
      </c>
      <c r="Y40" s="190">
        <v>0</v>
      </c>
    </row>
    <row r="41" spans="1:25" ht="128.25">
      <c r="A41" s="178" t="s">
        <v>266</v>
      </c>
      <c r="B41" s="178" t="s">
        <v>202</v>
      </c>
      <c r="C41" s="173" t="s">
        <v>203</v>
      </c>
      <c r="D41" s="173" t="s">
        <v>204</v>
      </c>
      <c r="E41" s="178" t="s">
        <v>267</v>
      </c>
      <c r="F41" s="180" t="s">
        <v>268</v>
      </c>
      <c r="G41" s="175" t="s">
        <v>269</v>
      </c>
      <c r="H41" s="180" t="s">
        <v>290</v>
      </c>
      <c r="I41" s="176" t="s">
        <v>209</v>
      </c>
      <c r="J41" s="180" t="s">
        <v>291</v>
      </c>
      <c r="K41" s="180" t="s">
        <v>292</v>
      </c>
      <c r="L41" s="185">
        <v>0.1</v>
      </c>
      <c r="M41" s="176" t="s">
        <v>160</v>
      </c>
      <c r="N41" s="189" t="s">
        <v>274</v>
      </c>
      <c r="O41" s="190">
        <v>24</v>
      </c>
      <c r="P41" s="190" t="s">
        <v>162</v>
      </c>
      <c r="Q41" s="190">
        <v>8</v>
      </c>
      <c r="R41" s="190">
        <v>2</v>
      </c>
      <c r="S41" s="190">
        <v>0</v>
      </c>
      <c r="T41" s="187">
        <f t="shared" si="1"/>
        <v>2.5000000000000001E-2</v>
      </c>
      <c r="U41" s="187">
        <f t="shared" si="2"/>
        <v>8.3333333333333332E-3</v>
      </c>
      <c r="V41" s="187">
        <f t="shared" si="3"/>
        <v>0.25</v>
      </c>
      <c r="W41" s="187">
        <f t="shared" si="4"/>
        <v>8.3333333333333329E-2</v>
      </c>
      <c r="X41" s="190">
        <v>8</v>
      </c>
      <c r="Y41" s="190">
        <v>8</v>
      </c>
    </row>
    <row r="42" spans="1:25" ht="128.25">
      <c r="A42" s="178" t="s">
        <v>266</v>
      </c>
      <c r="B42" s="178" t="s">
        <v>202</v>
      </c>
      <c r="C42" s="173" t="s">
        <v>203</v>
      </c>
      <c r="D42" s="173" t="s">
        <v>204</v>
      </c>
      <c r="E42" s="178" t="s">
        <v>267</v>
      </c>
      <c r="F42" s="180" t="s">
        <v>268</v>
      </c>
      <c r="G42" s="175" t="s">
        <v>269</v>
      </c>
      <c r="H42" s="180" t="s">
        <v>293</v>
      </c>
      <c r="I42" s="176" t="s">
        <v>209</v>
      </c>
      <c r="J42" s="180" t="s">
        <v>294</v>
      </c>
      <c r="K42" s="180" t="s">
        <v>295</v>
      </c>
      <c r="L42" s="185">
        <v>0.1</v>
      </c>
      <c r="M42" s="176" t="s">
        <v>160</v>
      </c>
      <c r="N42" s="189" t="s">
        <v>296</v>
      </c>
      <c r="O42" s="190">
        <v>100000</v>
      </c>
      <c r="P42" s="190" t="s">
        <v>162</v>
      </c>
      <c r="Q42" s="190">
        <v>33000</v>
      </c>
      <c r="R42" s="190">
        <v>0</v>
      </c>
      <c r="S42" s="190">
        <v>0</v>
      </c>
      <c r="T42" s="187">
        <f t="shared" si="1"/>
        <v>0</v>
      </c>
      <c r="U42" s="187">
        <f t="shared" si="2"/>
        <v>0</v>
      </c>
      <c r="V42" s="187">
        <f t="shared" si="3"/>
        <v>0</v>
      </c>
      <c r="W42" s="187">
        <f t="shared" si="4"/>
        <v>0</v>
      </c>
      <c r="X42" s="190">
        <v>33000</v>
      </c>
      <c r="Y42" s="190">
        <v>34000</v>
      </c>
    </row>
    <row r="43" spans="1:25" ht="128.25">
      <c r="A43" s="178" t="s">
        <v>266</v>
      </c>
      <c r="B43" s="178" t="s">
        <v>202</v>
      </c>
      <c r="C43" s="173" t="s">
        <v>203</v>
      </c>
      <c r="D43" s="173" t="s">
        <v>204</v>
      </c>
      <c r="E43" s="178" t="s">
        <v>267</v>
      </c>
      <c r="F43" s="180" t="s">
        <v>268</v>
      </c>
      <c r="G43" s="175" t="s">
        <v>269</v>
      </c>
      <c r="H43" s="180" t="s">
        <v>297</v>
      </c>
      <c r="I43" s="176" t="s">
        <v>209</v>
      </c>
      <c r="J43" s="180" t="s">
        <v>298</v>
      </c>
      <c r="K43" s="180" t="s">
        <v>299</v>
      </c>
      <c r="L43" s="185">
        <v>0.05</v>
      </c>
      <c r="M43" s="176" t="s">
        <v>160</v>
      </c>
      <c r="N43" s="189" t="s">
        <v>300</v>
      </c>
      <c r="O43" s="190">
        <v>1</v>
      </c>
      <c r="P43" s="190" t="s">
        <v>162</v>
      </c>
      <c r="Q43" s="190">
        <v>1</v>
      </c>
      <c r="R43" s="190">
        <v>0</v>
      </c>
      <c r="S43" s="190">
        <v>0</v>
      </c>
      <c r="T43" s="187">
        <f t="shared" si="1"/>
        <v>0</v>
      </c>
      <c r="U43" s="187">
        <f t="shared" si="2"/>
        <v>0</v>
      </c>
      <c r="V43" s="187">
        <f t="shared" si="3"/>
        <v>0</v>
      </c>
      <c r="W43" s="187">
        <f t="shared" si="4"/>
        <v>0</v>
      </c>
      <c r="X43" s="190">
        <v>0</v>
      </c>
      <c r="Y43" s="190">
        <v>0</v>
      </c>
    </row>
    <row r="44" spans="1:25" ht="128.25">
      <c r="A44" s="178" t="s">
        <v>266</v>
      </c>
      <c r="B44" s="178" t="s">
        <v>202</v>
      </c>
      <c r="C44" s="173" t="s">
        <v>203</v>
      </c>
      <c r="D44" s="173" t="s">
        <v>204</v>
      </c>
      <c r="E44" s="178" t="s">
        <v>267</v>
      </c>
      <c r="F44" s="180" t="s">
        <v>268</v>
      </c>
      <c r="G44" s="175" t="s">
        <v>269</v>
      </c>
      <c r="H44" s="180" t="s">
        <v>301</v>
      </c>
      <c r="I44" s="176" t="s">
        <v>209</v>
      </c>
      <c r="J44" s="180" t="s">
        <v>298</v>
      </c>
      <c r="K44" s="180" t="s">
        <v>302</v>
      </c>
      <c r="L44" s="185">
        <v>0.05</v>
      </c>
      <c r="M44" s="176" t="s">
        <v>160</v>
      </c>
      <c r="N44" s="189" t="s">
        <v>300</v>
      </c>
      <c r="O44" s="190">
        <v>2</v>
      </c>
      <c r="P44" s="190" t="s">
        <v>162</v>
      </c>
      <c r="Q44" s="190">
        <v>1</v>
      </c>
      <c r="R44" s="190">
        <v>0</v>
      </c>
      <c r="S44" s="190">
        <v>0</v>
      </c>
      <c r="T44" s="187">
        <f t="shared" si="1"/>
        <v>0</v>
      </c>
      <c r="U44" s="187">
        <f t="shared" si="2"/>
        <v>0</v>
      </c>
      <c r="V44" s="187">
        <f t="shared" si="3"/>
        <v>0</v>
      </c>
      <c r="W44" s="187">
        <f t="shared" si="4"/>
        <v>0</v>
      </c>
      <c r="X44" s="190">
        <v>1</v>
      </c>
      <c r="Y44" s="190">
        <v>0</v>
      </c>
    </row>
    <row r="45" spans="1:25" ht="128.25">
      <c r="A45" s="178" t="s">
        <v>266</v>
      </c>
      <c r="B45" s="178" t="s">
        <v>202</v>
      </c>
      <c r="C45" s="173" t="s">
        <v>203</v>
      </c>
      <c r="D45" s="173" t="s">
        <v>204</v>
      </c>
      <c r="E45" s="178" t="s">
        <v>267</v>
      </c>
      <c r="F45" s="180" t="s">
        <v>268</v>
      </c>
      <c r="G45" s="175" t="s">
        <v>269</v>
      </c>
      <c r="H45" s="180" t="s">
        <v>303</v>
      </c>
      <c r="I45" s="176" t="s">
        <v>209</v>
      </c>
      <c r="J45" s="180" t="s">
        <v>298</v>
      </c>
      <c r="K45" s="180" t="s">
        <v>304</v>
      </c>
      <c r="L45" s="185">
        <v>0.05</v>
      </c>
      <c r="M45" s="176" t="s">
        <v>160</v>
      </c>
      <c r="N45" s="189" t="s">
        <v>274</v>
      </c>
      <c r="O45" s="190">
        <v>1</v>
      </c>
      <c r="P45" s="190" t="s">
        <v>162</v>
      </c>
      <c r="Q45" s="190">
        <v>1</v>
      </c>
      <c r="R45" s="190">
        <v>0</v>
      </c>
      <c r="S45" s="190">
        <v>0</v>
      </c>
      <c r="T45" s="187">
        <f t="shared" si="1"/>
        <v>0</v>
      </c>
      <c r="U45" s="187">
        <f t="shared" si="2"/>
        <v>0</v>
      </c>
      <c r="V45" s="187">
        <f t="shared" si="3"/>
        <v>0</v>
      </c>
      <c r="W45" s="187">
        <f t="shared" si="4"/>
        <v>0</v>
      </c>
      <c r="X45" s="190">
        <v>0</v>
      </c>
      <c r="Y45" s="190">
        <v>0</v>
      </c>
    </row>
    <row r="46" spans="1:25" ht="57" customHeight="1">
      <c r="A46" s="178"/>
      <c r="B46" s="178"/>
      <c r="C46" s="173"/>
      <c r="D46" s="173"/>
      <c r="E46" s="178"/>
      <c r="F46" s="332" t="s">
        <v>2071</v>
      </c>
      <c r="G46" s="332"/>
      <c r="H46" s="332"/>
      <c r="I46" s="332"/>
      <c r="J46" s="332"/>
      <c r="K46" s="332"/>
      <c r="L46" s="332"/>
      <c r="M46" s="332"/>
      <c r="N46" s="332"/>
      <c r="O46" s="332"/>
      <c r="P46" s="332"/>
      <c r="Q46" s="332"/>
      <c r="R46" s="332"/>
      <c r="S46" s="190"/>
      <c r="T46" s="156">
        <f>SUM(T34:T45)</f>
        <v>2.5000000000000001E-2</v>
      </c>
      <c r="U46" s="156">
        <f>SUM(U34:U45)</f>
        <v>0.13333333333333333</v>
      </c>
      <c r="V46" s="156">
        <f>AVERAGE(V34:V45)</f>
        <v>4.1666666666666664E-2</v>
      </c>
      <c r="W46" s="156">
        <f>AVERAGE(W34:W45)</f>
        <v>0.19047619047619047</v>
      </c>
      <c r="X46" s="190"/>
      <c r="Y46" s="190"/>
    </row>
    <row r="47" spans="1:25" ht="142.5">
      <c r="A47" s="178" t="s">
        <v>149</v>
      </c>
      <c r="B47" s="178" t="s">
        <v>305</v>
      </c>
      <c r="C47" s="178" t="s">
        <v>306</v>
      </c>
      <c r="D47" s="173" t="s">
        <v>307</v>
      </c>
      <c r="E47" s="180" t="s">
        <v>308</v>
      </c>
      <c r="F47" s="180" t="s">
        <v>309</v>
      </c>
      <c r="G47" s="175" t="s">
        <v>310</v>
      </c>
      <c r="H47" s="180" t="s">
        <v>311</v>
      </c>
      <c r="I47" s="176" t="s">
        <v>312</v>
      </c>
      <c r="J47" s="180">
        <v>0</v>
      </c>
      <c r="K47" s="180" t="s">
        <v>313</v>
      </c>
      <c r="L47" s="185">
        <v>1</v>
      </c>
      <c r="M47" s="176" t="s">
        <v>166</v>
      </c>
      <c r="N47" s="176" t="s">
        <v>314</v>
      </c>
      <c r="O47" s="176">
        <v>2</v>
      </c>
      <c r="P47" s="190" t="s">
        <v>162</v>
      </c>
      <c r="Q47" s="176">
        <v>1</v>
      </c>
      <c r="R47" s="176">
        <v>0</v>
      </c>
      <c r="S47" s="176">
        <v>0</v>
      </c>
      <c r="T47" s="187">
        <f t="shared" si="1"/>
        <v>0</v>
      </c>
      <c r="U47" s="187">
        <f t="shared" si="2"/>
        <v>0</v>
      </c>
      <c r="V47" s="187">
        <f t="shared" si="3"/>
        <v>0</v>
      </c>
      <c r="W47" s="187">
        <f t="shared" si="4"/>
        <v>0</v>
      </c>
      <c r="X47" s="176">
        <v>0</v>
      </c>
      <c r="Y47" s="176">
        <v>1</v>
      </c>
    </row>
    <row r="48" spans="1:25" ht="42.75" customHeight="1">
      <c r="A48" s="178"/>
      <c r="B48" s="178"/>
      <c r="C48" s="178"/>
      <c r="D48" s="173"/>
      <c r="E48" s="180"/>
      <c r="F48" s="332" t="s">
        <v>2072</v>
      </c>
      <c r="G48" s="332"/>
      <c r="H48" s="332"/>
      <c r="I48" s="332"/>
      <c r="J48" s="332"/>
      <c r="K48" s="332"/>
      <c r="L48" s="332"/>
      <c r="M48" s="332"/>
      <c r="N48" s="332"/>
      <c r="O48" s="332"/>
      <c r="P48" s="332"/>
      <c r="Q48" s="332"/>
      <c r="R48" s="332"/>
      <c r="S48" s="158"/>
      <c r="T48" s="156">
        <f>T47</f>
        <v>0</v>
      </c>
      <c r="U48" s="156">
        <f t="shared" ref="U48:W48" si="7">U47</f>
        <v>0</v>
      </c>
      <c r="V48" s="156">
        <f t="shared" si="7"/>
        <v>0</v>
      </c>
      <c r="W48" s="156">
        <f t="shared" si="7"/>
        <v>0</v>
      </c>
      <c r="X48" s="176"/>
      <c r="Y48" s="176"/>
    </row>
    <row r="49" spans="1:25" s="39" customFormat="1" ht="165" customHeight="1">
      <c r="A49" s="178" t="s">
        <v>315</v>
      </c>
      <c r="B49" s="178" t="s">
        <v>305</v>
      </c>
      <c r="C49" s="178" t="s">
        <v>306</v>
      </c>
      <c r="D49" s="178" t="s">
        <v>316</v>
      </c>
      <c r="E49" s="178" t="s">
        <v>1969</v>
      </c>
      <c r="F49" s="178" t="s">
        <v>317</v>
      </c>
      <c r="G49" s="175" t="s">
        <v>318</v>
      </c>
      <c r="H49" s="178" t="s">
        <v>319</v>
      </c>
      <c r="I49" s="176" t="s">
        <v>320</v>
      </c>
      <c r="J49" s="180" t="s">
        <v>294</v>
      </c>
      <c r="K49" s="193" t="s">
        <v>321</v>
      </c>
      <c r="L49" s="185">
        <v>1</v>
      </c>
      <c r="M49" s="176" t="s">
        <v>160</v>
      </c>
      <c r="N49" s="176" t="s">
        <v>322</v>
      </c>
      <c r="O49" s="176">
        <v>3</v>
      </c>
      <c r="P49" s="186">
        <v>1</v>
      </c>
      <c r="Q49" s="176">
        <v>1</v>
      </c>
      <c r="R49" s="176">
        <v>0</v>
      </c>
      <c r="S49" s="176">
        <v>1</v>
      </c>
      <c r="T49" s="187">
        <f t="shared" si="1"/>
        <v>0</v>
      </c>
      <c r="U49" s="187">
        <f t="shared" si="2"/>
        <v>0.33333333333333331</v>
      </c>
      <c r="V49" s="187">
        <f t="shared" si="3"/>
        <v>0</v>
      </c>
      <c r="W49" s="187">
        <f t="shared" si="4"/>
        <v>0.33333333333333331</v>
      </c>
      <c r="X49" s="176">
        <v>1</v>
      </c>
      <c r="Y49" s="176">
        <v>0</v>
      </c>
    </row>
    <row r="50" spans="1:25" s="39" customFormat="1" ht="108" customHeight="1">
      <c r="A50" s="178"/>
      <c r="B50" s="178"/>
      <c r="C50" s="178"/>
      <c r="D50" s="178"/>
      <c r="E50" s="178"/>
      <c r="F50" s="332" t="s">
        <v>2073</v>
      </c>
      <c r="G50" s="332"/>
      <c r="H50" s="332"/>
      <c r="I50" s="332"/>
      <c r="J50" s="332"/>
      <c r="K50" s="332"/>
      <c r="L50" s="332"/>
      <c r="M50" s="332"/>
      <c r="N50" s="332"/>
      <c r="O50" s="332"/>
      <c r="P50" s="332"/>
      <c r="Q50" s="332"/>
      <c r="R50" s="332"/>
      <c r="S50" s="158"/>
      <c r="T50" s="156">
        <f>T49</f>
        <v>0</v>
      </c>
      <c r="U50" s="156">
        <f t="shared" ref="U50:W50" si="8">U49</f>
        <v>0.33333333333333331</v>
      </c>
      <c r="V50" s="156">
        <f t="shared" si="8"/>
        <v>0</v>
      </c>
      <c r="W50" s="156">
        <f t="shared" si="8"/>
        <v>0.33333333333333331</v>
      </c>
      <c r="X50" s="176"/>
      <c r="Y50" s="176"/>
    </row>
    <row r="51" spans="1:25" s="39" customFormat="1" ht="105" customHeight="1">
      <c r="A51" s="178" t="s">
        <v>315</v>
      </c>
      <c r="B51" s="178" t="s">
        <v>305</v>
      </c>
      <c r="C51" s="178" t="s">
        <v>306</v>
      </c>
      <c r="D51" s="178" t="s">
        <v>316</v>
      </c>
      <c r="E51" s="178" t="s">
        <v>1970</v>
      </c>
      <c r="F51" s="178" t="s">
        <v>323</v>
      </c>
      <c r="G51" s="175" t="s">
        <v>324</v>
      </c>
      <c r="H51" s="180" t="s">
        <v>325</v>
      </c>
      <c r="I51" s="173" t="s">
        <v>326</v>
      </c>
      <c r="J51" s="180" t="s">
        <v>327</v>
      </c>
      <c r="K51" s="193" t="s">
        <v>328</v>
      </c>
      <c r="L51" s="185">
        <v>0.4</v>
      </c>
      <c r="M51" s="176" t="s">
        <v>160</v>
      </c>
      <c r="N51" s="176" t="s">
        <v>322</v>
      </c>
      <c r="O51" s="176">
        <v>2</v>
      </c>
      <c r="P51" s="186">
        <v>1</v>
      </c>
      <c r="Q51" s="176" t="s">
        <v>162</v>
      </c>
      <c r="R51" s="176">
        <v>0</v>
      </c>
      <c r="S51" s="176">
        <v>1</v>
      </c>
      <c r="T51" s="176" t="s">
        <v>162</v>
      </c>
      <c r="U51" s="187">
        <f>((R51+S51)/O51)*L51</f>
        <v>0.2</v>
      </c>
      <c r="V51" s="176" t="s">
        <v>162</v>
      </c>
      <c r="W51" s="187">
        <f t="shared" si="4"/>
        <v>0.5</v>
      </c>
      <c r="X51" s="176">
        <v>1</v>
      </c>
      <c r="Y51" s="176">
        <v>0</v>
      </c>
    </row>
    <row r="52" spans="1:25" s="39" customFormat="1" ht="105" customHeight="1">
      <c r="A52" s="178" t="s">
        <v>315</v>
      </c>
      <c r="B52" s="178" t="s">
        <v>305</v>
      </c>
      <c r="C52" s="178" t="s">
        <v>306</v>
      </c>
      <c r="D52" s="178" t="s">
        <v>316</v>
      </c>
      <c r="E52" s="180" t="s">
        <v>329</v>
      </c>
      <c r="F52" s="178" t="s">
        <v>323</v>
      </c>
      <c r="G52" s="175" t="s">
        <v>324</v>
      </c>
      <c r="H52" s="180" t="s">
        <v>330</v>
      </c>
      <c r="I52" s="173" t="s">
        <v>331</v>
      </c>
      <c r="J52" s="180" t="s">
        <v>332</v>
      </c>
      <c r="K52" s="193" t="s">
        <v>333</v>
      </c>
      <c r="L52" s="185">
        <v>0.3</v>
      </c>
      <c r="M52" s="176" t="s">
        <v>160</v>
      </c>
      <c r="N52" s="176" t="s">
        <v>322</v>
      </c>
      <c r="O52" s="176">
        <v>2</v>
      </c>
      <c r="P52" s="186">
        <v>1</v>
      </c>
      <c r="Q52" s="176" t="s">
        <v>162</v>
      </c>
      <c r="R52" s="176">
        <v>0</v>
      </c>
      <c r="S52" s="176">
        <v>1</v>
      </c>
      <c r="T52" s="176" t="s">
        <v>162</v>
      </c>
      <c r="U52" s="187">
        <f t="shared" si="2"/>
        <v>0.15</v>
      </c>
      <c r="V52" s="176" t="s">
        <v>162</v>
      </c>
      <c r="W52" s="187">
        <f t="shared" si="4"/>
        <v>0.5</v>
      </c>
      <c r="X52" s="176">
        <v>1</v>
      </c>
      <c r="Y52" s="176">
        <v>0</v>
      </c>
    </row>
    <row r="53" spans="1:25" s="39" customFormat="1" ht="105" customHeight="1">
      <c r="A53" s="178" t="s">
        <v>315</v>
      </c>
      <c r="B53" s="178" t="s">
        <v>305</v>
      </c>
      <c r="C53" s="178" t="s">
        <v>306</v>
      </c>
      <c r="D53" s="178" t="s">
        <v>316</v>
      </c>
      <c r="E53" s="180" t="s">
        <v>329</v>
      </c>
      <c r="F53" s="178" t="s">
        <v>323</v>
      </c>
      <c r="G53" s="175" t="s">
        <v>324</v>
      </c>
      <c r="H53" s="180" t="s">
        <v>334</v>
      </c>
      <c r="I53" s="173" t="s">
        <v>335</v>
      </c>
      <c r="J53" s="180" t="s">
        <v>294</v>
      </c>
      <c r="K53" s="193" t="s">
        <v>336</v>
      </c>
      <c r="L53" s="185">
        <v>0.3</v>
      </c>
      <c r="M53" s="176" t="s">
        <v>160</v>
      </c>
      <c r="N53" s="176" t="s">
        <v>337</v>
      </c>
      <c r="O53" s="176">
        <v>500</v>
      </c>
      <c r="P53" s="186">
        <v>150</v>
      </c>
      <c r="Q53" s="176">
        <v>150</v>
      </c>
      <c r="R53" s="176">
        <v>0</v>
      </c>
      <c r="S53" s="176">
        <v>90.3</v>
      </c>
      <c r="T53" s="187">
        <f t="shared" si="1"/>
        <v>0</v>
      </c>
      <c r="U53" s="187">
        <f t="shared" si="2"/>
        <v>5.4179999999999992E-2</v>
      </c>
      <c r="V53" s="187">
        <f t="shared" si="3"/>
        <v>0</v>
      </c>
      <c r="W53" s="187">
        <f t="shared" si="4"/>
        <v>0.18059999999999998</v>
      </c>
      <c r="X53" s="176">
        <v>150</v>
      </c>
      <c r="Y53" s="176">
        <v>50</v>
      </c>
    </row>
    <row r="54" spans="1:25" s="39" customFormat="1" ht="105" customHeight="1">
      <c r="A54" s="178"/>
      <c r="B54" s="178"/>
      <c r="C54" s="178"/>
      <c r="D54" s="178"/>
      <c r="E54" s="180"/>
      <c r="F54" s="332" t="s">
        <v>2074</v>
      </c>
      <c r="G54" s="332"/>
      <c r="H54" s="332"/>
      <c r="I54" s="332"/>
      <c r="J54" s="332"/>
      <c r="K54" s="332"/>
      <c r="L54" s="332"/>
      <c r="M54" s="332"/>
      <c r="N54" s="332"/>
      <c r="O54" s="332"/>
      <c r="P54" s="332"/>
      <c r="Q54" s="332"/>
      <c r="R54" s="332"/>
      <c r="S54" s="158"/>
      <c r="T54" s="156">
        <f>SUM(T51:T53)</f>
        <v>0</v>
      </c>
      <c r="U54" s="156">
        <f>SUM(U51:U53)</f>
        <v>0.40417999999999998</v>
      </c>
      <c r="V54" s="156">
        <f>AVERAGE(V51:V53)</f>
        <v>0</v>
      </c>
      <c r="W54" s="156">
        <f>AVERAGE(W51:W53)</f>
        <v>0.39353333333333335</v>
      </c>
      <c r="X54" s="176"/>
      <c r="Y54" s="176"/>
    </row>
    <row r="55" spans="1:25" ht="114">
      <c r="A55" s="194" t="s">
        <v>338</v>
      </c>
      <c r="B55" s="178" t="s">
        <v>339</v>
      </c>
      <c r="C55" s="178" t="s">
        <v>340</v>
      </c>
      <c r="D55" s="180" t="s">
        <v>341</v>
      </c>
      <c r="E55" s="180" t="s">
        <v>342</v>
      </c>
      <c r="F55" s="178" t="s">
        <v>343</v>
      </c>
      <c r="G55" s="175" t="s">
        <v>344</v>
      </c>
      <c r="H55" s="178" t="s">
        <v>345</v>
      </c>
      <c r="I55" s="176" t="s">
        <v>271</v>
      </c>
      <c r="J55" s="180" t="s">
        <v>346</v>
      </c>
      <c r="K55" s="180" t="s">
        <v>347</v>
      </c>
      <c r="L55" s="185">
        <v>0.5</v>
      </c>
      <c r="M55" s="176" t="s">
        <v>160</v>
      </c>
      <c r="N55" s="176" t="s">
        <v>348</v>
      </c>
      <c r="O55" s="176">
        <v>1</v>
      </c>
      <c r="P55" s="176">
        <v>0.25</v>
      </c>
      <c r="Q55" s="176">
        <v>0.25</v>
      </c>
      <c r="R55" s="176">
        <v>0</v>
      </c>
      <c r="S55" s="176">
        <v>0.25</v>
      </c>
      <c r="T55" s="187">
        <f t="shared" si="1"/>
        <v>0</v>
      </c>
      <c r="U55" s="187">
        <f t="shared" si="2"/>
        <v>0.125</v>
      </c>
      <c r="V55" s="187">
        <f t="shared" si="3"/>
        <v>0</v>
      </c>
      <c r="W55" s="187">
        <f t="shared" si="4"/>
        <v>0.25</v>
      </c>
      <c r="X55" s="176" t="s">
        <v>349</v>
      </c>
      <c r="Y55" s="176" t="s">
        <v>349</v>
      </c>
    </row>
    <row r="56" spans="1:25" ht="114">
      <c r="A56" s="194" t="s">
        <v>338</v>
      </c>
      <c r="B56" s="178" t="s">
        <v>339</v>
      </c>
      <c r="C56" s="178" t="s">
        <v>340</v>
      </c>
      <c r="D56" s="180" t="s">
        <v>341</v>
      </c>
      <c r="E56" s="180" t="s">
        <v>342</v>
      </c>
      <c r="F56" s="178" t="s">
        <v>343</v>
      </c>
      <c r="G56" s="175" t="s">
        <v>344</v>
      </c>
      <c r="H56" s="178" t="s">
        <v>350</v>
      </c>
      <c r="I56" s="176" t="s">
        <v>271</v>
      </c>
      <c r="J56" s="180" t="s">
        <v>351</v>
      </c>
      <c r="K56" s="180" t="s">
        <v>352</v>
      </c>
      <c r="L56" s="185">
        <v>0.5</v>
      </c>
      <c r="M56" s="176" t="s">
        <v>160</v>
      </c>
      <c r="N56" s="176" t="s">
        <v>353</v>
      </c>
      <c r="O56" s="176">
        <v>8</v>
      </c>
      <c r="P56" s="176">
        <v>2</v>
      </c>
      <c r="Q56" s="176">
        <v>2</v>
      </c>
      <c r="R56" s="176">
        <v>0</v>
      </c>
      <c r="S56" s="176">
        <v>1</v>
      </c>
      <c r="T56" s="187">
        <f t="shared" si="1"/>
        <v>0</v>
      </c>
      <c r="U56" s="187">
        <f t="shared" si="2"/>
        <v>6.25E-2</v>
      </c>
      <c r="V56" s="187">
        <f t="shared" si="3"/>
        <v>0</v>
      </c>
      <c r="W56" s="187">
        <f t="shared" si="4"/>
        <v>0.125</v>
      </c>
      <c r="X56" s="176">
        <v>2</v>
      </c>
      <c r="Y56" s="176">
        <v>2</v>
      </c>
    </row>
    <row r="57" spans="1:25" ht="42.75" customHeight="1">
      <c r="A57" s="194"/>
      <c r="B57" s="178"/>
      <c r="C57" s="178"/>
      <c r="D57" s="180"/>
      <c r="E57" s="180"/>
      <c r="F57" s="332" t="s">
        <v>2075</v>
      </c>
      <c r="G57" s="332"/>
      <c r="H57" s="332"/>
      <c r="I57" s="332"/>
      <c r="J57" s="332"/>
      <c r="K57" s="332"/>
      <c r="L57" s="332"/>
      <c r="M57" s="332"/>
      <c r="N57" s="332"/>
      <c r="O57" s="332"/>
      <c r="P57" s="332"/>
      <c r="Q57" s="332"/>
      <c r="R57" s="332"/>
      <c r="S57" s="158"/>
      <c r="T57" s="156">
        <f>SUM(T55:T56)</f>
        <v>0</v>
      </c>
      <c r="U57" s="156">
        <f>SUM(U55:U56)</f>
        <v>0.1875</v>
      </c>
      <c r="V57" s="156">
        <f>AVERAGE(V55:V56)</f>
        <v>0</v>
      </c>
      <c r="W57" s="156">
        <f>AVERAGE(W55:W56)</f>
        <v>0.1875</v>
      </c>
      <c r="X57" s="176"/>
      <c r="Y57" s="176"/>
    </row>
    <row r="58" spans="1:25" s="39" customFormat="1" ht="138.75" customHeight="1">
      <c r="A58" s="178" t="s">
        <v>354</v>
      </c>
      <c r="B58" s="178" t="s">
        <v>339</v>
      </c>
      <c r="C58" s="178" t="s">
        <v>340</v>
      </c>
      <c r="D58" s="178" t="s">
        <v>176</v>
      </c>
      <c r="E58" s="178" t="s">
        <v>355</v>
      </c>
      <c r="F58" s="178" t="s">
        <v>356</v>
      </c>
      <c r="G58" s="195" t="s">
        <v>357</v>
      </c>
      <c r="H58" s="178" t="s">
        <v>358</v>
      </c>
      <c r="I58" s="173" t="s">
        <v>312</v>
      </c>
      <c r="J58" s="173">
        <v>0</v>
      </c>
      <c r="K58" s="178" t="s">
        <v>359</v>
      </c>
      <c r="L58" s="196">
        <v>1</v>
      </c>
      <c r="M58" s="173" t="s">
        <v>160</v>
      </c>
      <c r="N58" s="178" t="s">
        <v>360</v>
      </c>
      <c r="O58" s="176">
        <v>1</v>
      </c>
      <c r="P58" s="176">
        <v>0.25</v>
      </c>
      <c r="Q58" s="176">
        <v>0.25</v>
      </c>
      <c r="R58" s="197">
        <v>0.1</v>
      </c>
      <c r="S58" s="176">
        <v>0.25</v>
      </c>
      <c r="T58" s="187">
        <f t="shared" si="1"/>
        <v>0.4</v>
      </c>
      <c r="U58" s="187">
        <f t="shared" si="2"/>
        <v>0.35</v>
      </c>
      <c r="V58" s="187">
        <f t="shared" si="3"/>
        <v>0.4</v>
      </c>
      <c r="W58" s="187">
        <f t="shared" si="4"/>
        <v>0.35</v>
      </c>
      <c r="X58" s="176">
        <v>0.25</v>
      </c>
      <c r="Y58" s="176">
        <v>0.25</v>
      </c>
    </row>
    <row r="59" spans="1:25" s="39" customFormat="1" ht="138.75" customHeight="1">
      <c r="A59" s="178"/>
      <c r="B59" s="178"/>
      <c r="C59" s="178"/>
      <c r="D59" s="178"/>
      <c r="E59" s="178"/>
      <c r="F59" s="332" t="s">
        <v>2076</v>
      </c>
      <c r="G59" s="332"/>
      <c r="H59" s="332"/>
      <c r="I59" s="332"/>
      <c r="J59" s="332"/>
      <c r="K59" s="332"/>
      <c r="L59" s="332"/>
      <c r="M59" s="332"/>
      <c r="N59" s="332"/>
      <c r="O59" s="332"/>
      <c r="P59" s="332"/>
      <c r="Q59" s="332"/>
      <c r="R59" s="332"/>
      <c r="S59" s="158"/>
      <c r="T59" s="156">
        <f>T58</f>
        <v>0.4</v>
      </c>
      <c r="U59" s="156">
        <f t="shared" ref="U59:W59" si="9">U58</f>
        <v>0.35</v>
      </c>
      <c r="V59" s="156">
        <f t="shared" si="9"/>
        <v>0.4</v>
      </c>
      <c r="W59" s="156">
        <f t="shared" si="9"/>
        <v>0.35</v>
      </c>
      <c r="X59" s="176"/>
      <c r="Y59" s="176"/>
    </row>
    <row r="60" spans="1:25" ht="114">
      <c r="A60" s="178" t="s">
        <v>149</v>
      </c>
      <c r="B60" s="188" t="s">
        <v>339</v>
      </c>
      <c r="C60" s="178" t="s">
        <v>340</v>
      </c>
      <c r="D60" s="178" t="s">
        <v>176</v>
      </c>
      <c r="E60" s="178" t="s">
        <v>361</v>
      </c>
      <c r="F60" s="178" t="s">
        <v>362</v>
      </c>
      <c r="G60" s="175" t="s">
        <v>363</v>
      </c>
      <c r="H60" s="180" t="s">
        <v>364</v>
      </c>
      <c r="I60" s="180" t="s">
        <v>312</v>
      </c>
      <c r="J60" s="176">
        <v>0</v>
      </c>
      <c r="K60" s="180" t="s">
        <v>365</v>
      </c>
      <c r="L60" s="185">
        <v>0.5</v>
      </c>
      <c r="M60" s="176" t="s">
        <v>160</v>
      </c>
      <c r="N60" s="176" t="s">
        <v>366</v>
      </c>
      <c r="O60" s="176">
        <v>5</v>
      </c>
      <c r="P60" s="176">
        <v>1</v>
      </c>
      <c r="Q60" s="176">
        <v>1</v>
      </c>
      <c r="R60" s="176">
        <v>0.2</v>
      </c>
      <c r="S60" s="176">
        <v>0.5</v>
      </c>
      <c r="T60" s="187">
        <f t="shared" si="1"/>
        <v>0.1</v>
      </c>
      <c r="U60" s="187">
        <f t="shared" si="2"/>
        <v>6.9999999999999993E-2</v>
      </c>
      <c r="V60" s="187">
        <f t="shared" si="3"/>
        <v>0.2</v>
      </c>
      <c r="W60" s="187">
        <f t="shared" si="4"/>
        <v>0.13999999999999999</v>
      </c>
      <c r="X60" s="176">
        <v>2</v>
      </c>
      <c r="Y60" s="176">
        <v>1</v>
      </c>
    </row>
    <row r="61" spans="1:25" ht="114">
      <c r="A61" s="178" t="s">
        <v>149</v>
      </c>
      <c r="B61" s="188" t="s">
        <v>339</v>
      </c>
      <c r="C61" s="178" t="s">
        <v>340</v>
      </c>
      <c r="D61" s="178" t="s">
        <v>176</v>
      </c>
      <c r="E61" s="178" t="s">
        <v>361</v>
      </c>
      <c r="F61" s="178" t="s">
        <v>362</v>
      </c>
      <c r="G61" s="175" t="s">
        <v>363</v>
      </c>
      <c r="H61" s="180" t="s">
        <v>367</v>
      </c>
      <c r="I61" s="180" t="s">
        <v>312</v>
      </c>
      <c r="J61" s="176">
        <v>0</v>
      </c>
      <c r="K61" s="180" t="s">
        <v>368</v>
      </c>
      <c r="L61" s="185">
        <v>0.25</v>
      </c>
      <c r="M61" s="176" t="s">
        <v>160</v>
      </c>
      <c r="N61" s="176" t="s">
        <v>369</v>
      </c>
      <c r="O61" s="176">
        <v>2</v>
      </c>
      <c r="P61" s="176">
        <v>0.5</v>
      </c>
      <c r="Q61" s="176">
        <v>0.5</v>
      </c>
      <c r="R61" s="176">
        <v>0</v>
      </c>
      <c r="S61" s="176">
        <v>0.5</v>
      </c>
      <c r="T61" s="187">
        <f t="shared" si="1"/>
        <v>0</v>
      </c>
      <c r="U61" s="187">
        <f t="shared" si="2"/>
        <v>6.25E-2</v>
      </c>
      <c r="V61" s="187">
        <f t="shared" si="3"/>
        <v>0</v>
      </c>
      <c r="W61" s="187">
        <f t="shared" si="4"/>
        <v>0.25</v>
      </c>
      <c r="X61" s="176" t="s">
        <v>370</v>
      </c>
      <c r="Y61" s="176" t="s">
        <v>370</v>
      </c>
    </row>
    <row r="62" spans="1:25" ht="114">
      <c r="A62" s="178" t="s">
        <v>149</v>
      </c>
      <c r="B62" s="188" t="s">
        <v>339</v>
      </c>
      <c r="C62" s="178" t="s">
        <v>340</v>
      </c>
      <c r="D62" s="178" t="s">
        <v>176</v>
      </c>
      <c r="E62" s="178" t="s">
        <v>361</v>
      </c>
      <c r="F62" s="178" t="s">
        <v>362</v>
      </c>
      <c r="G62" s="175" t="s">
        <v>363</v>
      </c>
      <c r="H62" s="180" t="s">
        <v>1811</v>
      </c>
      <c r="I62" s="180" t="s">
        <v>312</v>
      </c>
      <c r="J62" s="176">
        <v>0</v>
      </c>
      <c r="K62" s="180" t="s">
        <v>1812</v>
      </c>
      <c r="L62" s="185">
        <v>0.25</v>
      </c>
      <c r="M62" s="176" t="s">
        <v>166</v>
      </c>
      <c r="N62" s="180" t="s">
        <v>1813</v>
      </c>
      <c r="O62" s="176">
        <v>1</v>
      </c>
      <c r="P62" s="176" t="s">
        <v>162</v>
      </c>
      <c r="Q62" s="176">
        <v>0.25</v>
      </c>
      <c r="R62" s="176">
        <v>0</v>
      </c>
      <c r="S62" s="176">
        <v>0</v>
      </c>
      <c r="T62" s="187">
        <f t="shared" si="1"/>
        <v>0</v>
      </c>
      <c r="U62" s="187">
        <f t="shared" si="2"/>
        <v>0</v>
      </c>
      <c r="V62" s="187">
        <f t="shared" si="3"/>
        <v>0</v>
      </c>
      <c r="W62" s="187">
        <f t="shared" si="4"/>
        <v>0</v>
      </c>
      <c r="X62" s="197">
        <v>0.5</v>
      </c>
      <c r="Y62" s="176">
        <v>0.25</v>
      </c>
    </row>
    <row r="63" spans="1:25" ht="57" customHeight="1">
      <c r="A63" s="178"/>
      <c r="B63" s="188"/>
      <c r="C63" s="178"/>
      <c r="D63" s="178"/>
      <c r="E63" s="178"/>
      <c r="F63" s="332" t="s">
        <v>2077</v>
      </c>
      <c r="G63" s="332"/>
      <c r="H63" s="332"/>
      <c r="I63" s="332"/>
      <c r="J63" s="332"/>
      <c r="K63" s="332"/>
      <c r="L63" s="332"/>
      <c r="M63" s="332"/>
      <c r="N63" s="332"/>
      <c r="O63" s="332"/>
      <c r="P63" s="332"/>
      <c r="Q63" s="332"/>
      <c r="R63" s="332"/>
      <c r="S63" s="158"/>
      <c r="T63" s="156">
        <f>SUM(T60:T62)</f>
        <v>0.1</v>
      </c>
      <c r="U63" s="156">
        <f>SUM(U60:U62)</f>
        <v>0.13250000000000001</v>
      </c>
      <c r="V63" s="156">
        <f>AVERAGE(V60:V62)</f>
        <v>6.6666666666666666E-2</v>
      </c>
      <c r="W63" s="156">
        <f>AVERAGE(W60:W62)</f>
        <v>0.13</v>
      </c>
      <c r="X63" s="197"/>
      <c r="Y63" s="176"/>
    </row>
    <row r="64" spans="1:25" ht="128.25">
      <c r="A64" s="176" t="s">
        <v>371</v>
      </c>
      <c r="B64" s="188" t="s">
        <v>202</v>
      </c>
      <c r="C64" s="178" t="s">
        <v>203</v>
      </c>
      <c r="D64" s="173" t="s">
        <v>372</v>
      </c>
      <c r="E64" s="176" t="s">
        <v>373</v>
      </c>
      <c r="F64" s="178" t="s">
        <v>374</v>
      </c>
      <c r="G64" s="175" t="s">
        <v>375</v>
      </c>
      <c r="H64" s="180" t="s">
        <v>376</v>
      </c>
      <c r="I64" s="180" t="s">
        <v>377</v>
      </c>
      <c r="J64" s="180">
        <v>1250</v>
      </c>
      <c r="K64" s="180" t="s">
        <v>378</v>
      </c>
      <c r="L64" s="185">
        <v>0.5</v>
      </c>
      <c r="M64" s="176" t="s">
        <v>160</v>
      </c>
      <c r="N64" s="173" t="s">
        <v>379</v>
      </c>
      <c r="O64" s="176">
        <v>1600</v>
      </c>
      <c r="P64" s="176">
        <v>400</v>
      </c>
      <c r="Q64" s="176">
        <v>400</v>
      </c>
      <c r="R64" s="176">
        <v>225</v>
      </c>
      <c r="S64" s="176">
        <v>400</v>
      </c>
      <c r="T64" s="187">
        <f t="shared" si="1"/>
        <v>0.28125</v>
      </c>
      <c r="U64" s="187">
        <f t="shared" si="2"/>
        <v>0.1953125</v>
      </c>
      <c r="V64" s="187">
        <f t="shared" si="3"/>
        <v>0.5625</v>
      </c>
      <c r="W64" s="187">
        <f t="shared" si="4"/>
        <v>0.390625</v>
      </c>
      <c r="X64" s="176">
        <v>400</v>
      </c>
      <c r="Y64" s="176">
        <v>400</v>
      </c>
    </row>
    <row r="65" spans="1:25" ht="128.25">
      <c r="A65" s="176" t="s">
        <v>371</v>
      </c>
      <c r="B65" s="188" t="s">
        <v>202</v>
      </c>
      <c r="C65" s="178" t="s">
        <v>203</v>
      </c>
      <c r="D65" s="173" t="s">
        <v>372</v>
      </c>
      <c r="E65" s="180" t="s">
        <v>380</v>
      </c>
      <c r="F65" s="178" t="s">
        <v>374</v>
      </c>
      <c r="G65" s="175" t="s">
        <v>375</v>
      </c>
      <c r="H65" s="180" t="s">
        <v>381</v>
      </c>
      <c r="I65" s="180" t="s">
        <v>157</v>
      </c>
      <c r="J65" s="180">
        <v>0</v>
      </c>
      <c r="K65" s="180" t="s">
        <v>382</v>
      </c>
      <c r="L65" s="185">
        <v>0.2</v>
      </c>
      <c r="M65" s="176" t="s">
        <v>160</v>
      </c>
      <c r="N65" s="173" t="s">
        <v>383</v>
      </c>
      <c r="O65" s="176">
        <v>400</v>
      </c>
      <c r="P65" s="176">
        <v>200</v>
      </c>
      <c r="Q65" s="176">
        <v>100</v>
      </c>
      <c r="R65" s="176">
        <v>0</v>
      </c>
      <c r="S65" s="176">
        <v>200</v>
      </c>
      <c r="T65" s="187">
        <f t="shared" si="1"/>
        <v>0</v>
      </c>
      <c r="U65" s="187">
        <f t="shared" si="2"/>
        <v>0.1</v>
      </c>
      <c r="V65" s="187">
        <f t="shared" si="3"/>
        <v>0</v>
      </c>
      <c r="W65" s="187">
        <f t="shared" si="4"/>
        <v>0.5</v>
      </c>
      <c r="X65" s="176">
        <v>100</v>
      </c>
      <c r="Y65" s="176">
        <v>0</v>
      </c>
    </row>
    <row r="66" spans="1:25" ht="128.25">
      <c r="A66" s="176" t="s">
        <v>371</v>
      </c>
      <c r="B66" s="188" t="s">
        <v>202</v>
      </c>
      <c r="C66" s="178" t="s">
        <v>203</v>
      </c>
      <c r="D66" s="173" t="s">
        <v>372</v>
      </c>
      <c r="E66" s="180" t="s">
        <v>384</v>
      </c>
      <c r="F66" s="178" t="s">
        <v>374</v>
      </c>
      <c r="G66" s="175" t="s">
        <v>375</v>
      </c>
      <c r="H66" s="180" t="s">
        <v>385</v>
      </c>
      <c r="I66" s="180" t="s">
        <v>157</v>
      </c>
      <c r="J66" s="180">
        <v>176</v>
      </c>
      <c r="K66" s="180" t="s">
        <v>386</v>
      </c>
      <c r="L66" s="185">
        <v>0.1</v>
      </c>
      <c r="M66" s="176" t="s">
        <v>160</v>
      </c>
      <c r="N66" s="173" t="s">
        <v>379</v>
      </c>
      <c r="O66" s="176">
        <v>240</v>
      </c>
      <c r="P66" s="176">
        <v>65</v>
      </c>
      <c r="Q66" s="176">
        <v>65</v>
      </c>
      <c r="R66" s="176">
        <v>50</v>
      </c>
      <c r="S66" s="176">
        <v>164</v>
      </c>
      <c r="T66" s="187">
        <f t="shared" si="1"/>
        <v>7.6923076923076927E-2</v>
      </c>
      <c r="U66" s="187">
        <f t="shared" si="2"/>
        <v>8.9166666666666672E-2</v>
      </c>
      <c r="V66" s="187">
        <f t="shared" si="3"/>
        <v>0.76923076923076927</v>
      </c>
      <c r="W66" s="187">
        <f t="shared" si="4"/>
        <v>0.89166666666666672</v>
      </c>
      <c r="X66" s="176">
        <v>55</v>
      </c>
      <c r="Y66" s="176">
        <v>55</v>
      </c>
    </row>
    <row r="67" spans="1:25" ht="128.25">
      <c r="A67" s="176" t="s">
        <v>371</v>
      </c>
      <c r="B67" s="188" t="s">
        <v>202</v>
      </c>
      <c r="C67" s="178" t="s">
        <v>203</v>
      </c>
      <c r="D67" s="173" t="s">
        <v>372</v>
      </c>
      <c r="E67" s="180" t="s">
        <v>387</v>
      </c>
      <c r="F67" s="178" t="s">
        <v>374</v>
      </c>
      <c r="G67" s="175" t="s">
        <v>375</v>
      </c>
      <c r="H67" s="180" t="s">
        <v>388</v>
      </c>
      <c r="I67" s="180" t="s">
        <v>157</v>
      </c>
      <c r="J67" s="180">
        <v>150</v>
      </c>
      <c r="K67" s="180" t="s">
        <v>389</v>
      </c>
      <c r="L67" s="185">
        <v>0.1</v>
      </c>
      <c r="M67" s="176" t="s">
        <v>160</v>
      </c>
      <c r="N67" s="173" t="s">
        <v>390</v>
      </c>
      <c r="O67" s="176">
        <v>200</v>
      </c>
      <c r="P67" s="176">
        <v>50</v>
      </c>
      <c r="Q67" s="176">
        <v>50</v>
      </c>
      <c r="R67" s="176">
        <v>43</v>
      </c>
      <c r="S67" s="176">
        <v>210</v>
      </c>
      <c r="T67" s="187">
        <f t="shared" si="1"/>
        <v>8.6000000000000007E-2</v>
      </c>
      <c r="U67" s="187">
        <f t="shared" si="2"/>
        <v>0.1265</v>
      </c>
      <c r="V67" s="187">
        <f t="shared" si="3"/>
        <v>0.86</v>
      </c>
      <c r="W67" s="187">
        <f t="shared" si="4"/>
        <v>1.2649999999999999</v>
      </c>
      <c r="X67" s="176">
        <v>50</v>
      </c>
      <c r="Y67" s="176">
        <v>50</v>
      </c>
    </row>
    <row r="68" spans="1:25" ht="128.25">
      <c r="A68" s="176" t="s">
        <v>371</v>
      </c>
      <c r="B68" s="188" t="s">
        <v>202</v>
      </c>
      <c r="C68" s="178" t="s">
        <v>203</v>
      </c>
      <c r="D68" s="173" t="s">
        <v>372</v>
      </c>
      <c r="E68" s="180" t="s">
        <v>391</v>
      </c>
      <c r="F68" s="178" t="s">
        <v>374</v>
      </c>
      <c r="G68" s="175" t="s">
        <v>375</v>
      </c>
      <c r="H68" s="180" t="s">
        <v>392</v>
      </c>
      <c r="I68" s="180" t="s">
        <v>157</v>
      </c>
      <c r="J68" s="180">
        <v>7</v>
      </c>
      <c r="K68" s="180" t="s">
        <v>393</v>
      </c>
      <c r="L68" s="185">
        <v>0.1</v>
      </c>
      <c r="M68" s="176" t="s">
        <v>166</v>
      </c>
      <c r="N68" s="173" t="s">
        <v>394</v>
      </c>
      <c r="O68" s="176">
        <v>9</v>
      </c>
      <c r="P68" s="176">
        <v>5</v>
      </c>
      <c r="Q68" s="176">
        <v>2</v>
      </c>
      <c r="R68" s="176">
        <v>0</v>
      </c>
      <c r="S68" s="176">
        <v>5</v>
      </c>
      <c r="T68" s="187">
        <f t="shared" si="1"/>
        <v>0</v>
      </c>
      <c r="U68" s="187">
        <f t="shared" si="2"/>
        <v>5.5555555555555559E-2</v>
      </c>
      <c r="V68" s="187">
        <f t="shared" si="3"/>
        <v>0</v>
      </c>
      <c r="W68" s="187">
        <f t="shared" si="4"/>
        <v>0.55555555555555558</v>
      </c>
      <c r="X68" s="176">
        <v>1</v>
      </c>
      <c r="Y68" s="176">
        <v>1</v>
      </c>
    </row>
    <row r="69" spans="1:25" ht="42.75" customHeight="1">
      <c r="A69" s="176"/>
      <c r="B69" s="188"/>
      <c r="C69" s="178"/>
      <c r="D69" s="173"/>
      <c r="E69" s="180"/>
      <c r="F69" s="332" t="s">
        <v>2078</v>
      </c>
      <c r="G69" s="332"/>
      <c r="H69" s="332"/>
      <c r="I69" s="332"/>
      <c r="J69" s="332"/>
      <c r="K69" s="332"/>
      <c r="L69" s="332"/>
      <c r="M69" s="332"/>
      <c r="N69" s="332"/>
      <c r="O69" s="332"/>
      <c r="P69" s="332"/>
      <c r="Q69" s="332"/>
      <c r="R69" s="332"/>
      <c r="S69" s="158"/>
      <c r="T69" s="156">
        <f>SUM(T64:T68)</f>
        <v>0.44417307692307695</v>
      </c>
      <c r="U69" s="156">
        <f>SUM(U64:U68)</f>
        <v>0.56653472222222223</v>
      </c>
      <c r="V69" s="156">
        <f>AVERAGE(V64:V68)</f>
        <v>0.43834615384615383</v>
      </c>
      <c r="W69" s="156">
        <f>AVERAGE(W64:W68)</f>
        <v>0.72056944444444437</v>
      </c>
      <c r="X69" s="176"/>
      <c r="Y69" s="176"/>
    </row>
    <row r="70" spans="1:25" ht="114">
      <c r="A70" s="180" t="s">
        <v>395</v>
      </c>
      <c r="B70" s="178" t="s">
        <v>396</v>
      </c>
      <c r="C70" s="178" t="s">
        <v>397</v>
      </c>
      <c r="D70" s="173" t="s">
        <v>195</v>
      </c>
      <c r="E70" s="180" t="s">
        <v>398</v>
      </c>
      <c r="F70" s="178" t="s">
        <v>2004</v>
      </c>
      <c r="G70" s="175" t="s">
        <v>375</v>
      </c>
      <c r="H70" s="180" t="s">
        <v>399</v>
      </c>
      <c r="I70" s="180" t="s">
        <v>157</v>
      </c>
      <c r="J70" s="180">
        <v>10</v>
      </c>
      <c r="K70" s="180" t="s">
        <v>2005</v>
      </c>
      <c r="L70" s="185">
        <v>1</v>
      </c>
      <c r="M70" s="176" t="s">
        <v>160</v>
      </c>
      <c r="N70" s="173" t="s">
        <v>400</v>
      </c>
      <c r="O70" s="176">
        <v>16</v>
      </c>
      <c r="P70" s="176">
        <v>4</v>
      </c>
      <c r="Q70" s="176">
        <v>4</v>
      </c>
      <c r="R70" s="176">
        <v>0</v>
      </c>
      <c r="S70" s="176">
        <v>6</v>
      </c>
      <c r="T70" s="187">
        <f t="shared" si="1"/>
        <v>0</v>
      </c>
      <c r="U70" s="187">
        <f t="shared" si="2"/>
        <v>0.375</v>
      </c>
      <c r="V70" s="187">
        <f t="shared" si="3"/>
        <v>0</v>
      </c>
      <c r="W70" s="187">
        <f t="shared" si="4"/>
        <v>0.375</v>
      </c>
      <c r="X70" s="176">
        <v>4</v>
      </c>
      <c r="Y70" s="176">
        <v>4</v>
      </c>
    </row>
    <row r="71" spans="1:25" ht="28.5" customHeight="1">
      <c r="A71" s="180"/>
      <c r="B71" s="178"/>
      <c r="C71" s="178"/>
      <c r="D71" s="173"/>
      <c r="E71" s="180"/>
      <c r="F71" s="332" t="s">
        <v>2079</v>
      </c>
      <c r="G71" s="332"/>
      <c r="H71" s="332"/>
      <c r="I71" s="332"/>
      <c r="J71" s="332"/>
      <c r="K71" s="332"/>
      <c r="L71" s="332"/>
      <c r="M71" s="332"/>
      <c r="N71" s="332"/>
      <c r="O71" s="332"/>
      <c r="P71" s="332"/>
      <c r="Q71" s="332"/>
      <c r="R71" s="332"/>
      <c r="S71" s="158"/>
      <c r="T71" s="156">
        <f>T70</f>
        <v>0</v>
      </c>
      <c r="U71" s="156">
        <f t="shared" ref="U71:W71" si="10">U70</f>
        <v>0.375</v>
      </c>
      <c r="V71" s="156">
        <f t="shared" si="10"/>
        <v>0</v>
      </c>
      <c r="W71" s="156">
        <f t="shared" si="10"/>
        <v>0.375</v>
      </c>
      <c r="X71" s="176"/>
      <c r="Y71" s="176"/>
    </row>
    <row r="72" spans="1:25" ht="142.5">
      <c r="A72" s="178" t="s">
        <v>149</v>
      </c>
      <c r="B72" s="178" t="s">
        <v>305</v>
      </c>
      <c r="C72" s="178" t="s">
        <v>306</v>
      </c>
      <c r="D72" s="178" t="s">
        <v>401</v>
      </c>
      <c r="E72" s="178" t="s">
        <v>402</v>
      </c>
      <c r="F72" s="180" t="s">
        <v>403</v>
      </c>
      <c r="G72" s="175" t="s">
        <v>404</v>
      </c>
      <c r="H72" s="178" t="s">
        <v>405</v>
      </c>
      <c r="I72" s="178" t="s">
        <v>209</v>
      </c>
      <c r="J72" s="178" t="s">
        <v>406</v>
      </c>
      <c r="K72" s="178" t="s">
        <v>407</v>
      </c>
      <c r="L72" s="198">
        <v>1</v>
      </c>
      <c r="M72" s="176" t="s">
        <v>160</v>
      </c>
      <c r="N72" s="173" t="s">
        <v>408</v>
      </c>
      <c r="O72" s="176">
        <v>10600</v>
      </c>
      <c r="P72" s="176" t="s">
        <v>162</v>
      </c>
      <c r="Q72" s="176">
        <v>3534</v>
      </c>
      <c r="R72" s="199">
        <v>0</v>
      </c>
      <c r="S72" s="199">
        <v>0</v>
      </c>
      <c r="T72" s="187">
        <f t="shared" si="1"/>
        <v>0</v>
      </c>
      <c r="U72" s="187">
        <f t="shared" si="2"/>
        <v>0</v>
      </c>
      <c r="V72" s="187">
        <f t="shared" si="3"/>
        <v>0</v>
      </c>
      <c r="W72" s="187">
        <f t="shared" si="4"/>
        <v>0</v>
      </c>
      <c r="X72" s="176">
        <v>3534</v>
      </c>
      <c r="Y72" s="176">
        <v>3532</v>
      </c>
    </row>
    <row r="73" spans="1:25" ht="28.5" customHeight="1">
      <c r="A73" s="178"/>
      <c r="B73" s="178"/>
      <c r="C73" s="178"/>
      <c r="D73" s="178"/>
      <c r="E73" s="178"/>
      <c r="F73" s="332" t="s">
        <v>2080</v>
      </c>
      <c r="G73" s="332"/>
      <c r="H73" s="332"/>
      <c r="I73" s="332"/>
      <c r="J73" s="332"/>
      <c r="K73" s="332"/>
      <c r="L73" s="332"/>
      <c r="M73" s="332"/>
      <c r="N73" s="332"/>
      <c r="O73" s="332"/>
      <c r="P73" s="332"/>
      <c r="Q73" s="332"/>
      <c r="R73" s="332"/>
      <c r="S73" s="159"/>
      <c r="T73" s="156">
        <f>T72</f>
        <v>0</v>
      </c>
      <c r="U73" s="156">
        <f t="shared" ref="U73:W73" si="11">U72</f>
        <v>0</v>
      </c>
      <c r="V73" s="156">
        <f t="shared" si="11"/>
        <v>0</v>
      </c>
      <c r="W73" s="156">
        <f t="shared" si="11"/>
        <v>0</v>
      </c>
      <c r="X73" s="176"/>
      <c r="Y73" s="176"/>
    </row>
    <row r="74" spans="1:25" ht="142.5">
      <c r="A74" s="178" t="s">
        <v>149</v>
      </c>
      <c r="B74" s="178" t="s">
        <v>305</v>
      </c>
      <c r="C74" s="178" t="s">
        <v>306</v>
      </c>
      <c r="D74" s="178" t="s">
        <v>401</v>
      </c>
      <c r="E74" s="178" t="s">
        <v>409</v>
      </c>
      <c r="F74" s="180" t="s">
        <v>410</v>
      </c>
      <c r="G74" s="175" t="s">
        <v>411</v>
      </c>
      <c r="H74" s="178" t="s">
        <v>412</v>
      </c>
      <c r="I74" s="178" t="s">
        <v>209</v>
      </c>
      <c r="J74" s="178" t="s">
        <v>413</v>
      </c>
      <c r="K74" s="178" t="s">
        <v>414</v>
      </c>
      <c r="L74" s="198">
        <v>0.6</v>
      </c>
      <c r="M74" s="176" t="s">
        <v>160</v>
      </c>
      <c r="N74" s="173" t="s">
        <v>415</v>
      </c>
      <c r="O74" s="176">
        <v>60</v>
      </c>
      <c r="P74" s="176">
        <v>15</v>
      </c>
      <c r="Q74" s="176">
        <v>15</v>
      </c>
      <c r="R74" s="199">
        <v>4</v>
      </c>
      <c r="S74" s="199">
        <v>26</v>
      </c>
      <c r="T74" s="187">
        <f t="shared" si="1"/>
        <v>0.16</v>
      </c>
      <c r="U74" s="187">
        <f t="shared" si="2"/>
        <v>0.3</v>
      </c>
      <c r="V74" s="187">
        <f t="shared" si="3"/>
        <v>0.26666666666666666</v>
      </c>
      <c r="W74" s="187">
        <f t="shared" si="4"/>
        <v>0.5</v>
      </c>
      <c r="X74" s="176">
        <v>15</v>
      </c>
      <c r="Y74" s="176">
        <v>15</v>
      </c>
    </row>
    <row r="75" spans="1:25" ht="142.5">
      <c r="A75" s="178" t="s">
        <v>149</v>
      </c>
      <c r="B75" s="178" t="s">
        <v>305</v>
      </c>
      <c r="C75" s="178" t="s">
        <v>306</v>
      </c>
      <c r="D75" s="178" t="s">
        <v>401</v>
      </c>
      <c r="E75" s="178" t="s">
        <v>409</v>
      </c>
      <c r="F75" s="180" t="s">
        <v>410</v>
      </c>
      <c r="G75" s="175" t="s">
        <v>411</v>
      </c>
      <c r="H75" s="178" t="s">
        <v>416</v>
      </c>
      <c r="I75" s="178" t="s">
        <v>209</v>
      </c>
      <c r="J75" s="178" t="s">
        <v>417</v>
      </c>
      <c r="K75" s="178" t="s">
        <v>418</v>
      </c>
      <c r="L75" s="198">
        <v>0.4</v>
      </c>
      <c r="M75" s="176" t="s">
        <v>160</v>
      </c>
      <c r="N75" s="173" t="s">
        <v>415</v>
      </c>
      <c r="O75" s="176">
        <v>262</v>
      </c>
      <c r="P75" s="176">
        <v>22</v>
      </c>
      <c r="Q75" s="176">
        <v>80</v>
      </c>
      <c r="R75" s="199">
        <v>25</v>
      </c>
      <c r="S75" s="199">
        <v>30</v>
      </c>
      <c r="T75" s="187">
        <f t="shared" si="1"/>
        <v>0.125</v>
      </c>
      <c r="U75" s="187">
        <f t="shared" si="2"/>
        <v>8.3969465648854963E-2</v>
      </c>
      <c r="V75" s="187">
        <f t="shared" si="3"/>
        <v>0.3125</v>
      </c>
      <c r="W75" s="187">
        <f t="shared" si="4"/>
        <v>0.20992366412213739</v>
      </c>
      <c r="X75" s="176">
        <v>80</v>
      </c>
      <c r="Y75" s="176">
        <v>80</v>
      </c>
    </row>
    <row r="76" spans="1:25" ht="28.5" customHeight="1">
      <c r="A76" s="178"/>
      <c r="B76" s="178"/>
      <c r="C76" s="178"/>
      <c r="D76" s="178"/>
      <c r="E76" s="178"/>
      <c r="F76" s="332" t="s">
        <v>2081</v>
      </c>
      <c r="G76" s="332"/>
      <c r="H76" s="332"/>
      <c r="I76" s="332"/>
      <c r="J76" s="332"/>
      <c r="K76" s="332"/>
      <c r="L76" s="332"/>
      <c r="M76" s="332"/>
      <c r="N76" s="332"/>
      <c r="O76" s="332"/>
      <c r="P76" s="332"/>
      <c r="Q76" s="332"/>
      <c r="R76" s="332"/>
      <c r="S76" s="159"/>
      <c r="T76" s="156">
        <f>SUM(T74:T75)</f>
        <v>0.28500000000000003</v>
      </c>
      <c r="U76" s="156">
        <f>SUM(U74:U75)</f>
        <v>0.38396946564885492</v>
      </c>
      <c r="V76" s="156">
        <f>AVERAGE(V74:V75)</f>
        <v>0.2895833333333333</v>
      </c>
      <c r="W76" s="156">
        <f>AVERAGE(W74:W75)</f>
        <v>0.35496183206106868</v>
      </c>
      <c r="X76" s="176"/>
      <c r="Y76" s="176"/>
    </row>
    <row r="77" spans="1:25" ht="142.5">
      <c r="A77" s="178" t="s">
        <v>149</v>
      </c>
      <c r="B77" s="178" t="s">
        <v>305</v>
      </c>
      <c r="C77" s="178" t="s">
        <v>306</v>
      </c>
      <c r="D77" s="178" t="s">
        <v>401</v>
      </c>
      <c r="E77" s="178" t="s">
        <v>419</v>
      </c>
      <c r="F77" s="180" t="s">
        <v>309</v>
      </c>
      <c r="G77" s="175" t="s">
        <v>310</v>
      </c>
      <c r="H77" s="178" t="s">
        <v>420</v>
      </c>
      <c r="I77" s="178" t="s">
        <v>209</v>
      </c>
      <c r="J77" s="180">
        <v>0</v>
      </c>
      <c r="K77" s="178" t="s">
        <v>421</v>
      </c>
      <c r="L77" s="198">
        <v>1</v>
      </c>
      <c r="M77" s="176" t="s">
        <v>160</v>
      </c>
      <c r="N77" s="173" t="s">
        <v>422</v>
      </c>
      <c r="O77" s="176">
        <v>5</v>
      </c>
      <c r="P77" s="176" t="s">
        <v>162</v>
      </c>
      <c r="Q77" s="176">
        <v>2</v>
      </c>
      <c r="R77" s="199">
        <v>0</v>
      </c>
      <c r="S77" s="199">
        <v>0</v>
      </c>
      <c r="T77" s="187">
        <f t="shared" si="1"/>
        <v>0</v>
      </c>
      <c r="U77" s="187">
        <f t="shared" si="2"/>
        <v>0</v>
      </c>
      <c r="V77" s="187">
        <f t="shared" si="3"/>
        <v>0</v>
      </c>
      <c r="W77" s="187">
        <f t="shared" si="4"/>
        <v>0</v>
      </c>
      <c r="X77" s="176">
        <v>2</v>
      </c>
      <c r="Y77" s="176">
        <v>1</v>
      </c>
    </row>
    <row r="78" spans="1:25" ht="42.75" customHeight="1">
      <c r="A78" s="178"/>
      <c r="B78" s="178"/>
      <c r="C78" s="178"/>
      <c r="D78" s="178"/>
      <c r="E78" s="178"/>
      <c r="F78" s="332" t="s">
        <v>2072</v>
      </c>
      <c r="G78" s="332"/>
      <c r="H78" s="332"/>
      <c r="I78" s="332"/>
      <c r="J78" s="332"/>
      <c r="K78" s="332"/>
      <c r="L78" s="332"/>
      <c r="M78" s="332"/>
      <c r="N78" s="332"/>
      <c r="O78" s="332"/>
      <c r="P78" s="332"/>
      <c r="Q78" s="332"/>
      <c r="R78" s="332"/>
      <c r="S78" s="159"/>
      <c r="T78" s="156">
        <f>T77</f>
        <v>0</v>
      </c>
      <c r="U78" s="156">
        <f t="shared" ref="U78:W78" si="12">U77</f>
        <v>0</v>
      </c>
      <c r="V78" s="156">
        <f t="shared" si="12"/>
        <v>0</v>
      </c>
      <c r="W78" s="156">
        <f t="shared" si="12"/>
        <v>0</v>
      </c>
      <c r="X78" s="176"/>
      <c r="Y78" s="176"/>
    </row>
    <row r="79" spans="1:25" ht="142.5">
      <c r="A79" s="193" t="s">
        <v>423</v>
      </c>
      <c r="B79" s="193" t="s">
        <v>305</v>
      </c>
      <c r="C79" s="178" t="s">
        <v>306</v>
      </c>
      <c r="D79" s="178" t="s">
        <v>424</v>
      </c>
      <c r="E79" s="193" t="s">
        <v>425</v>
      </c>
      <c r="F79" s="178" t="s">
        <v>426</v>
      </c>
      <c r="G79" s="175" t="s">
        <v>427</v>
      </c>
      <c r="H79" s="178" t="s">
        <v>428</v>
      </c>
      <c r="I79" s="180" t="s">
        <v>215</v>
      </c>
      <c r="J79" s="178" t="s">
        <v>298</v>
      </c>
      <c r="K79" s="178" t="s">
        <v>429</v>
      </c>
      <c r="L79" s="185">
        <v>0.5</v>
      </c>
      <c r="M79" s="176" t="s">
        <v>160</v>
      </c>
      <c r="N79" s="176" t="s">
        <v>430</v>
      </c>
      <c r="O79" s="176">
        <v>400</v>
      </c>
      <c r="P79" s="176">
        <v>234</v>
      </c>
      <c r="Q79" s="176">
        <v>55</v>
      </c>
      <c r="R79" s="176">
        <v>55</v>
      </c>
      <c r="S79" s="176">
        <v>247</v>
      </c>
      <c r="T79" s="187">
        <f t="shared" si="1"/>
        <v>0.5</v>
      </c>
      <c r="U79" s="187">
        <f t="shared" si="2"/>
        <v>0.3775</v>
      </c>
      <c r="V79" s="187">
        <f t="shared" si="3"/>
        <v>1</v>
      </c>
      <c r="W79" s="187">
        <f t="shared" si="4"/>
        <v>0.755</v>
      </c>
      <c r="X79" s="176">
        <v>55</v>
      </c>
      <c r="Y79" s="176">
        <v>56</v>
      </c>
    </row>
    <row r="80" spans="1:25" ht="142.5">
      <c r="A80" s="193" t="s">
        <v>423</v>
      </c>
      <c r="B80" s="193" t="s">
        <v>305</v>
      </c>
      <c r="C80" s="178" t="s">
        <v>306</v>
      </c>
      <c r="D80" s="178" t="s">
        <v>424</v>
      </c>
      <c r="E80" s="193" t="s">
        <v>425</v>
      </c>
      <c r="F80" s="178" t="s">
        <v>426</v>
      </c>
      <c r="G80" s="175" t="s">
        <v>427</v>
      </c>
      <c r="H80" s="178" t="s">
        <v>431</v>
      </c>
      <c r="I80" s="180" t="s">
        <v>215</v>
      </c>
      <c r="J80" s="178" t="s">
        <v>298</v>
      </c>
      <c r="K80" s="178" t="s">
        <v>432</v>
      </c>
      <c r="L80" s="176">
        <v>50</v>
      </c>
      <c r="M80" s="176" t="s">
        <v>160</v>
      </c>
      <c r="N80" s="176" t="s">
        <v>430</v>
      </c>
      <c r="O80" s="176">
        <v>400</v>
      </c>
      <c r="P80" s="176" t="s">
        <v>162</v>
      </c>
      <c r="Q80" s="176">
        <v>133</v>
      </c>
      <c r="R80" s="176">
        <v>0</v>
      </c>
      <c r="S80" s="176">
        <v>0</v>
      </c>
      <c r="T80" s="187">
        <f t="shared" si="1"/>
        <v>0</v>
      </c>
      <c r="U80" s="187">
        <f t="shared" si="2"/>
        <v>0</v>
      </c>
      <c r="V80" s="187">
        <f t="shared" si="3"/>
        <v>0</v>
      </c>
      <c r="W80" s="187">
        <f t="shared" si="4"/>
        <v>0</v>
      </c>
      <c r="X80" s="176">
        <v>133</v>
      </c>
      <c r="Y80" s="176">
        <v>134</v>
      </c>
    </row>
    <row r="81" spans="1:25" ht="28.5" customHeight="1">
      <c r="A81" s="193"/>
      <c r="B81" s="193"/>
      <c r="C81" s="178"/>
      <c r="D81" s="178"/>
      <c r="E81" s="193"/>
      <c r="F81" s="332" t="s">
        <v>2082</v>
      </c>
      <c r="G81" s="332"/>
      <c r="H81" s="332"/>
      <c r="I81" s="332"/>
      <c r="J81" s="332"/>
      <c r="K81" s="332"/>
      <c r="L81" s="332"/>
      <c r="M81" s="332"/>
      <c r="N81" s="332"/>
      <c r="O81" s="332"/>
      <c r="P81" s="332"/>
      <c r="Q81" s="332"/>
      <c r="R81" s="332"/>
      <c r="S81" s="158"/>
      <c r="T81" s="156">
        <f>SUM(T79:T80)</f>
        <v>0.5</v>
      </c>
      <c r="U81" s="156">
        <f>SUM(U79:U80)</f>
        <v>0.3775</v>
      </c>
      <c r="V81" s="156">
        <f>AVERAGE(V79:V80)</f>
        <v>0.5</v>
      </c>
      <c r="W81" s="156">
        <f>AVERAGE(W79:W80)</f>
        <v>0.3775</v>
      </c>
      <c r="X81" s="176"/>
      <c r="Y81" s="176"/>
    </row>
    <row r="82" spans="1:25" ht="114">
      <c r="A82" s="193" t="s">
        <v>149</v>
      </c>
      <c r="B82" s="193" t="s">
        <v>339</v>
      </c>
      <c r="C82" s="178" t="s">
        <v>340</v>
      </c>
      <c r="D82" s="178" t="s">
        <v>176</v>
      </c>
      <c r="E82" s="193" t="s">
        <v>184</v>
      </c>
      <c r="F82" s="178" t="s">
        <v>356</v>
      </c>
      <c r="G82" s="175" t="s">
        <v>357</v>
      </c>
      <c r="H82" s="178" t="s">
        <v>433</v>
      </c>
      <c r="I82" s="180" t="s">
        <v>215</v>
      </c>
      <c r="J82" s="180">
        <v>0</v>
      </c>
      <c r="K82" s="178" t="s">
        <v>434</v>
      </c>
      <c r="L82" s="176">
        <v>100</v>
      </c>
      <c r="M82" s="176" t="s">
        <v>166</v>
      </c>
      <c r="N82" s="176" t="s">
        <v>435</v>
      </c>
      <c r="O82" s="176">
        <v>1</v>
      </c>
      <c r="P82" s="176" t="s">
        <v>162</v>
      </c>
      <c r="Q82" s="176">
        <v>0.5</v>
      </c>
      <c r="R82" s="176">
        <v>0</v>
      </c>
      <c r="S82" s="176">
        <v>0</v>
      </c>
      <c r="T82" s="187">
        <f t="shared" si="1"/>
        <v>0</v>
      </c>
      <c r="U82" s="187">
        <f t="shared" si="2"/>
        <v>0</v>
      </c>
      <c r="V82" s="187">
        <f t="shared" si="3"/>
        <v>0</v>
      </c>
      <c r="W82" s="187">
        <f t="shared" si="4"/>
        <v>0</v>
      </c>
      <c r="X82" s="176">
        <v>0.5</v>
      </c>
      <c r="Y82" s="176">
        <v>0</v>
      </c>
    </row>
    <row r="83" spans="1:25" ht="42.75" customHeight="1">
      <c r="A83" s="193"/>
      <c r="B83" s="193"/>
      <c r="C83" s="178"/>
      <c r="D83" s="178"/>
      <c r="E83" s="193"/>
      <c r="F83" s="332" t="s">
        <v>2076</v>
      </c>
      <c r="G83" s="332"/>
      <c r="H83" s="332"/>
      <c r="I83" s="332"/>
      <c r="J83" s="332"/>
      <c r="K83" s="332"/>
      <c r="L83" s="332"/>
      <c r="M83" s="332"/>
      <c r="N83" s="332"/>
      <c r="O83" s="332"/>
      <c r="P83" s="332"/>
      <c r="Q83" s="332"/>
      <c r="R83" s="332"/>
      <c r="S83" s="158"/>
      <c r="T83" s="156">
        <f>T82</f>
        <v>0</v>
      </c>
      <c r="U83" s="156">
        <f t="shared" ref="U83:W83" si="13">U82</f>
        <v>0</v>
      </c>
      <c r="V83" s="156">
        <f t="shared" si="13"/>
        <v>0</v>
      </c>
      <c r="W83" s="156">
        <f t="shared" si="13"/>
        <v>0</v>
      </c>
      <c r="X83" s="176"/>
      <c r="Y83" s="176"/>
    </row>
    <row r="84" spans="1:25" ht="114">
      <c r="A84" s="193" t="s">
        <v>149</v>
      </c>
      <c r="B84" s="193" t="s">
        <v>339</v>
      </c>
      <c r="C84" s="178" t="s">
        <v>340</v>
      </c>
      <c r="D84" s="178" t="s">
        <v>176</v>
      </c>
      <c r="E84" s="193" t="s">
        <v>436</v>
      </c>
      <c r="F84" s="178" t="s">
        <v>437</v>
      </c>
      <c r="G84" s="175" t="s">
        <v>438</v>
      </c>
      <c r="H84" s="178" t="s">
        <v>439</v>
      </c>
      <c r="I84" s="180" t="s">
        <v>215</v>
      </c>
      <c r="J84" s="178" t="s">
        <v>440</v>
      </c>
      <c r="K84" s="178" t="s">
        <v>441</v>
      </c>
      <c r="L84" s="185">
        <v>1</v>
      </c>
      <c r="M84" s="176" t="s">
        <v>166</v>
      </c>
      <c r="N84" s="176" t="s">
        <v>442</v>
      </c>
      <c r="O84" s="176">
        <v>1</v>
      </c>
      <c r="P84" s="176">
        <v>0.3</v>
      </c>
      <c r="Q84" s="176">
        <v>0.3</v>
      </c>
      <c r="R84" s="176">
        <v>0</v>
      </c>
      <c r="S84" s="176">
        <v>0.3</v>
      </c>
      <c r="T84" s="187">
        <f t="shared" si="1"/>
        <v>0</v>
      </c>
      <c r="U84" s="187">
        <f t="shared" si="2"/>
        <v>0.3</v>
      </c>
      <c r="V84" s="187">
        <f t="shared" si="3"/>
        <v>0</v>
      </c>
      <c r="W84" s="187">
        <f t="shared" si="4"/>
        <v>0.3</v>
      </c>
      <c r="X84" s="176">
        <v>0.2</v>
      </c>
      <c r="Y84" s="176">
        <v>0.2</v>
      </c>
    </row>
    <row r="85" spans="1:25" ht="57" customHeight="1">
      <c r="A85" s="193"/>
      <c r="B85" s="193"/>
      <c r="C85" s="178"/>
      <c r="D85" s="178"/>
      <c r="E85" s="193"/>
      <c r="F85" s="332" t="s">
        <v>2083</v>
      </c>
      <c r="G85" s="332"/>
      <c r="H85" s="332"/>
      <c r="I85" s="332"/>
      <c r="J85" s="332"/>
      <c r="K85" s="332"/>
      <c r="L85" s="332"/>
      <c r="M85" s="332"/>
      <c r="N85" s="332"/>
      <c r="O85" s="332"/>
      <c r="P85" s="332"/>
      <c r="Q85" s="332"/>
      <c r="R85" s="332"/>
      <c r="S85" s="158"/>
      <c r="T85" s="156">
        <f>T84</f>
        <v>0</v>
      </c>
      <c r="U85" s="156">
        <f t="shared" ref="U85:W85" si="14">U84</f>
        <v>0.3</v>
      </c>
      <c r="V85" s="156">
        <f t="shared" si="14"/>
        <v>0</v>
      </c>
      <c r="W85" s="156">
        <f t="shared" si="14"/>
        <v>0.3</v>
      </c>
      <c r="X85" s="176"/>
      <c r="Y85" s="176"/>
    </row>
    <row r="86" spans="1:25" ht="78.75" customHeight="1">
      <c r="A86" s="178" t="s">
        <v>338</v>
      </c>
      <c r="B86" s="200" t="s">
        <v>339</v>
      </c>
      <c r="C86" s="178" t="s">
        <v>340</v>
      </c>
      <c r="D86" s="178" t="s">
        <v>341</v>
      </c>
      <c r="E86" s="180" t="s">
        <v>443</v>
      </c>
      <c r="F86" s="180" t="s">
        <v>444</v>
      </c>
      <c r="G86" s="175" t="s">
        <v>445</v>
      </c>
      <c r="H86" s="180" t="s">
        <v>446</v>
      </c>
      <c r="I86" s="180" t="s">
        <v>312</v>
      </c>
      <c r="J86" s="180" t="s">
        <v>447</v>
      </c>
      <c r="K86" s="180" t="s">
        <v>448</v>
      </c>
      <c r="L86" s="201">
        <v>0.33300000000000002</v>
      </c>
      <c r="M86" s="176" t="s">
        <v>160</v>
      </c>
      <c r="N86" s="180" t="s">
        <v>449</v>
      </c>
      <c r="O86" s="176">
        <v>40</v>
      </c>
      <c r="P86" s="176" t="s">
        <v>162</v>
      </c>
      <c r="Q86" s="176">
        <v>10</v>
      </c>
      <c r="R86" s="176">
        <v>1</v>
      </c>
      <c r="S86" s="176">
        <v>0</v>
      </c>
      <c r="T86" s="187">
        <f t="shared" si="1"/>
        <v>3.3300000000000003E-2</v>
      </c>
      <c r="U86" s="187">
        <f t="shared" si="2"/>
        <v>8.3250000000000008E-3</v>
      </c>
      <c r="V86" s="187">
        <f t="shared" si="3"/>
        <v>0.1</v>
      </c>
      <c r="W86" s="187">
        <f t="shared" si="4"/>
        <v>2.5000000000000001E-2</v>
      </c>
      <c r="X86" s="176">
        <v>15</v>
      </c>
      <c r="Y86" s="176">
        <v>15</v>
      </c>
    </row>
    <row r="87" spans="1:25" ht="72.75" customHeight="1">
      <c r="A87" s="178" t="s">
        <v>338</v>
      </c>
      <c r="B87" s="200" t="s">
        <v>339</v>
      </c>
      <c r="C87" s="178" t="s">
        <v>340</v>
      </c>
      <c r="D87" s="178" t="s">
        <v>341</v>
      </c>
      <c r="E87" s="180" t="s">
        <v>443</v>
      </c>
      <c r="F87" s="180" t="s">
        <v>444</v>
      </c>
      <c r="G87" s="175" t="s">
        <v>445</v>
      </c>
      <c r="H87" s="180" t="s">
        <v>450</v>
      </c>
      <c r="I87" s="180" t="s">
        <v>312</v>
      </c>
      <c r="J87" s="180" t="s">
        <v>158</v>
      </c>
      <c r="K87" s="180" t="s">
        <v>451</v>
      </c>
      <c r="L87" s="201">
        <v>0.33300000000000002</v>
      </c>
      <c r="M87" s="176" t="s">
        <v>166</v>
      </c>
      <c r="N87" s="180" t="s">
        <v>452</v>
      </c>
      <c r="O87" s="176">
        <v>1</v>
      </c>
      <c r="P87" s="176" t="s">
        <v>162</v>
      </c>
      <c r="Q87" s="176" t="s">
        <v>162</v>
      </c>
      <c r="R87" s="176" t="s">
        <v>162</v>
      </c>
      <c r="S87" s="176">
        <v>0</v>
      </c>
      <c r="T87" s="176" t="s">
        <v>162</v>
      </c>
      <c r="U87" s="176" t="s">
        <v>162</v>
      </c>
      <c r="V87" s="176" t="s">
        <v>162</v>
      </c>
      <c r="W87" s="176" t="s">
        <v>162</v>
      </c>
      <c r="X87" s="176">
        <v>0</v>
      </c>
      <c r="Y87" s="176">
        <v>1</v>
      </c>
    </row>
    <row r="88" spans="1:25" ht="70.5" customHeight="1">
      <c r="A88" s="178" t="s">
        <v>338</v>
      </c>
      <c r="B88" s="200" t="s">
        <v>339</v>
      </c>
      <c r="C88" s="178" t="s">
        <v>340</v>
      </c>
      <c r="D88" s="178" t="s">
        <v>341</v>
      </c>
      <c r="E88" s="180" t="s">
        <v>443</v>
      </c>
      <c r="F88" s="180" t="s">
        <v>444</v>
      </c>
      <c r="G88" s="175" t="s">
        <v>445</v>
      </c>
      <c r="H88" s="180" t="s">
        <v>453</v>
      </c>
      <c r="I88" s="180" t="s">
        <v>312</v>
      </c>
      <c r="J88" s="180" t="s">
        <v>454</v>
      </c>
      <c r="K88" s="180" t="s">
        <v>455</v>
      </c>
      <c r="L88" s="201">
        <v>0.33300000000000002</v>
      </c>
      <c r="M88" s="176" t="s">
        <v>166</v>
      </c>
      <c r="N88" s="180" t="s">
        <v>456</v>
      </c>
      <c r="O88" s="176">
        <v>3</v>
      </c>
      <c r="P88" s="176" t="s">
        <v>162</v>
      </c>
      <c r="Q88" s="176">
        <v>1</v>
      </c>
      <c r="R88" s="176">
        <v>0</v>
      </c>
      <c r="S88" s="176">
        <v>0</v>
      </c>
      <c r="T88" s="187">
        <f t="shared" si="1"/>
        <v>0</v>
      </c>
      <c r="U88" s="187">
        <f t="shared" si="2"/>
        <v>0</v>
      </c>
      <c r="V88" s="187">
        <f t="shared" si="3"/>
        <v>0</v>
      </c>
      <c r="W88" s="187">
        <f t="shared" si="4"/>
        <v>0</v>
      </c>
      <c r="X88" s="176">
        <v>1</v>
      </c>
      <c r="Y88" s="176">
        <v>1</v>
      </c>
    </row>
    <row r="89" spans="1:25" ht="70.5" customHeight="1">
      <c r="A89" s="178"/>
      <c r="B89" s="200"/>
      <c r="C89" s="178"/>
      <c r="D89" s="178"/>
      <c r="E89" s="180"/>
      <c r="F89" s="332" t="s">
        <v>2084</v>
      </c>
      <c r="G89" s="332"/>
      <c r="H89" s="332"/>
      <c r="I89" s="332"/>
      <c r="J89" s="332"/>
      <c r="K89" s="332"/>
      <c r="L89" s="332"/>
      <c r="M89" s="332"/>
      <c r="N89" s="332"/>
      <c r="O89" s="332"/>
      <c r="P89" s="332"/>
      <c r="Q89" s="332"/>
      <c r="R89" s="332"/>
      <c r="S89" s="158"/>
      <c r="T89" s="156">
        <f>SUM(T86:T88)</f>
        <v>3.3300000000000003E-2</v>
      </c>
      <c r="U89" s="156">
        <f>SUM(U86:U88)</f>
        <v>8.3250000000000008E-3</v>
      </c>
      <c r="V89" s="156">
        <f>AVERAGE(V86:V88)</f>
        <v>0.05</v>
      </c>
      <c r="W89" s="156">
        <f>AVERAGE(W86:W88)</f>
        <v>1.2500000000000001E-2</v>
      </c>
      <c r="X89" s="176"/>
      <c r="Y89" s="176"/>
    </row>
    <row r="90" spans="1:25" ht="142.5">
      <c r="A90" s="180" t="s">
        <v>457</v>
      </c>
      <c r="B90" s="178" t="s">
        <v>305</v>
      </c>
      <c r="C90" s="178" t="s">
        <v>306</v>
      </c>
      <c r="D90" s="178" t="s">
        <v>458</v>
      </c>
      <c r="E90" s="178" t="s">
        <v>459</v>
      </c>
      <c r="F90" s="180" t="s">
        <v>460</v>
      </c>
      <c r="G90" s="175" t="s">
        <v>461</v>
      </c>
      <c r="H90" s="180" t="s">
        <v>462</v>
      </c>
      <c r="I90" s="180" t="s">
        <v>312</v>
      </c>
      <c r="J90" s="180" t="s">
        <v>463</v>
      </c>
      <c r="K90" s="180" t="s">
        <v>464</v>
      </c>
      <c r="L90" s="185">
        <v>1</v>
      </c>
      <c r="M90" s="176" t="s">
        <v>166</v>
      </c>
      <c r="N90" s="178" t="s">
        <v>465</v>
      </c>
      <c r="O90" s="176">
        <v>2</v>
      </c>
      <c r="P90" s="176" t="s">
        <v>162</v>
      </c>
      <c r="Q90" s="176" t="s">
        <v>162</v>
      </c>
      <c r="R90" s="176" t="s">
        <v>162</v>
      </c>
      <c r="S90" s="176">
        <v>0</v>
      </c>
      <c r="T90" s="176" t="s">
        <v>162</v>
      </c>
      <c r="U90" s="176" t="s">
        <v>162</v>
      </c>
      <c r="V90" s="176" t="s">
        <v>162</v>
      </c>
      <c r="W90" s="176" t="s">
        <v>162</v>
      </c>
      <c r="X90" s="176">
        <v>1</v>
      </c>
      <c r="Y90" s="176">
        <v>1</v>
      </c>
    </row>
    <row r="91" spans="1:25" ht="57" customHeight="1">
      <c r="A91" s="180"/>
      <c r="B91" s="178"/>
      <c r="C91" s="178"/>
      <c r="D91" s="178"/>
      <c r="E91" s="178"/>
      <c r="F91" s="332" t="s">
        <v>2085</v>
      </c>
      <c r="G91" s="332"/>
      <c r="H91" s="332"/>
      <c r="I91" s="332"/>
      <c r="J91" s="332"/>
      <c r="K91" s="332"/>
      <c r="L91" s="332"/>
      <c r="M91" s="332"/>
      <c r="N91" s="332"/>
      <c r="O91" s="332"/>
      <c r="P91" s="332"/>
      <c r="Q91" s="332"/>
      <c r="R91" s="332"/>
      <c r="S91" s="158"/>
      <c r="T91" s="158" t="s">
        <v>162</v>
      </c>
      <c r="U91" s="158" t="s">
        <v>162</v>
      </c>
      <c r="V91" s="158" t="s">
        <v>162</v>
      </c>
      <c r="W91" s="158" t="s">
        <v>162</v>
      </c>
      <c r="X91" s="176"/>
      <c r="Y91" s="176"/>
    </row>
    <row r="92" spans="1:25" ht="75" customHeight="1">
      <c r="A92" s="180" t="s">
        <v>149</v>
      </c>
      <c r="B92" s="178" t="s">
        <v>339</v>
      </c>
      <c r="C92" s="178" t="s">
        <v>340</v>
      </c>
      <c r="D92" s="178" t="s">
        <v>341</v>
      </c>
      <c r="E92" s="178" t="s">
        <v>466</v>
      </c>
      <c r="F92" s="180" t="s">
        <v>467</v>
      </c>
      <c r="G92" s="175" t="s">
        <v>468</v>
      </c>
      <c r="H92" s="180" t="s">
        <v>469</v>
      </c>
      <c r="I92" s="180" t="s">
        <v>312</v>
      </c>
      <c r="J92" s="180" t="s">
        <v>470</v>
      </c>
      <c r="K92" s="180" t="s">
        <v>1831</v>
      </c>
      <c r="L92" s="198">
        <v>0.3</v>
      </c>
      <c r="M92" s="176" t="s">
        <v>160</v>
      </c>
      <c r="N92" s="178" t="s">
        <v>471</v>
      </c>
      <c r="O92" s="176">
        <v>1400</v>
      </c>
      <c r="P92" s="176">
        <v>350</v>
      </c>
      <c r="Q92" s="176">
        <v>350</v>
      </c>
      <c r="R92" s="176">
        <v>0</v>
      </c>
      <c r="S92" s="176">
        <v>350</v>
      </c>
      <c r="T92" s="187">
        <f t="shared" si="1"/>
        <v>0</v>
      </c>
      <c r="U92" s="187">
        <f t="shared" si="2"/>
        <v>7.4999999999999997E-2</v>
      </c>
      <c r="V92" s="187">
        <f t="shared" si="3"/>
        <v>0</v>
      </c>
      <c r="W92" s="187">
        <f t="shared" si="4"/>
        <v>0.25</v>
      </c>
      <c r="X92" s="176">
        <v>350</v>
      </c>
      <c r="Y92" s="176">
        <v>350</v>
      </c>
    </row>
    <row r="93" spans="1:25" ht="114">
      <c r="A93" s="180" t="s">
        <v>149</v>
      </c>
      <c r="B93" s="178" t="s">
        <v>339</v>
      </c>
      <c r="C93" s="178" t="s">
        <v>340</v>
      </c>
      <c r="D93" s="178" t="s">
        <v>341</v>
      </c>
      <c r="E93" s="178" t="s">
        <v>466</v>
      </c>
      <c r="F93" s="180" t="s">
        <v>467</v>
      </c>
      <c r="G93" s="175" t="s">
        <v>468</v>
      </c>
      <c r="H93" s="180" t="s">
        <v>472</v>
      </c>
      <c r="I93" s="180" t="s">
        <v>312</v>
      </c>
      <c r="J93" s="180" t="s">
        <v>473</v>
      </c>
      <c r="K93" s="180" t="s">
        <v>474</v>
      </c>
      <c r="L93" s="198">
        <v>0.2</v>
      </c>
      <c r="M93" s="176" t="s">
        <v>160</v>
      </c>
      <c r="N93" s="178" t="s">
        <v>475</v>
      </c>
      <c r="O93" s="176">
        <v>4</v>
      </c>
      <c r="P93" s="176">
        <v>1</v>
      </c>
      <c r="Q93" s="176">
        <v>1</v>
      </c>
      <c r="R93" s="176">
        <v>0</v>
      </c>
      <c r="S93" s="176">
        <v>1</v>
      </c>
      <c r="T93" s="187">
        <f t="shared" si="1"/>
        <v>0</v>
      </c>
      <c r="U93" s="187">
        <f t="shared" si="2"/>
        <v>0.05</v>
      </c>
      <c r="V93" s="187">
        <f t="shared" si="3"/>
        <v>0</v>
      </c>
      <c r="W93" s="187">
        <f t="shared" si="4"/>
        <v>0.25</v>
      </c>
      <c r="X93" s="176">
        <v>1</v>
      </c>
      <c r="Y93" s="176">
        <v>1</v>
      </c>
    </row>
    <row r="94" spans="1:25" ht="114">
      <c r="A94" s="180" t="s">
        <v>149</v>
      </c>
      <c r="B94" s="178" t="s">
        <v>339</v>
      </c>
      <c r="C94" s="178" t="s">
        <v>340</v>
      </c>
      <c r="D94" s="178" t="s">
        <v>341</v>
      </c>
      <c r="E94" s="178" t="s">
        <v>466</v>
      </c>
      <c r="F94" s="180" t="s">
        <v>467</v>
      </c>
      <c r="G94" s="175" t="s">
        <v>468</v>
      </c>
      <c r="H94" s="180" t="s">
        <v>476</v>
      </c>
      <c r="I94" s="180" t="s">
        <v>312</v>
      </c>
      <c r="J94" s="180" t="s">
        <v>477</v>
      </c>
      <c r="K94" s="180" t="s">
        <v>478</v>
      </c>
      <c r="L94" s="198">
        <v>0.2</v>
      </c>
      <c r="M94" s="176" t="s">
        <v>166</v>
      </c>
      <c r="N94" s="178" t="s">
        <v>479</v>
      </c>
      <c r="O94" s="176">
        <v>3</v>
      </c>
      <c r="P94" s="176">
        <v>1</v>
      </c>
      <c r="Q94" s="176">
        <v>1</v>
      </c>
      <c r="R94" s="176">
        <v>0</v>
      </c>
      <c r="S94" s="176">
        <v>1</v>
      </c>
      <c r="T94" s="187">
        <f t="shared" si="1"/>
        <v>0</v>
      </c>
      <c r="U94" s="187">
        <f t="shared" si="2"/>
        <v>6.6666666666666666E-2</v>
      </c>
      <c r="V94" s="187">
        <f t="shared" si="3"/>
        <v>0</v>
      </c>
      <c r="W94" s="187">
        <f t="shared" si="4"/>
        <v>0.33333333333333331</v>
      </c>
      <c r="X94" s="176">
        <v>1</v>
      </c>
      <c r="Y94" s="176">
        <v>0</v>
      </c>
    </row>
    <row r="95" spans="1:25" ht="114">
      <c r="A95" s="180" t="s">
        <v>149</v>
      </c>
      <c r="B95" s="178" t="s">
        <v>339</v>
      </c>
      <c r="C95" s="178" t="s">
        <v>340</v>
      </c>
      <c r="D95" s="178" t="s">
        <v>341</v>
      </c>
      <c r="E95" s="178" t="s">
        <v>466</v>
      </c>
      <c r="F95" s="180" t="s">
        <v>467</v>
      </c>
      <c r="G95" s="175" t="s">
        <v>468</v>
      </c>
      <c r="H95" s="180" t="s">
        <v>480</v>
      </c>
      <c r="I95" s="180" t="s">
        <v>312</v>
      </c>
      <c r="J95" s="180" t="s">
        <v>481</v>
      </c>
      <c r="K95" s="180" t="s">
        <v>482</v>
      </c>
      <c r="L95" s="198">
        <v>0.3</v>
      </c>
      <c r="M95" s="176" t="s">
        <v>166</v>
      </c>
      <c r="N95" s="178" t="s">
        <v>483</v>
      </c>
      <c r="O95" s="176">
        <v>50</v>
      </c>
      <c r="P95" s="176">
        <v>24</v>
      </c>
      <c r="Q95" s="176">
        <v>32</v>
      </c>
      <c r="R95" s="176">
        <v>26</v>
      </c>
      <c r="S95" s="176">
        <v>24</v>
      </c>
      <c r="T95" s="187">
        <f t="shared" si="1"/>
        <v>0.24374999999999999</v>
      </c>
      <c r="U95" s="187">
        <f t="shared" si="2"/>
        <v>0.3</v>
      </c>
      <c r="V95" s="187">
        <f t="shared" si="3"/>
        <v>0.8125</v>
      </c>
      <c r="W95" s="187">
        <f t="shared" si="4"/>
        <v>1</v>
      </c>
      <c r="X95" s="176">
        <v>42</v>
      </c>
      <c r="Y95" s="176">
        <v>50</v>
      </c>
    </row>
    <row r="96" spans="1:25" ht="42.75" customHeight="1">
      <c r="A96" s="180"/>
      <c r="B96" s="178"/>
      <c r="C96" s="178"/>
      <c r="D96" s="178"/>
      <c r="E96" s="178"/>
      <c r="F96" s="332" t="s">
        <v>2086</v>
      </c>
      <c r="G96" s="332"/>
      <c r="H96" s="332"/>
      <c r="I96" s="332"/>
      <c r="J96" s="332"/>
      <c r="K96" s="332"/>
      <c r="L96" s="332"/>
      <c r="M96" s="332"/>
      <c r="N96" s="332"/>
      <c r="O96" s="332"/>
      <c r="P96" s="332"/>
      <c r="Q96" s="332"/>
      <c r="R96" s="332"/>
      <c r="S96" s="158"/>
      <c r="T96" s="156">
        <f>SUM(T92:T95)</f>
        <v>0.24374999999999999</v>
      </c>
      <c r="U96" s="156">
        <f>SUM(U92:U95)</f>
        <v>0.49166666666666664</v>
      </c>
      <c r="V96" s="156">
        <f>AVERAGE(V92:V95)</f>
        <v>0.203125</v>
      </c>
      <c r="W96" s="156">
        <f>AVERAGE(W92:W95)</f>
        <v>0.45833333333333331</v>
      </c>
      <c r="X96" s="176"/>
      <c r="Y96" s="176"/>
    </row>
    <row r="97" spans="1:25" ht="114">
      <c r="A97" s="180" t="s">
        <v>149</v>
      </c>
      <c r="B97" s="178" t="s">
        <v>339</v>
      </c>
      <c r="C97" s="178" t="s">
        <v>340</v>
      </c>
      <c r="D97" s="178" t="s">
        <v>176</v>
      </c>
      <c r="E97" s="178" t="s">
        <v>355</v>
      </c>
      <c r="F97" s="180" t="s">
        <v>484</v>
      </c>
      <c r="G97" s="175" t="s">
        <v>485</v>
      </c>
      <c r="H97" s="180" t="s">
        <v>486</v>
      </c>
      <c r="I97" s="180" t="s">
        <v>312</v>
      </c>
      <c r="J97" s="180" t="s">
        <v>298</v>
      </c>
      <c r="K97" s="180" t="s">
        <v>487</v>
      </c>
      <c r="L97" s="198">
        <v>0.3</v>
      </c>
      <c r="M97" s="176" t="s">
        <v>160</v>
      </c>
      <c r="N97" s="178" t="s">
        <v>488</v>
      </c>
      <c r="O97" s="176">
        <v>1</v>
      </c>
      <c r="P97" s="176" t="s">
        <v>162</v>
      </c>
      <c r="Q97" s="176">
        <v>1</v>
      </c>
      <c r="R97" s="176">
        <v>0.1</v>
      </c>
      <c r="S97" s="176">
        <v>0</v>
      </c>
      <c r="T97" s="187">
        <f t="shared" si="1"/>
        <v>0.03</v>
      </c>
      <c r="U97" s="187">
        <f t="shared" si="2"/>
        <v>0.03</v>
      </c>
      <c r="V97" s="187">
        <f t="shared" si="3"/>
        <v>0.1</v>
      </c>
      <c r="W97" s="187">
        <f t="shared" si="4"/>
        <v>0.1</v>
      </c>
      <c r="X97" s="176">
        <v>0</v>
      </c>
      <c r="Y97" s="176">
        <v>0</v>
      </c>
    </row>
    <row r="98" spans="1:25" ht="114">
      <c r="A98" s="180" t="s">
        <v>149</v>
      </c>
      <c r="B98" s="178" t="s">
        <v>339</v>
      </c>
      <c r="C98" s="178" t="s">
        <v>340</v>
      </c>
      <c r="D98" s="178" t="s">
        <v>176</v>
      </c>
      <c r="E98" s="178" t="s">
        <v>355</v>
      </c>
      <c r="F98" s="180" t="s">
        <v>484</v>
      </c>
      <c r="G98" s="175" t="s">
        <v>485</v>
      </c>
      <c r="H98" s="180" t="s">
        <v>489</v>
      </c>
      <c r="I98" s="180" t="s">
        <v>312</v>
      </c>
      <c r="J98" s="180" t="s">
        <v>298</v>
      </c>
      <c r="K98" s="180" t="s">
        <v>490</v>
      </c>
      <c r="L98" s="198">
        <v>0.3</v>
      </c>
      <c r="M98" s="176" t="s">
        <v>160</v>
      </c>
      <c r="N98" s="178" t="s">
        <v>491</v>
      </c>
      <c r="O98" s="176">
        <v>1</v>
      </c>
      <c r="P98" s="176" t="s">
        <v>162</v>
      </c>
      <c r="Q98" s="176">
        <v>1</v>
      </c>
      <c r="R98" s="176">
        <v>0.1</v>
      </c>
      <c r="S98" s="176">
        <v>0</v>
      </c>
      <c r="T98" s="187">
        <f t="shared" si="1"/>
        <v>0.03</v>
      </c>
      <c r="U98" s="187">
        <f t="shared" si="2"/>
        <v>0.03</v>
      </c>
      <c r="V98" s="187">
        <f t="shared" si="3"/>
        <v>0.1</v>
      </c>
      <c r="W98" s="187">
        <f t="shared" si="4"/>
        <v>0.1</v>
      </c>
      <c r="X98" s="176">
        <v>0</v>
      </c>
      <c r="Y98" s="176">
        <v>0</v>
      </c>
    </row>
    <row r="99" spans="1:25" ht="114">
      <c r="A99" s="180" t="s">
        <v>149</v>
      </c>
      <c r="B99" s="178" t="s">
        <v>339</v>
      </c>
      <c r="C99" s="178" t="s">
        <v>340</v>
      </c>
      <c r="D99" s="178" t="s">
        <v>176</v>
      </c>
      <c r="E99" s="178" t="s">
        <v>355</v>
      </c>
      <c r="F99" s="180" t="s">
        <v>484</v>
      </c>
      <c r="G99" s="175" t="s">
        <v>485</v>
      </c>
      <c r="H99" s="180" t="s">
        <v>492</v>
      </c>
      <c r="I99" s="180" t="s">
        <v>312</v>
      </c>
      <c r="J99" s="180">
        <v>0</v>
      </c>
      <c r="K99" s="180" t="s">
        <v>493</v>
      </c>
      <c r="L99" s="198">
        <v>0.4</v>
      </c>
      <c r="M99" s="176" t="s">
        <v>166</v>
      </c>
      <c r="N99" s="176" t="s">
        <v>494</v>
      </c>
      <c r="O99" s="176">
        <v>1</v>
      </c>
      <c r="P99" s="176" t="s">
        <v>162</v>
      </c>
      <c r="Q99" s="176">
        <v>0.3</v>
      </c>
      <c r="R99" s="176">
        <v>0</v>
      </c>
      <c r="S99" s="176">
        <v>0</v>
      </c>
      <c r="T99" s="187">
        <f t="shared" si="1"/>
        <v>0</v>
      </c>
      <c r="U99" s="187">
        <f t="shared" si="2"/>
        <v>0</v>
      </c>
      <c r="V99" s="187">
        <f t="shared" si="3"/>
        <v>0</v>
      </c>
      <c r="W99" s="187">
        <f t="shared" si="4"/>
        <v>0</v>
      </c>
      <c r="X99" s="176">
        <v>0.5</v>
      </c>
      <c r="Y99" s="176">
        <v>0.2</v>
      </c>
    </row>
    <row r="100" spans="1:25" ht="28.5" customHeight="1">
      <c r="A100" s="180"/>
      <c r="B100" s="178"/>
      <c r="C100" s="178"/>
      <c r="D100" s="178"/>
      <c r="E100" s="178"/>
      <c r="F100" s="332" t="s">
        <v>2087</v>
      </c>
      <c r="G100" s="332"/>
      <c r="H100" s="332"/>
      <c r="I100" s="332"/>
      <c r="J100" s="332"/>
      <c r="K100" s="332"/>
      <c r="L100" s="332"/>
      <c r="M100" s="332"/>
      <c r="N100" s="332"/>
      <c r="O100" s="332"/>
      <c r="P100" s="332"/>
      <c r="Q100" s="332"/>
      <c r="R100" s="332"/>
      <c r="S100" s="158"/>
      <c r="T100" s="156">
        <f>SUM(T97:T99)</f>
        <v>0.06</v>
      </c>
      <c r="U100" s="156">
        <f>SUM(U97:U99)</f>
        <v>0.06</v>
      </c>
      <c r="V100" s="156">
        <f>AVERAGE(V97:V99)</f>
        <v>6.6666666666666666E-2</v>
      </c>
      <c r="W100" s="156">
        <f>AVERAGE(W97:W99)</f>
        <v>6.6666666666666666E-2</v>
      </c>
      <c r="X100" s="176"/>
      <c r="Y100" s="176"/>
    </row>
    <row r="101" spans="1:25" ht="75" customHeight="1">
      <c r="A101" s="178" t="s">
        <v>149</v>
      </c>
      <c r="B101" s="178" t="s">
        <v>339</v>
      </c>
      <c r="C101" s="178" t="s">
        <v>340</v>
      </c>
      <c r="D101" s="178" t="s">
        <v>176</v>
      </c>
      <c r="E101" s="178" t="s">
        <v>184</v>
      </c>
      <c r="F101" s="193" t="s">
        <v>495</v>
      </c>
      <c r="G101" s="175" t="s">
        <v>496</v>
      </c>
      <c r="H101" s="180" t="s">
        <v>497</v>
      </c>
      <c r="I101" s="180" t="s">
        <v>312</v>
      </c>
      <c r="J101" s="180" t="s">
        <v>498</v>
      </c>
      <c r="K101" s="180" t="s">
        <v>499</v>
      </c>
      <c r="L101" s="198">
        <v>0.8</v>
      </c>
      <c r="M101" s="176" t="s">
        <v>160</v>
      </c>
      <c r="N101" s="176" t="s">
        <v>500</v>
      </c>
      <c r="O101" s="176">
        <v>4</v>
      </c>
      <c r="P101" s="176">
        <v>1</v>
      </c>
      <c r="Q101" s="176">
        <v>1</v>
      </c>
      <c r="R101" s="176">
        <v>0</v>
      </c>
      <c r="S101" s="176">
        <v>1</v>
      </c>
      <c r="T101" s="187">
        <f t="shared" si="1"/>
        <v>0</v>
      </c>
      <c r="U101" s="187">
        <f t="shared" si="2"/>
        <v>0.2</v>
      </c>
      <c r="V101" s="187">
        <f t="shared" si="3"/>
        <v>0</v>
      </c>
      <c r="W101" s="187">
        <f t="shared" si="4"/>
        <v>0.25</v>
      </c>
      <c r="X101" s="176">
        <v>1</v>
      </c>
      <c r="Y101" s="176">
        <v>1</v>
      </c>
    </row>
    <row r="102" spans="1:25" ht="114">
      <c r="A102" s="178" t="s">
        <v>149</v>
      </c>
      <c r="B102" s="178" t="s">
        <v>339</v>
      </c>
      <c r="C102" s="178" t="s">
        <v>340</v>
      </c>
      <c r="D102" s="178" t="s">
        <v>176</v>
      </c>
      <c r="E102" s="178" t="s">
        <v>184</v>
      </c>
      <c r="F102" s="193" t="s">
        <v>495</v>
      </c>
      <c r="G102" s="175" t="s">
        <v>496</v>
      </c>
      <c r="H102" s="180" t="s">
        <v>501</v>
      </c>
      <c r="I102" s="180" t="s">
        <v>312</v>
      </c>
      <c r="J102" s="180">
        <v>0</v>
      </c>
      <c r="K102" s="180" t="s">
        <v>502</v>
      </c>
      <c r="L102" s="198">
        <v>0.2</v>
      </c>
      <c r="M102" s="176" t="s">
        <v>160</v>
      </c>
      <c r="N102" s="176" t="s">
        <v>503</v>
      </c>
      <c r="O102" s="176">
        <v>4</v>
      </c>
      <c r="P102" s="176">
        <v>1</v>
      </c>
      <c r="Q102" s="176">
        <v>1</v>
      </c>
      <c r="R102" s="176">
        <v>0</v>
      </c>
      <c r="S102" s="176">
        <v>1</v>
      </c>
      <c r="T102" s="187">
        <f t="shared" si="1"/>
        <v>0</v>
      </c>
      <c r="U102" s="187">
        <f t="shared" si="2"/>
        <v>0.05</v>
      </c>
      <c r="V102" s="187">
        <f t="shared" si="3"/>
        <v>0</v>
      </c>
      <c r="W102" s="187">
        <f t="shared" si="4"/>
        <v>0.25</v>
      </c>
      <c r="X102" s="176">
        <v>1</v>
      </c>
      <c r="Y102" s="176">
        <v>1</v>
      </c>
    </row>
    <row r="103" spans="1:25" ht="42.75" customHeight="1">
      <c r="A103" s="178"/>
      <c r="B103" s="178"/>
      <c r="C103" s="178"/>
      <c r="D103" s="178"/>
      <c r="E103" s="178"/>
      <c r="F103" s="332" t="s">
        <v>2088</v>
      </c>
      <c r="G103" s="332"/>
      <c r="H103" s="332"/>
      <c r="I103" s="332"/>
      <c r="J103" s="332"/>
      <c r="K103" s="332"/>
      <c r="L103" s="332"/>
      <c r="M103" s="332"/>
      <c r="N103" s="332"/>
      <c r="O103" s="332"/>
      <c r="P103" s="332"/>
      <c r="Q103" s="332"/>
      <c r="R103" s="332"/>
      <c r="S103" s="158"/>
      <c r="T103" s="156">
        <f>SUM(T101:T102)</f>
        <v>0</v>
      </c>
      <c r="U103" s="156">
        <f>SUM(U101:U102)</f>
        <v>0.25</v>
      </c>
      <c r="V103" s="156">
        <f>AVERAGE(V101:V102)</f>
        <v>0</v>
      </c>
      <c r="W103" s="156">
        <f>AVERAGE(W101:W102)</f>
        <v>0.25</v>
      </c>
      <c r="X103" s="176"/>
      <c r="Y103" s="176"/>
    </row>
    <row r="104" spans="1:25" ht="128.25">
      <c r="A104" s="178" t="s">
        <v>504</v>
      </c>
      <c r="B104" s="188" t="s">
        <v>202</v>
      </c>
      <c r="C104" s="180" t="s">
        <v>203</v>
      </c>
      <c r="D104" s="178" t="s">
        <v>505</v>
      </c>
      <c r="E104" s="178" t="s">
        <v>506</v>
      </c>
      <c r="F104" s="180" t="s">
        <v>507</v>
      </c>
      <c r="G104" s="175" t="s">
        <v>508</v>
      </c>
      <c r="H104" s="202" t="s">
        <v>509</v>
      </c>
      <c r="I104" s="202" t="s">
        <v>209</v>
      </c>
      <c r="J104" s="202">
        <v>640</v>
      </c>
      <c r="K104" s="202" t="s">
        <v>510</v>
      </c>
      <c r="L104" s="185">
        <v>0.33</v>
      </c>
      <c r="M104" s="176" t="s">
        <v>160</v>
      </c>
      <c r="N104" s="180" t="s">
        <v>511</v>
      </c>
      <c r="O104" s="176">
        <v>640</v>
      </c>
      <c r="P104" s="176" t="s">
        <v>162</v>
      </c>
      <c r="Q104" s="176">
        <v>213</v>
      </c>
      <c r="R104" s="176">
        <v>0</v>
      </c>
      <c r="S104" s="176">
        <v>0</v>
      </c>
      <c r="T104" s="187">
        <f t="shared" si="1"/>
        <v>0</v>
      </c>
      <c r="U104" s="187">
        <f t="shared" si="2"/>
        <v>0</v>
      </c>
      <c r="V104" s="187">
        <f t="shared" si="3"/>
        <v>0</v>
      </c>
      <c r="W104" s="187">
        <f t="shared" si="4"/>
        <v>0</v>
      </c>
      <c r="X104" s="176">
        <v>213</v>
      </c>
      <c r="Y104" s="176">
        <v>214</v>
      </c>
    </row>
    <row r="105" spans="1:25" ht="128.25">
      <c r="A105" s="178" t="s">
        <v>173</v>
      </c>
      <c r="B105" s="188" t="s">
        <v>202</v>
      </c>
      <c r="C105" s="180" t="s">
        <v>203</v>
      </c>
      <c r="D105" s="178" t="s">
        <v>505</v>
      </c>
      <c r="E105" s="178" t="s">
        <v>506</v>
      </c>
      <c r="F105" s="180" t="s">
        <v>507</v>
      </c>
      <c r="G105" s="175" t="s">
        <v>508</v>
      </c>
      <c r="H105" s="202" t="s">
        <v>512</v>
      </c>
      <c r="I105" s="202" t="s">
        <v>209</v>
      </c>
      <c r="J105" s="202">
        <v>2</v>
      </c>
      <c r="K105" s="202" t="s">
        <v>513</v>
      </c>
      <c r="L105" s="185">
        <v>0.33</v>
      </c>
      <c r="M105" s="176" t="s">
        <v>160</v>
      </c>
      <c r="N105" s="180" t="s">
        <v>514</v>
      </c>
      <c r="O105" s="176">
        <v>2</v>
      </c>
      <c r="P105" s="176" t="s">
        <v>162</v>
      </c>
      <c r="Q105" s="176" t="s">
        <v>162</v>
      </c>
      <c r="R105" s="176" t="s">
        <v>162</v>
      </c>
      <c r="S105" s="176">
        <v>0</v>
      </c>
      <c r="T105" s="176" t="s">
        <v>162</v>
      </c>
      <c r="U105" s="176" t="s">
        <v>162</v>
      </c>
      <c r="V105" s="176" t="s">
        <v>162</v>
      </c>
      <c r="W105" s="176" t="s">
        <v>162</v>
      </c>
      <c r="X105" s="176">
        <v>1</v>
      </c>
      <c r="Y105" s="176">
        <v>0</v>
      </c>
    </row>
    <row r="106" spans="1:25" ht="128.25">
      <c r="A106" s="178" t="s">
        <v>173</v>
      </c>
      <c r="B106" s="188" t="s">
        <v>202</v>
      </c>
      <c r="C106" s="180" t="s">
        <v>203</v>
      </c>
      <c r="D106" s="178" t="s">
        <v>505</v>
      </c>
      <c r="E106" s="178" t="s">
        <v>506</v>
      </c>
      <c r="F106" s="180" t="s">
        <v>507</v>
      </c>
      <c r="G106" s="175" t="s">
        <v>508</v>
      </c>
      <c r="H106" s="202" t="s">
        <v>515</v>
      </c>
      <c r="I106" s="202" t="s">
        <v>209</v>
      </c>
      <c r="J106" s="202">
        <v>0</v>
      </c>
      <c r="K106" s="202" t="s">
        <v>516</v>
      </c>
      <c r="L106" s="185">
        <v>0.17</v>
      </c>
      <c r="M106" s="176" t="s">
        <v>166</v>
      </c>
      <c r="N106" s="180" t="s">
        <v>517</v>
      </c>
      <c r="O106" s="176">
        <v>1</v>
      </c>
      <c r="P106" s="176" t="s">
        <v>162</v>
      </c>
      <c r="Q106" s="176">
        <v>1</v>
      </c>
      <c r="R106" s="176">
        <v>0</v>
      </c>
      <c r="S106" s="176">
        <v>0</v>
      </c>
      <c r="T106" s="187">
        <f t="shared" ref="T106:T110" si="15">(R106/Q106)*L106</f>
        <v>0</v>
      </c>
      <c r="U106" s="187">
        <f t="shared" ref="U106:U110" si="16">((R106+S106)/O106)*L106</f>
        <v>0</v>
      </c>
      <c r="V106" s="187">
        <f t="shared" ref="V106:V110" si="17">R106/Q106</f>
        <v>0</v>
      </c>
      <c r="W106" s="187">
        <f t="shared" ref="W106:W110" si="18">(R106+S106)/O106</f>
        <v>0</v>
      </c>
      <c r="X106" s="176">
        <v>1</v>
      </c>
      <c r="Y106" s="176">
        <v>1</v>
      </c>
    </row>
    <row r="107" spans="1:25" ht="128.25">
      <c r="A107" s="178" t="s">
        <v>173</v>
      </c>
      <c r="B107" s="188" t="s">
        <v>202</v>
      </c>
      <c r="C107" s="180" t="s">
        <v>203</v>
      </c>
      <c r="D107" s="178" t="s">
        <v>505</v>
      </c>
      <c r="E107" s="178" t="s">
        <v>506</v>
      </c>
      <c r="F107" s="180" t="s">
        <v>507</v>
      </c>
      <c r="G107" s="175" t="s">
        <v>508</v>
      </c>
      <c r="H107" s="202" t="s">
        <v>515</v>
      </c>
      <c r="I107" s="202" t="s">
        <v>209</v>
      </c>
      <c r="J107" s="202">
        <v>0</v>
      </c>
      <c r="K107" s="202" t="s">
        <v>516</v>
      </c>
      <c r="L107" s="185">
        <v>0.17</v>
      </c>
      <c r="M107" s="176" t="s">
        <v>166</v>
      </c>
      <c r="N107" s="180" t="s">
        <v>518</v>
      </c>
      <c r="O107" s="176">
        <v>1</v>
      </c>
      <c r="P107" s="176" t="s">
        <v>162</v>
      </c>
      <c r="Q107" s="176">
        <v>0.34</v>
      </c>
      <c r="R107" s="176">
        <v>0</v>
      </c>
      <c r="S107" s="176">
        <v>0</v>
      </c>
      <c r="T107" s="187">
        <f t="shared" si="15"/>
        <v>0</v>
      </c>
      <c r="U107" s="187">
        <f t="shared" si="16"/>
        <v>0</v>
      </c>
      <c r="V107" s="187">
        <f t="shared" si="17"/>
        <v>0</v>
      </c>
      <c r="W107" s="187">
        <f t="shared" si="18"/>
        <v>0</v>
      </c>
      <c r="X107" s="176">
        <v>0.33</v>
      </c>
      <c r="Y107" s="176">
        <v>0.33</v>
      </c>
    </row>
    <row r="108" spans="1:25" ht="42.75" customHeight="1">
      <c r="A108" s="178"/>
      <c r="B108" s="188"/>
      <c r="C108" s="180"/>
      <c r="D108" s="178"/>
      <c r="E108" s="178"/>
      <c r="F108" s="332" t="s">
        <v>2089</v>
      </c>
      <c r="G108" s="332"/>
      <c r="H108" s="332"/>
      <c r="I108" s="332"/>
      <c r="J108" s="332"/>
      <c r="K108" s="332"/>
      <c r="L108" s="332"/>
      <c r="M108" s="332"/>
      <c r="N108" s="332"/>
      <c r="O108" s="332"/>
      <c r="P108" s="332"/>
      <c r="Q108" s="332"/>
      <c r="R108" s="332"/>
      <c r="S108" s="158"/>
      <c r="T108" s="156">
        <f>SUM(T104:T107)</f>
        <v>0</v>
      </c>
      <c r="U108" s="156">
        <f>SUM(U104:U107)</f>
        <v>0</v>
      </c>
      <c r="V108" s="156">
        <f>AVERAGE(V104:V107)</f>
        <v>0</v>
      </c>
      <c r="W108" s="156">
        <f>AVERAGE(W104:W107)</f>
        <v>0</v>
      </c>
      <c r="X108" s="176"/>
      <c r="Y108" s="176"/>
    </row>
    <row r="109" spans="1:25" s="93" customFormat="1" ht="114">
      <c r="A109" s="203" t="s">
        <v>173</v>
      </c>
      <c r="B109" s="204" t="s">
        <v>339</v>
      </c>
      <c r="C109" s="205" t="s">
        <v>340</v>
      </c>
      <c r="D109" s="205" t="s">
        <v>176</v>
      </c>
      <c r="E109" s="205" t="s">
        <v>184</v>
      </c>
      <c r="F109" s="205" t="s">
        <v>519</v>
      </c>
      <c r="G109" s="206" t="s">
        <v>520</v>
      </c>
      <c r="H109" s="205" t="s">
        <v>521</v>
      </c>
      <c r="I109" s="207" t="s">
        <v>312</v>
      </c>
      <c r="J109" s="205">
        <v>0</v>
      </c>
      <c r="K109" s="205" t="s">
        <v>522</v>
      </c>
      <c r="L109" s="208">
        <v>0.5</v>
      </c>
      <c r="M109" s="207" t="s">
        <v>160</v>
      </c>
      <c r="N109" s="207" t="s">
        <v>523</v>
      </c>
      <c r="O109" s="207">
        <v>1</v>
      </c>
      <c r="P109" s="207" t="s">
        <v>162</v>
      </c>
      <c r="Q109" s="207">
        <v>0.34</v>
      </c>
      <c r="R109" s="207">
        <v>0</v>
      </c>
      <c r="S109" s="207">
        <v>0</v>
      </c>
      <c r="T109" s="187">
        <f t="shared" si="15"/>
        <v>0</v>
      </c>
      <c r="U109" s="187">
        <f t="shared" si="16"/>
        <v>0</v>
      </c>
      <c r="V109" s="187">
        <f t="shared" si="17"/>
        <v>0</v>
      </c>
      <c r="W109" s="187">
        <f t="shared" si="18"/>
        <v>0</v>
      </c>
      <c r="X109" s="207">
        <v>0.33</v>
      </c>
      <c r="Y109" s="207">
        <v>0.33</v>
      </c>
    </row>
    <row r="110" spans="1:25" s="93" customFormat="1" ht="114">
      <c r="A110" s="203" t="s">
        <v>149</v>
      </c>
      <c r="B110" s="204" t="s">
        <v>339</v>
      </c>
      <c r="C110" s="205" t="s">
        <v>340</v>
      </c>
      <c r="D110" s="205" t="s">
        <v>176</v>
      </c>
      <c r="E110" s="205" t="s">
        <v>184</v>
      </c>
      <c r="F110" s="205" t="s">
        <v>519</v>
      </c>
      <c r="G110" s="206" t="s">
        <v>520</v>
      </c>
      <c r="H110" s="205" t="s">
        <v>524</v>
      </c>
      <c r="I110" s="207" t="s">
        <v>312</v>
      </c>
      <c r="J110" s="205">
        <v>0</v>
      </c>
      <c r="K110" s="205" t="s">
        <v>525</v>
      </c>
      <c r="L110" s="208">
        <v>0.5</v>
      </c>
      <c r="M110" s="207" t="s">
        <v>166</v>
      </c>
      <c r="N110" s="207" t="s">
        <v>170</v>
      </c>
      <c r="O110" s="207">
        <v>1</v>
      </c>
      <c r="P110" s="207" t="s">
        <v>162</v>
      </c>
      <c r="Q110" s="207">
        <v>0.34</v>
      </c>
      <c r="R110" s="207">
        <v>0</v>
      </c>
      <c r="S110" s="207">
        <v>0</v>
      </c>
      <c r="T110" s="187">
        <f t="shared" si="15"/>
        <v>0</v>
      </c>
      <c r="U110" s="187">
        <f t="shared" si="16"/>
        <v>0</v>
      </c>
      <c r="V110" s="187">
        <f t="shared" si="17"/>
        <v>0</v>
      </c>
      <c r="W110" s="187">
        <f t="shared" si="18"/>
        <v>0</v>
      </c>
      <c r="X110" s="207">
        <v>0.33</v>
      </c>
      <c r="Y110" s="207">
        <v>0.33</v>
      </c>
    </row>
    <row r="111" spans="1:25" ht="57" customHeight="1">
      <c r="A111" s="172"/>
      <c r="B111" s="172"/>
      <c r="C111" s="172"/>
      <c r="D111" s="172"/>
      <c r="E111" s="173"/>
      <c r="F111" s="332" t="s">
        <v>2090</v>
      </c>
      <c r="G111" s="332"/>
      <c r="H111" s="332"/>
      <c r="I111" s="332"/>
      <c r="J111" s="332"/>
      <c r="K111" s="332"/>
      <c r="L111" s="332"/>
      <c r="M111" s="332"/>
      <c r="N111" s="332"/>
      <c r="O111" s="332"/>
      <c r="P111" s="332"/>
      <c r="Q111" s="332"/>
      <c r="R111" s="332"/>
      <c r="S111" s="172"/>
      <c r="T111" s="174">
        <f>SUM(T109:T110)</f>
        <v>0</v>
      </c>
      <c r="U111" s="174">
        <f>SUM(U109:U110)</f>
        <v>0</v>
      </c>
      <c r="V111" s="174">
        <f>AVERAGE(V109:V110)</f>
        <v>0</v>
      </c>
      <c r="W111" s="174">
        <f>AVERAGE(W109:W110)</f>
        <v>0</v>
      </c>
      <c r="X111" s="172"/>
      <c r="Y111" s="172"/>
    </row>
    <row r="112" spans="1:25" ht="25.5">
      <c r="A112" s="172"/>
      <c r="B112" s="172"/>
      <c r="C112" s="172"/>
      <c r="D112" s="172"/>
      <c r="E112" s="173"/>
      <c r="F112" s="173"/>
      <c r="G112" s="175"/>
      <c r="H112" s="172"/>
      <c r="I112" s="172"/>
      <c r="J112" s="172"/>
      <c r="K112" s="176"/>
      <c r="L112" s="176"/>
      <c r="M112" s="176"/>
      <c r="N112" s="176"/>
      <c r="O112" s="333" t="s">
        <v>2128</v>
      </c>
      <c r="P112" s="333"/>
      <c r="Q112" s="333"/>
      <c r="R112" s="333"/>
      <c r="S112" s="333"/>
      <c r="T112" s="177">
        <f>(T12+T16+T18+T27+T33+T46+T48+T50+T54+T57+T59+T63+T69+T71+T73+T76+T78+T81+T83+T85+T89+T96+T100+T103+T108+T111)/26</f>
        <v>0.11518579433387127</v>
      </c>
      <c r="U112" s="177">
        <f>(U12+U16+U18+U27+U33+U46+U48+U50+U54+U57+U59+U63+U69+U71+U73+U76+U78+U81+U83+U85+U89+U96+U100+U103+U108+U111)/26</f>
        <v>0.20919350517156834</v>
      </c>
      <c r="V112" s="177">
        <f>(V12+V16+V18+V27+V33+V46+V48+V50+V54+V57+V59+V63+V69+V71+V73+V76+V78+V81+V83+V85+V89+V96+V100+V103+V108+V111)/26</f>
        <v>0.12033792649658034</v>
      </c>
      <c r="W112" s="177">
        <f>(W12+W16+W18+W27+W33+W46+W48+W50+W54+W57+W59+W63+W69+W71+W73+W76+W78+W81+W83+W85+W89+W96+W100+W103+W108+W111)/26</f>
        <v>0.20893699113520386</v>
      </c>
      <c r="X112" s="172"/>
      <c r="Y112" s="172"/>
    </row>
  </sheetData>
  <autoFilter ref="C1:C110" xr:uid="{00000000-0001-0000-0100-000000000000}"/>
  <mergeCells count="36">
    <mergeCell ref="O112:S112"/>
    <mergeCell ref="A6:Y6"/>
    <mergeCell ref="A5:B5"/>
    <mergeCell ref="A1:B4"/>
    <mergeCell ref="C1:X1"/>
    <mergeCell ref="C2:X2"/>
    <mergeCell ref="C3:X3"/>
    <mergeCell ref="C4:X4"/>
    <mergeCell ref="C5:N5"/>
    <mergeCell ref="F12:R12"/>
    <mergeCell ref="F16:R16"/>
    <mergeCell ref="F18:R18"/>
    <mergeCell ref="F27:R27"/>
    <mergeCell ref="F33:R33"/>
    <mergeCell ref="F46:R46"/>
    <mergeCell ref="F48:R48"/>
    <mergeCell ref="F50:R50"/>
    <mergeCell ref="F54:R54"/>
    <mergeCell ref="F57:R57"/>
    <mergeCell ref="F59:R59"/>
    <mergeCell ref="F63:R63"/>
    <mergeCell ref="F69:R69"/>
    <mergeCell ref="F71:R71"/>
    <mergeCell ref="F73:R73"/>
    <mergeCell ref="F76:R76"/>
    <mergeCell ref="F78:R78"/>
    <mergeCell ref="F81:R81"/>
    <mergeCell ref="F83:R83"/>
    <mergeCell ref="F85:R85"/>
    <mergeCell ref="F108:R108"/>
    <mergeCell ref="F111:R111"/>
    <mergeCell ref="F89:R89"/>
    <mergeCell ref="F91:R91"/>
    <mergeCell ref="F96:R96"/>
    <mergeCell ref="F100:R100"/>
    <mergeCell ref="F103:R103"/>
  </mergeCells>
  <phoneticPr fontId="16" type="noConversion"/>
  <dataValidations count="1">
    <dataValidation type="list" allowBlank="1" showInputMessage="1" showErrorMessage="1" sqref="M8:M11 M13:M15 M17 M19:M26 M28:M32 M34:M45 M47 M49 M51:M53 M55:M56 M58 M60:M62 M64:M68 M70 M72 M74:M75 M77 M79:M80 M82 M84 M86:M88 M90 M92:M95 M97:M99 M101:M102 M104:M107 M109:M110 M112:M306" xr:uid="{00000000-0002-0000-0100-000000000000}">
      <formula1>$AA$9:$AA$10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52"/>
  <sheetViews>
    <sheetView topLeftCell="H1" zoomScale="70" zoomScaleNormal="70" workbookViewId="0">
      <pane ySplit="8" topLeftCell="A9" activePane="bottomLeft" state="frozen"/>
      <selection pane="bottomLeft" activeCell="O11" sqref="O11"/>
    </sheetView>
  </sheetViews>
  <sheetFormatPr baseColWidth="10" defaultColWidth="11.375" defaultRowHeight="14.25"/>
  <cols>
    <col min="1" max="1" width="31.875" customWidth="1"/>
    <col min="2" max="2" width="30.75" customWidth="1"/>
    <col min="3" max="3" width="33.75" customWidth="1"/>
    <col min="4" max="4" width="32" customWidth="1"/>
    <col min="5" max="5" width="28.625" customWidth="1"/>
    <col min="6" max="6" width="81.625" customWidth="1"/>
    <col min="7" max="7" width="68" customWidth="1"/>
    <col min="8" max="8" width="54.875" customWidth="1"/>
    <col min="9" max="9" width="34" bestFit="1" customWidth="1"/>
    <col min="10" max="10" width="30.25" customWidth="1"/>
    <col min="11" max="21" width="21.75" customWidth="1"/>
    <col min="22" max="22" width="20.375" customWidth="1"/>
    <col min="23" max="23" width="20.75" customWidth="1"/>
    <col min="24" max="24" width="30.25" customWidth="1"/>
    <col min="25" max="25" width="27.125" customWidth="1"/>
    <col min="26" max="26" width="94.875" customWidth="1"/>
    <col min="27" max="27" width="126.25" customWidth="1"/>
    <col min="29" max="29" width="0" hidden="1" customWidth="1"/>
  </cols>
  <sheetData>
    <row r="1" spans="1:29" s="1" customFormat="1">
      <c r="A1" s="354"/>
      <c r="B1" s="355"/>
      <c r="C1" s="360" t="s">
        <v>125</v>
      </c>
      <c r="D1" s="361"/>
      <c r="E1" s="361"/>
      <c r="F1" s="361"/>
      <c r="G1" s="361"/>
      <c r="H1" s="361"/>
      <c r="I1" s="361"/>
      <c r="J1" s="361"/>
      <c r="K1" s="361"/>
      <c r="L1" s="361"/>
      <c r="M1" s="361"/>
      <c r="N1" s="361"/>
      <c r="O1" s="361"/>
      <c r="P1" s="361"/>
      <c r="Q1" s="361"/>
      <c r="R1" s="361"/>
      <c r="S1" s="361"/>
      <c r="T1" s="361"/>
      <c r="U1" s="361"/>
      <c r="V1" s="361"/>
      <c r="W1" s="361"/>
      <c r="X1" s="361"/>
      <c r="Y1" s="361"/>
      <c r="Z1" s="362"/>
      <c r="AA1" s="29" t="s">
        <v>126</v>
      </c>
    </row>
    <row r="2" spans="1:29" s="1" customFormat="1">
      <c r="A2" s="356"/>
      <c r="B2" s="357"/>
      <c r="C2" s="360" t="s">
        <v>127</v>
      </c>
      <c r="D2" s="361"/>
      <c r="E2" s="361"/>
      <c r="F2" s="361"/>
      <c r="G2" s="361"/>
      <c r="H2" s="361"/>
      <c r="I2" s="361"/>
      <c r="J2" s="361"/>
      <c r="K2" s="361"/>
      <c r="L2" s="361"/>
      <c r="M2" s="361"/>
      <c r="N2" s="361"/>
      <c r="O2" s="361"/>
      <c r="P2" s="361"/>
      <c r="Q2" s="361"/>
      <c r="R2" s="361"/>
      <c r="S2" s="361"/>
      <c r="T2" s="361"/>
      <c r="U2" s="361"/>
      <c r="V2" s="361"/>
      <c r="W2" s="361"/>
      <c r="X2" s="361"/>
      <c r="Y2" s="361"/>
      <c r="Z2" s="362"/>
      <c r="AA2" s="29" t="s">
        <v>128</v>
      </c>
    </row>
    <row r="3" spans="1:29" s="1" customFormat="1">
      <c r="A3" s="356"/>
      <c r="B3" s="357"/>
      <c r="C3" s="360" t="s">
        <v>129</v>
      </c>
      <c r="D3" s="361"/>
      <c r="E3" s="361"/>
      <c r="F3" s="361"/>
      <c r="G3" s="361"/>
      <c r="H3" s="361"/>
      <c r="I3" s="361"/>
      <c r="J3" s="361"/>
      <c r="K3" s="361"/>
      <c r="L3" s="361"/>
      <c r="M3" s="361"/>
      <c r="N3" s="361"/>
      <c r="O3" s="361"/>
      <c r="P3" s="361"/>
      <c r="Q3" s="361"/>
      <c r="R3" s="361"/>
      <c r="S3" s="361"/>
      <c r="T3" s="361"/>
      <c r="U3" s="361"/>
      <c r="V3" s="361"/>
      <c r="W3" s="361"/>
      <c r="X3" s="361"/>
      <c r="Y3" s="361"/>
      <c r="Z3" s="362"/>
      <c r="AA3" s="29" t="s">
        <v>130</v>
      </c>
    </row>
    <row r="4" spans="1:29" s="1" customFormat="1">
      <c r="A4" s="358"/>
      <c r="B4" s="359"/>
      <c r="C4" s="360" t="s">
        <v>131</v>
      </c>
      <c r="D4" s="361"/>
      <c r="E4" s="361"/>
      <c r="F4" s="361"/>
      <c r="G4" s="361"/>
      <c r="H4" s="361"/>
      <c r="I4" s="361"/>
      <c r="J4" s="361"/>
      <c r="K4" s="361"/>
      <c r="L4" s="361"/>
      <c r="M4" s="361"/>
      <c r="N4" s="361"/>
      <c r="O4" s="361"/>
      <c r="P4" s="361"/>
      <c r="Q4" s="361"/>
      <c r="R4" s="361"/>
      <c r="S4" s="361"/>
      <c r="T4" s="361"/>
      <c r="U4" s="361"/>
      <c r="V4" s="361"/>
      <c r="W4" s="361"/>
      <c r="X4" s="361"/>
      <c r="Y4" s="361"/>
      <c r="Z4" s="362"/>
      <c r="AA4" s="29" t="s">
        <v>526</v>
      </c>
    </row>
    <row r="5" spans="1:29" s="1" customFormat="1" ht="26.25">
      <c r="A5" s="350" t="s">
        <v>527</v>
      </c>
      <c r="B5" s="351"/>
      <c r="C5" s="352" t="s">
        <v>134</v>
      </c>
      <c r="D5" s="353"/>
      <c r="E5" s="353"/>
      <c r="F5" s="353"/>
      <c r="G5" s="353"/>
      <c r="H5" s="353"/>
      <c r="I5" s="353"/>
      <c r="J5" s="353"/>
      <c r="K5" s="353"/>
      <c r="L5" s="353"/>
      <c r="M5" s="353"/>
      <c r="N5" s="353"/>
      <c r="O5" s="353"/>
      <c r="P5" s="353"/>
      <c r="Q5" s="353"/>
      <c r="R5" s="353"/>
      <c r="S5" s="353"/>
      <c r="T5" s="353"/>
      <c r="U5" s="353"/>
      <c r="V5" s="353"/>
      <c r="W5" s="353"/>
      <c r="X5" s="353"/>
      <c r="Y5" s="353"/>
      <c r="Z5" s="353"/>
      <c r="AA5" s="353"/>
    </row>
    <row r="6" spans="1:29" s="1" customFormat="1">
      <c r="A6" s="346" t="s">
        <v>528</v>
      </c>
      <c r="B6" s="346"/>
      <c r="C6" s="346"/>
      <c r="D6" s="346"/>
      <c r="E6" s="346"/>
      <c r="F6" s="346"/>
      <c r="G6" s="346"/>
      <c r="H6" s="346"/>
      <c r="I6" s="346"/>
      <c r="J6" s="346"/>
      <c r="K6" s="346"/>
      <c r="L6" s="346"/>
      <c r="M6" s="346"/>
      <c r="N6" s="346"/>
      <c r="O6" s="346"/>
      <c r="P6" s="346"/>
      <c r="Q6" s="346"/>
      <c r="R6" s="346"/>
      <c r="S6" s="346"/>
      <c r="T6" s="346"/>
      <c r="U6" s="346"/>
      <c r="V6" s="346"/>
      <c r="W6" s="346"/>
      <c r="X6" s="346"/>
      <c r="Y6" s="347"/>
      <c r="Z6" s="342" t="s">
        <v>529</v>
      </c>
      <c r="AA6" s="343"/>
    </row>
    <row r="7" spans="1:29" s="1" customFormat="1" ht="15" thickBot="1">
      <c r="A7" s="348"/>
      <c r="B7" s="348"/>
      <c r="C7" s="348"/>
      <c r="D7" s="348"/>
      <c r="E7" s="348"/>
      <c r="F7" s="348"/>
      <c r="G7" s="348"/>
      <c r="H7" s="348"/>
      <c r="I7" s="348"/>
      <c r="J7" s="348"/>
      <c r="K7" s="348"/>
      <c r="L7" s="348"/>
      <c r="M7" s="348"/>
      <c r="N7" s="348"/>
      <c r="O7" s="348"/>
      <c r="P7" s="348"/>
      <c r="Q7" s="348"/>
      <c r="R7" s="348"/>
      <c r="S7" s="348"/>
      <c r="T7" s="348"/>
      <c r="U7" s="348"/>
      <c r="V7" s="348"/>
      <c r="W7" s="348"/>
      <c r="X7" s="348"/>
      <c r="Y7" s="349"/>
      <c r="Z7" s="344"/>
      <c r="AA7" s="345"/>
    </row>
    <row r="8" spans="1:29" s="4" customFormat="1" ht="78.75" customHeight="1" thickBot="1">
      <c r="A8" s="2" t="s">
        <v>10</v>
      </c>
      <c r="B8" s="2" t="s">
        <v>530</v>
      </c>
      <c r="C8" s="2" t="s">
        <v>531</v>
      </c>
      <c r="D8" s="2" t="s">
        <v>532</v>
      </c>
      <c r="E8" s="2" t="s">
        <v>42</v>
      </c>
      <c r="F8" s="2" t="s">
        <v>44</v>
      </c>
      <c r="G8" s="2" t="s">
        <v>46</v>
      </c>
      <c r="H8" s="2" t="s">
        <v>48</v>
      </c>
      <c r="I8" s="2" t="s">
        <v>50</v>
      </c>
      <c r="J8" s="2" t="s">
        <v>52</v>
      </c>
      <c r="K8" s="148" t="s">
        <v>533</v>
      </c>
      <c r="L8" s="148" t="s">
        <v>534</v>
      </c>
      <c r="M8" s="148" t="s">
        <v>535</v>
      </c>
      <c r="N8" s="148" t="s">
        <v>536</v>
      </c>
      <c r="O8" s="148" t="s">
        <v>537</v>
      </c>
      <c r="P8" s="148" t="s">
        <v>538</v>
      </c>
      <c r="Q8" s="148" t="s">
        <v>539</v>
      </c>
      <c r="R8" s="148" t="s">
        <v>540</v>
      </c>
      <c r="S8" s="148" t="s">
        <v>541</v>
      </c>
      <c r="T8" s="148" t="s">
        <v>542</v>
      </c>
      <c r="U8" s="148" t="s">
        <v>543</v>
      </c>
      <c r="V8" s="148" t="s">
        <v>544</v>
      </c>
      <c r="W8" s="149" t="s">
        <v>545</v>
      </c>
      <c r="X8" s="2" t="s">
        <v>54</v>
      </c>
      <c r="Y8" s="2" t="s">
        <v>56</v>
      </c>
      <c r="Z8" s="2" t="s">
        <v>60</v>
      </c>
      <c r="AA8" s="2" t="s">
        <v>62</v>
      </c>
    </row>
    <row r="9" spans="1:29" ht="71.25">
      <c r="A9" s="127" t="str">
        <f>+CONCATENATE('1. ESTRATÉGICO'!E8)</f>
        <v>Incrementar en 90 % la capacidad instalada de infraestructura para la cobertura de los servicios de cementerios en el Distrito de Cartagena</v>
      </c>
      <c r="B9" s="125" t="s">
        <v>546</v>
      </c>
      <c r="C9" s="125" t="s">
        <v>547</v>
      </c>
      <c r="D9" s="125" t="s">
        <v>548</v>
      </c>
      <c r="E9" s="128" t="s">
        <v>549</v>
      </c>
      <c r="F9" s="126" t="s">
        <v>550</v>
      </c>
      <c r="G9" s="126" t="s">
        <v>551</v>
      </c>
      <c r="H9" s="126" t="s">
        <v>552</v>
      </c>
      <c r="I9" s="125" t="s">
        <v>553</v>
      </c>
      <c r="J9" s="124" t="s">
        <v>554</v>
      </c>
      <c r="K9" s="124"/>
      <c r="L9" s="124"/>
      <c r="M9" s="124"/>
      <c r="N9" s="124"/>
      <c r="O9" s="124"/>
      <c r="P9" s="124"/>
      <c r="Q9" s="124"/>
      <c r="R9" s="124"/>
      <c r="S9" s="124"/>
      <c r="T9" s="124"/>
      <c r="U9" s="124"/>
      <c r="V9" s="124"/>
      <c r="W9" s="124"/>
      <c r="X9" s="124"/>
      <c r="Y9" s="125" t="s">
        <v>555</v>
      </c>
      <c r="Z9" s="126" t="s">
        <v>556</v>
      </c>
      <c r="AA9" s="126" t="s">
        <v>557</v>
      </c>
    </row>
    <row r="10" spans="1:29" ht="71.25">
      <c r="A10" s="127" t="str">
        <f>+CONCATENATE('1. ESTRATÉGICO'!E9)</f>
        <v>Incrementar en 90 % la capacidad instalada de infraestructura para la cobertura de los servicios de cementerios en el Distrito de Cartagena</v>
      </c>
      <c r="B10" s="125" t="s">
        <v>546</v>
      </c>
      <c r="C10" s="125" t="s">
        <v>547</v>
      </c>
      <c r="D10" s="125" t="s">
        <v>548</v>
      </c>
      <c r="E10" s="128" t="s">
        <v>549</v>
      </c>
      <c r="F10" s="126" t="s">
        <v>550</v>
      </c>
      <c r="G10" s="126" t="s">
        <v>551</v>
      </c>
      <c r="H10" s="126" t="s">
        <v>552</v>
      </c>
      <c r="I10" s="125" t="s">
        <v>553</v>
      </c>
      <c r="J10" s="124" t="s">
        <v>554</v>
      </c>
      <c r="K10" s="124"/>
      <c r="L10" s="124"/>
      <c r="M10" s="124"/>
      <c r="N10" s="124"/>
      <c r="O10" s="124"/>
      <c r="P10" s="124"/>
      <c r="Q10" s="124"/>
      <c r="R10" s="124"/>
      <c r="S10" s="124"/>
      <c r="T10" s="124"/>
      <c r="U10" s="124"/>
      <c r="V10" s="124"/>
      <c r="W10" s="124"/>
      <c r="X10" s="124"/>
      <c r="Y10" s="125" t="s">
        <v>555</v>
      </c>
      <c r="Z10" s="126" t="s">
        <v>556</v>
      </c>
      <c r="AA10" s="126" t="s">
        <v>557</v>
      </c>
      <c r="AC10" t="s">
        <v>558</v>
      </c>
    </row>
    <row r="11" spans="1:29" ht="71.25">
      <c r="A11" s="127" t="str">
        <f>+CONCATENATE('1. ESTRATÉGICO'!E10)</f>
        <v>Incrementar en 90 % la capacidad instalada de infraestructura para la cobertura de los servicios de cementerios en el Distrito de Cartagena</v>
      </c>
      <c r="B11" s="125" t="s">
        <v>546</v>
      </c>
      <c r="C11" s="125" t="s">
        <v>547</v>
      </c>
      <c r="D11" s="125" t="s">
        <v>548</v>
      </c>
      <c r="E11" s="128" t="s">
        <v>549</v>
      </c>
      <c r="F11" s="126" t="s">
        <v>550</v>
      </c>
      <c r="G11" s="126" t="s">
        <v>551</v>
      </c>
      <c r="H11" s="126" t="s">
        <v>552</v>
      </c>
      <c r="I11" s="125" t="s">
        <v>553</v>
      </c>
      <c r="J11" s="124" t="s">
        <v>554</v>
      </c>
      <c r="K11" s="124"/>
      <c r="L11" s="124"/>
      <c r="M11" s="124"/>
      <c r="N11" s="124"/>
      <c r="O11" s="124"/>
      <c r="P11" s="124"/>
      <c r="Q11" s="124"/>
      <c r="R11" s="124"/>
      <c r="S11" s="124"/>
      <c r="T11" s="124"/>
      <c r="U11" s="124"/>
      <c r="V11" s="124"/>
      <c r="W11" s="124"/>
      <c r="X11" s="124"/>
      <c r="Y11" s="125" t="s">
        <v>555</v>
      </c>
      <c r="Z11" s="126" t="s">
        <v>556</v>
      </c>
      <c r="AA11" s="126" t="s">
        <v>557</v>
      </c>
      <c r="AC11" t="s">
        <v>559</v>
      </c>
    </row>
    <row r="12" spans="1:29" ht="71.25">
      <c r="A12" s="127" t="str">
        <f>+CONCATENATE('1. ESTRATÉGICO'!E11)</f>
        <v>Incrementar en 90 % la capacidad instalada de infraestructura para la cobertura de los servicios de cementerios en el Distrito de Cartagena</v>
      </c>
      <c r="B12" s="125" t="s">
        <v>546</v>
      </c>
      <c r="C12" s="125" t="s">
        <v>547</v>
      </c>
      <c r="D12" s="125" t="s">
        <v>548</v>
      </c>
      <c r="E12" s="128" t="s">
        <v>549</v>
      </c>
      <c r="F12" s="126" t="s">
        <v>550</v>
      </c>
      <c r="G12" s="126" t="s">
        <v>551</v>
      </c>
      <c r="H12" s="126" t="s">
        <v>552</v>
      </c>
      <c r="I12" s="125" t="s">
        <v>553</v>
      </c>
      <c r="J12" s="124" t="s">
        <v>554</v>
      </c>
      <c r="K12" s="124"/>
      <c r="L12" s="124"/>
      <c r="M12" s="124"/>
      <c r="N12" s="124"/>
      <c r="O12" s="124"/>
      <c r="P12" s="124"/>
      <c r="Q12" s="124"/>
      <c r="R12" s="124"/>
      <c r="S12" s="124"/>
      <c r="T12" s="124"/>
      <c r="U12" s="124"/>
      <c r="V12" s="124"/>
      <c r="W12" s="124"/>
      <c r="X12" s="124"/>
      <c r="Y12" s="125" t="s">
        <v>555</v>
      </c>
      <c r="Z12" s="126" t="s">
        <v>556</v>
      </c>
      <c r="AA12" s="126" t="s">
        <v>557</v>
      </c>
      <c r="AC12" t="s">
        <v>560</v>
      </c>
    </row>
    <row r="13" spans="1:29" ht="85.5">
      <c r="A13" s="125" t="str">
        <f>+CONCATENATE('1. ESTRATÉGICO'!E13)</f>
        <v>Rehabilitar cuatrocientos (400) metros cuadrados de espacio público en el Centro Histórico y su área de influencia</v>
      </c>
      <c r="B13" s="125" t="s">
        <v>546</v>
      </c>
      <c r="C13" s="125" t="s">
        <v>547</v>
      </c>
      <c r="D13" s="125" t="s">
        <v>548</v>
      </c>
      <c r="E13" s="128" t="s">
        <v>561</v>
      </c>
      <c r="F13" s="129" t="s">
        <v>562</v>
      </c>
      <c r="G13" s="126" t="s">
        <v>563</v>
      </c>
      <c r="H13" s="126" t="s">
        <v>564</v>
      </c>
      <c r="I13" s="125" t="s">
        <v>553</v>
      </c>
      <c r="J13" s="124" t="s">
        <v>554</v>
      </c>
      <c r="K13" s="124"/>
      <c r="L13" s="124"/>
      <c r="M13" s="124"/>
      <c r="N13" s="124"/>
      <c r="O13" s="124"/>
      <c r="P13" s="124"/>
      <c r="Q13" s="124"/>
      <c r="R13" s="124"/>
      <c r="S13" s="124"/>
      <c r="T13" s="124"/>
      <c r="U13" s="124"/>
      <c r="V13" s="124"/>
      <c r="W13" s="124"/>
      <c r="X13" s="124"/>
      <c r="Y13" s="124" t="s">
        <v>565</v>
      </c>
      <c r="Z13" s="126" t="s">
        <v>556</v>
      </c>
      <c r="AA13" s="126" t="s">
        <v>566</v>
      </c>
      <c r="AC13" t="s">
        <v>567</v>
      </c>
    </row>
    <row r="14" spans="1:29" ht="85.5">
      <c r="A14" s="127" t="str">
        <f>+CONCATENATE('1. ESTRATÉGICO'!E14)</f>
        <v>Incrementar a 81% el porcentaje de cumplimiento del Índice de Capacidades para la Innovación Pública – ICIP de la Alcaldía Distrital</v>
      </c>
      <c r="B14" s="125" t="s">
        <v>546</v>
      </c>
      <c r="C14" s="125" t="s">
        <v>547</v>
      </c>
      <c r="D14" s="125" t="s">
        <v>548</v>
      </c>
      <c r="E14" s="128" t="s">
        <v>561</v>
      </c>
      <c r="F14" s="129" t="s">
        <v>562</v>
      </c>
      <c r="G14" s="126" t="s">
        <v>563</v>
      </c>
      <c r="H14" s="126" t="s">
        <v>564</v>
      </c>
      <c r="I14" s="125" t="s">
        <v>553</v>
      </c>
      <c r="J14" s="124" t="s">
        <v>554</v>
      </c>
      <c r="K14" s="124"/>
      <c r="L14" s="124"/>
      <c r="M14" s="124"/>
      <c r="N14" s="124"/>
      <c r="O14" s="124"/>
      <c r="P14" s="124"/>
      <c r="Q14" s="124"/>
      <c r="R14" s="124"/>
      <c r="S14" s="124"/>
      <c r="T14" s="124"/>
      <c r="U14" s="124"/>
      <c r="V14" s="124"/>
      <c r="W14" s="124"/>
      <c r="X14" s="124"/>
      <c r="Y14" s="124" t="s">
        <v>565</v>
      </c>
      <c r="Z14" s="126" t="s">
        <v>556</v>
      </c>
      <c r="AA14" s="126" t="s">
        <v>566</v>
      </c>
    </row>
    <row r="15" spans="1:29" ht="85.5">
      <c r="A15" s="127" t="str">
        <f>+CONCATENATE('1. ESTRATÉGICO'!E15)</f>
        <v>Incrementar a 81% el porcentaje de cumplimiento del Índice de Capacidades para la Innovación Pública – ICIP de la Alcaldía Distrital</v>
      </c>
      <c r="B15" s="125" t="s">
        <v>546</v>
      </c>
      <c r="C15" s="125" t="s">
        <v>547</v>
      </c>
      <c r="D15" s="125" t="s">
        <v>548</v>
      </c>
      <c r="E15" s="128" t="s">
        <v>561</v>
      </c>
      <c r="F15" s="129" t="s">
        <v>562</v>
      </c>
      <c r="G15" s="125" t="s">
        <v>568</v>
      </c>
      <c r="H15" s="130" t="s">
        <v>569</v>
      </c>
      <c r="I15" s="125" t="s">
        <v>553</v>
      </c>
      <c r="J15" s="124" t="s">
        <v>554</v>
      </c>
      <c r="K15" s="124"/>
      <c r="L15" s="124"/>
      <c r="M15" s="124"/>
      <c r="N15" s="124"/>
      <c r="O15" s="124"/>
      <c r="P15" s="124"/>
      <c r="Q15" s="124"/>
      <c r="R15" s="124"/>
      <c r="S15" s="124"/>
      <c r="T15" s="124"/>
      <c r="U15" s="124"/>
      <c r="V15" s="124"/>
      <c r="W15" s="124"/>
      <c r="X15" s="124"/>
      <c r="Y15" s="124" t="s">
        <v>565</v>
      </c>
      <c r="Z15" s="126" t="s">
        <v>570</v>
      </c>
      <c r="AA15" s="126" t="s">
        <v>571</v>
      </c>
    </row>
    <row r="16" spans="1:29" ht="85.5">
      <c r="A16" s="127" t="str">
        <f>+CONCATENATE('1. ESTRATÉGICO'!E17)</f>
        <v>Incrementar a 81% el porcentaje de cumplimiento del Índice de Capacidades para la Innovación Pública – ICIP de la Alcaldía Distrital</v>
      </c>
      <c r="B16" s="125" t="s">
        <v>546</v>
      </c>
      <c r="C16" s="125" t="s">
        <v>547</v>
      </c>
      <c r="D16" s="125" t="s">
        <v>548</v>
      </c>
      <c r="E16" s="128" t="s">
        <v>561</v>
      </c>
      <c r="F16" s="129" t="s">
        <v>562</v>
      </c>
      <c r="G16" s="125" t="s">
        <v>568</v>
      </c>
      <c r="H16" s="130" t="s">
        <v>569</v>
      </c>
      <c r="I16" s="125" t="s">
        <v>553</v>
      </c>
      <c r="J16" s="124" t="s">
        <v>554</v>
      </c>
      <c r="K16" s="124"/>
      <c r="L16" s="124"/>
      <c r="M16" s="124"/>
      <c r="N16" s="124"/>
      <c r="O16" s="124"/>
      <c r="P16" s="124"/>
      <c r="Q16" s="124"/>
      <c r="R16" s="124"/>
      <c r="S16" s="124"/>
      <c r="T16" s="124"/>
      <c r="U16" s="124"/>
      <c r="V16" s="124"/>
      <c r="W16" s="124"/>
      <c r="X16" s="124"/>
      <c r="Y16" s="124" t="s">
        <v>565</v>
      </c>
      <c r="Z16" s="126" t="s">
        <v>570</v>
      </c>
      <c r="AA16" s="126" t="s">
        <v>571</v>
      </c>
    </row>
    <row r="17" spans="1:27" ht="99.75">
      <c r="A17" s="77" t="str">
        <f>+CONCATENATE('1. ESTRATÉGICO'!E19)</f>
        <v>Aumentar 1,02 la cobertura del servicio de acueducto en el Distrito de Cartagena.</v>
      </c>
      <c r="B17" s="40" t="s">
        <v>572</v>
      </c>
      <c r="C17" s="40" t="s">
        <v>573</v>
      </c>
      <c r="D17" s="40" t="s">
        <v>574</v>
      </c>
      <c r="E17" s="41" t="s">
        <v>575</v>
      </c>
      <c r="F17" s="52" t="s">
        <v>576</v>
      </c>
      <c r="G17" s="52" t="s">
        <v>577</v>
      </c>
      <c r="H17" s="52" t="s">
        <v>578</v>
      </c>
      <c r="I17" s="41" t="s">
        <v>579</v>
      </c>
      <c r="J17" s="41" t="s">
        <v>580</v>
      </c>
      <c r="K17" s="41"/>
      <c r="L17" s="41"/>
      <c r="M17" s="41"/>
      <c r="N17" s="41"/>
      <c r="O17" s="41"/>
      <c r="P17" s="41"/>
      <c r="Q17" s="41"/>
      <c r="R17" s="41"/>
      <c r="S17" s="41"/>
      <c r="T17" s="41"/>
      <c r="U17" s="41"/>
      <c r="V17" s="41"/>
      <c r="W17" s="41"/>
      <c r="X17" s="41"/>
      <c r="Y17" s="41" t="s">
        <v>565</v>
      </c>
      <c r="Z17" s="52" t="s">
        <v>581</v>
      </c>
      <c r="AA17" s="52" t="s">
        <v>582</v>
      </c>
    </row>
    <row r="18" spans="1:27" ht="99.75">
      <c r="A18" s="77" t="str">
        <f>+CONCATENATE('1. ESTRATÉGICO'!E20)</f>
        <v>Mantener el porcentaje  promedio anual del Índice de Continuidad</v>
      </c>
      <c r="B18" s="40" t="s">
        <v>572</v>
      </c>
      <c r="C18" s="40" t="s">
        <v>573</v>
      </c>
      <c r="D18" s="40" t="s">
        <v>574</v>
      </c>
      <c r="E18" s="41" t="s">
        <v>575</v>
      </c>
      <c r="F18" s="52" t="s">
        <v>576</v>
      </c>
      <c r="G18" s="52" t="s">
        <v>577</v>
      </c>
      <c r="H18" s="52" t="s">
        <v>578</v>
      </c>
      <c r="I18" s="41" t="s">
        <v>579</v>
      </c>
      <c r="J18" s="41" t="s">
        <v>580</v>
      </c>
      <c r="K18" s="41"/>
      <c r="L18" s="41"/>
      <c r="M18" s="41"/>
      <c r="N18" s="41"/>
      <c r="O18" s="41"/>
      <c r="P18" s="41"/>
      <c r="Q18" s="41"/>
      <c r="R18" s="41"/>
      <c r="S18" s="41"/>
      <c r="T18" s="41"/>
      <c r="U18" s="41"/>
      <c r="V18" s="41"/>
      <c r="W18" s="41"/>
      <c r="X18" s="41"/>
      <c r="Y18" s="41" t="s">
        <v>565</v>
      </c>
      <c r="Z18" s="52" t="s">
        <v>581</v>
      </c>
      <c r="AA18" s="52" t="s">
        <v>582</v>
      </c>
    </row>
    <row r="19" spans="1:27" ht="99.75">
      <c r="A19" s="77" t="str">
        <f>+CONCATENATE('1. ESTRATÉGICO'!E21)</f>
        <v>Aumentar 1,02 la cobertura del servicio de acueducto en el Distrito de Cartagena.</v>
      </c>
      <c r="B19" s="40" t="s">
        <v>572</v>
      </c>
      <c r="C19" s="40" t="s">
        <v>573</v>
      </c>
      <c r="D19" s="40" t="s">
        <v>574</v>
      </c>
      <c r="E19" s="41" t="s">
        <v>575</v>
      </c>
      <c r="F19" s="52" t="s">
        <v>576</v>
      </c>
      <c r="G19" s="52" t="s">
        <v>577</v>
      </c>
      <c r="H19" s="52" t="s">
        <v>578</v>
      </c>
      <c r="I19" s="41" t="s">
        <v>579</v>
      </c>
      <c r="J19" s="41" t="s">
        <v>580</v>
      </c>
      <c r="K19" s="41"/>
      <c r="L19" s="41"/>
      <c r="M19" s="41"/>
      <c r="N19" s="41"/>
      <c r="O19" s="41"/>
      <c r="P19" s="41"/>
      <c r="Q19" s="41"/>
      <c r="R19" s="41"/>
      <c r="S19" s="41"/>
      <c r="T19" s="41"/>
      <c r="U19" s="41"/>
      <c r="V19" s="41"/>
      <c r="W19" s="41"/>
      <c r="X19" s="41"/>
      <c r="Y19" s="41" t="s">
        <v>565</v>
      </c>
      <c r="Z19" s="52" t="s">
        <v>581</v>
      </c>
      <c r="AA19" s="52" t="s">
        <v>582</v>
      </c>
    </row>
    <row r="20" spans="1:27" ht="99.75">
      <c r="A20" s="77" t="str">
        <f>+CONCATENATE('1. ESTRATÉGICO'!E22)</f>
        <v>Mantener el Índice de Riesgo Calidad del Agua  para el Consumo - IRCA.</v>
      </c>
      <c r="B20" s="40" t="s">
        <v>572</v>
      </c>
      <c r="C20" s="40" t="s">
        <v>573</v>
      </c>
      <c r="D20" s="40" t="s">
        <v>574</v>
      </c>
      <c r="E20" s="41" t="s">
        <v>575</v>
      </c>
      <c r="F20" s="52" t="s">
        <v>576</v>
      </c>
      <c r="G20" s="52" t="s">
        <v>577</v>
      </c>
      <c r="H20" s="52" t="s">
        <v>578</v>
      </c>
      <c r="I20" s="41" t="s">
        <v>579</v>
      </c>
      <c r="J20" s="41" t="s">
        <v>580</v>
      </c>
      <c r="K20" s="41"/>
      <c r="L20" s="41"/>
      <c r="M20" s="41"/>
      <c r="N20" s="41"/>
      <c r="O20" s="41"/>
      <c r="P20" s="41"/>
      <c r="Q20" s="41"/>
      <c r="R20" s="41"/>
      <c r="S20" s="41"/>
      <c r="T20" s="41"/>
      <c r="U20" s="41"/>
      <c r="V20" s="41"/>
      <c r="W20" s="41"/>
      <c r="X20" s="41"/>
      <c r="Y20" s="41" t="s">
        <v>565</v>
      </c>
      <c r="Z20" s="52" t="s">
        <v>581</v>
      </c>
      <c r="AA20" s="52" t="s">
        <v>582</v>
      </c>
    </row>
    <row r="21" spans="1:27" ht="99.75">
      <c r="A21" s="77" t="str">
        <f>+CONCATENATE('1. ESTRATÉGICO'!E23)</f>
        <v>Incrementar 3,95% el porcentaje de cobertura del alcantarillado o soluciones sanitarias en el Distrito</v>
      </c>
      <c r="B21" s="40" t="s">
        <v>572</v>
      </c>
      <c r="C21" s="40" t="s">
        <v>573</v>
      </c>
      <c r="D21" s="40" t="s">
        <v>574</v>
      </c>
      <c r="E21" s="41" t="s">
        <v>583</v>
      </c>
      <c r="F21" s="52" t="s">
        <v>584</v>
      </c>
      <c r="G21" s="52" t="s">
        <v>585</v>
      </c>
      <c r="H21" s="52" t="s">
        <v>586</v>
      </c>
      <c r="I21" s="41" t="s">
        <v>579</v>
      </c>
      <c r="J21" s="41" t="s">
        <v>580</v>
      </c>
      <c r="K21" s="41"/>
      <c r="L21" s="41"/>
      <c r="M21" s="41"/>
      <c r="N21" s="41"/>
      <c r="O21" s="41"/>
      <c r="P21" s="41"/>
      <c r="Q21" s="41"/>
      <c r="R21" s="41"/>
      <c r="S21" s="41"/>
      <c r="T21" s="41"/>
      <c r="U21" s="41"/>
      <c r="V21" s="41"/>
      <c r="W21" s="41"/>
      <c r="X21" s="41"/>
      <c r="Y21" s="41" t="s">
        <v>565</v>
      </c>
      <c r="Z21" s="52" t="s">
        <v>581</v>
      </c>
      <c r="AA21" s="52" t="s">
        <v>582</v>
      </c>
    </row>
    <row r="22" spans="1:27" ht="99.75">
      <c r="A22" s="77" t="str">
        <f>+CONCATENATE('1. ESTRATÉGICO'!E24)</f>
        <v>Mantener en 100% 
el porcentaje el 
tratamiento de aguas 
residuales del 
Distrito</v>
      </c>
      <c r="B22" s="40" t="s">
        <v>572</v>
      </c>
      <c r="C22" s="40" t="s">
        <v>573</v>
      </c>
      <c r="D22" s="40" t="s">
        <v>574</v>
      </c>
      <c r="E22" s="41" t="s">
        <v>583</v>
      </c>
      <c r="F22" s="52" t="s">
        <v>584</v>
      </c>
      <c r="G22" s="52" t="s">
        <v>585</v>
      </c>
      <c r="H22" s="52" t="s">
        <v>586</v>
      </c>
      <c r="I22" s="41" t="s">
        <v>579</v>
      </c>
      <c r="J22" s="41" t="s">
        <v>580</v>
      </c>
      <c r="K22" s="41"/>
      <c r="L22" s="41"/>
      <c r="M22" s="41"/>
      <c r="N22" s="41"/>
      <c r="O22" s="41"/>
      <c r="P22" s="41"/>
      <c r="Q22" s="41"/>
      <c r="R22" s="41"/>
      <c r="S22" s="41"/>
      <c r="T22" s="41"/>
      <c r="U22" s="41"/>
      <c r="V22" s="41"/>
      <c r="W22" s="41"/>
      <c r="X22" s="41"/>
      <c r="Y22" s="41" t="s">
        <v>565</v>
      </c>
      <c r="Z22" s="52" t="s">
        <v>587</v>
      </c>
      <c r="AA22" s="52" t="s">
        <v>582</v>
      </c>
    </row>
    <row r="23" spans="1:27" ht="71.25">
      <c r="A23" s="77" t="str">
        <f>+CONCATENATE('1. ESTRATÉGICO'!E25)</f>
        <v>Proteger y/o conservar el 3,75% (44,4 hectáreas) del total de las Áreas de Importancia Estratégica en el Distrito</v>
      </c>
      <c r="B23" s="40" t="s">
        <v>572</v>
      </c>
      <c r="C23" s="40" t="s">
        <v>573</v>
      </c>
      <c r="D23" s="40" t="s">
        <v>574</v>
      </c>
      <c r="E23" s="41" t="s">
        <v>575</v>
      </c>
      <c r="F23" s="52" t="s">
        <v>576</v>
      </c>
      <c r="G23" s="52" t="s">
        <v>588</v>
      </c>
      <c r="H23" s="52" t="s">
        <v>589</v>
      </c>
      <c r="I23" s="41" t="s">
        <v>590</v>
      </c>
      <c r="J23" s="41" t="s">
        <v>580</v>
      </c>
      <c r="K23" s="41"/>
      <c r="L23" s="41"/>
      <c r="M23" s="41"/>
      <c r="N23" s="41"/>
      <c r="O23" s="41"/>
      <c r="P23" s="41"/>
      <c r="Q23" s="41"/>
      <c r="R23" s="41"/>
      <c r="S23" s="41"/>
      <c r="T23" s="41"/>
      <c r="U23" s="41"/>
      <c r="V23" s="41"/>
      <c r="W23" s="41"/>
      <c r="X23" s="41"/>
      <c r="Y23" s="41" t="s">
        <v>565</v>
      </c>
      <c r="Z23" s="52" t="s">
        <v>591</v>
      </c>
      <c r="AA23" s="52" t="s">
        <v>592</v>
      </c>
    </row>
    <row r="24" spans="1:27" ht="99.75">
      <c r="A24" s="77" t="str">
        <f>+CONCATENATE('1. ESTRATÉGICO'!E26)</f>
        <v>Aumentar 1,02 la cobertura del servicio de acueducto en el Distrito de Cartagena.</v>
      </c>
      <c r="B24" s="40" t="s">
        <v>572</v>
      </c>
      <c r="C24" s="40" t="s">
        <v>573</v>
      </c>
      <c r="D24" s="40" t="s">
        <v>574</v>
      </c>
      <c r="E24" s="41" t="s">
        <v>575</v>
      </c>
      <c r="F24" s="52" t="s">
        <v>576</v>
      </c>
      <c r="G24" s="52" t="s">
        <v>577</v>
      </c>
      <c r="H24" s="52" t="s">
        <v>578</v>
      </c>
      <c r="I24" s="41" t="s">
        <v>579</v>
      </c>
      <c r="J24" s="41" t="s">
        <v>580</v>
      </c>
      <c r="K24" s="41"/>
      <c r="L24" s="41"/>
      <c r="M24" s="41"/>
      <c r="N24" s="41"/>
      <c r="O24" s="41"/>
      <c r="P24" s="41"/>
      <c r="Q24" s="41"/>
      <c r="R24" s="41"/>
      <c r="S24" s="41"/>
      <c r="T24" s="41"/>
      <c r="U24" s="41"/>
      <c r="V24" s="41"/>
      <c r="W24" s="41"/>
      <c r="X24" s="41"/>
      <c r="Y24" s="41" t="s">
        <v>565</v>
      </c>
      <c r="Z24" s="52" t="s">
        <v>587</v>
      </c>
      <c r="AA24" s="52" t="s">
        <v>582</v>
      </c>
    </row>
    <row r="25" spans="1:27" ht="57">
      <c r="A25" s="77" t="str">
        <f>+CONCATENATE('1. ESTRATÉGICO'!E28)</f>
        <v>Incrementar en un 10% el porcentaje de lámparas o luminarias de alumbrado público en funcionamiento.</v>
      </c>
      <c r="B25" s="40" t="s">
        <v>572</v>
      </c>
      <c r="C25" s="40" t="s">
        <v>573</v>
      </c>
      <c r="D25" s="40" t="s">
        <v>574</v>
      </c>
      <c r="E25" s="41" t="s">
        <v>593</v>
      </c>
      <c r="F25" s="52" t="s">
        <v>594</v>
      </c>
      <c r="G25" s="52" t="s">
        <v>595</v>
      </c>
      <c r="H25" s="52" t="s">
        <v>596</v>
      </c>
      <c r="I25" s="41" t="s">
        <v>597</v>
      </c>
      <c r="J25" s="41" t="s">
        <v>580</v>
      </c>
      <c r="K25" s="41"/>
      <c r="L25" s="41"/>
      <c r="M25" s="41"/>
      <c r="N25" s="41"/>
      <c r="O25" s="41"/>
      <c r="P25" s="41"/>
      <c r="Q25" s="41"/>
      <c r="R25" s="41"/>
      <c r="S25" s="41"/>
      <c r="T25" s="41"/>
      <c r="U25" s="41"/>
      <c r="V25" s="41"/>
      <c r="W25" s="41"/>
      <c r="X25" s="41"/>
      <c r="Y25" s="41" t="s">
        <v>565</v>
      </c>
      <c r="Z25" s="52" t="s">
        <v>598</v>
      </c>
      <c r="AA25" s="52" t="s">
        <v>599</v>
      </c>
    </row>
    <row r="26" spans="1:27" ht="57">
      <c r="A26" s="77" t="str">
        <f>+CONCATENATE('1. ESTRATÉGICO'!E29)</f>
        <v>Incrementar en un 10% el porcentaje de lámparas o luminarias de alumbrado público en funcionamiento.</v>
      </c>
      <c r="B26" s="40" t="s">
        <v>572</v>
      </c>
      <c r="C26" s="40" t="s">
        <v>573</v>
      </c>
      <c r="D26" s="40" t="s">
        <v>574</v>
      </c>
      <c r="E26" s="41" t="s">
        <v>593</v>
      </c>
      <c r="F26" s="52" t="s">
        <v>594</v>
      </c>
      <c r="G26" s="52" t="s">
        <v>595</v>
      </c>
      <c r="H26" s="52" t="s">
        <v>596</v>
      </c>
      <c r="I26" s="41" t="s">
        <v>597</v>
      </c>
      <c r="J26" s="41" t="s">
        <v>580</v>
      </c>
      <c r="K26" s="41"/>
      <c r="L26" s="41"/>
      <c r="M26" s="41"/>
      <c r="N26" s="41"/>
      <c r="O26" s="41"/>
      <c r="P26" s="41"/>
      <c r="Q26" s="41"/>
      <c r="R26" s="41"/>
      <c r="S26" s="41"/>
      <c r="T26" s="41"/>
      <c r="U26" s="41"/>
      <c r="V26" s="41"/>
      <c r="W26" s="41"/>
      <c r="X26" s="41"/>
      <c r="Y26" s="41" t="s">
        <v>565</v>
      </c>
      <c r="Z26" s="52" t="s">
        <v>600</v>
      </c>
      <c r="AA26" s="52" t="s">
        <v>601</v>
      </c>
    </row>
    <row r="27" spans="1:27" ht="57">
      <c r="A27" s="77" t="str">
        <f>+CONCATENATE('1. ESTRATÉGICO'!E30)</f>
        <v>Incrementar en un 10% el porcentaje de lámparas o luminarias de alumbrado público en funcionamiento.</v>
      </c>
      <c r="B27" s="40" t="s">
        <v>572</v>
      </c>
      <c r="C27" s="40" t="s">
        <v>573</v>
      </c>
      <c r="D27" s="40" t="s">
        <v>574</v>
      </c>
      <c r="E27" s="41" t="s">
        <v>593</v>
      </c>
      <c r="F27" s="52" t="s">
        <v>594</v>
      </c>
      <c r="G27" s="52" t="s">
        <v>595</v>
      </c>
      <c r="H27" s="52" t="s">
        <v>596</v>
      </c>
      <c r="I27" s="41" t="s">
        <v>597</v>
      </c>
      <c r="J27" s="41" t="s">
        <v>580</v>
      </c>
      <c r="K27" s="41"/>
      <c r="L27" s="41"/>
      <c r="M27" s="41"/>
      <c r="N27" s="41"/>
      <c r="O27" s="41"/>
      <c r="P27" s="41"/>
      <c r="Q27" s="41"/>
      <c r="R27" s="41"/>
      <c r="S27" s="41"/>
      <c r="T27" s="41"/>
      <c r="U27" s="41"/>
      <c r="V27" s="41"/>
      <c r="W27" s="41"/>
      <c r="X27" s="41"/>
      <c r="Y27" s="41" t="s">
        <v>565</v>
      </c>
      <c r="Z27" s="52" t="s">
        <v>600</v>
      </c>
      <c r="AA27" s="52" t="s">
        <v>601</v>
      </c>
    </row>
    <row r="28" spans="1:27" ht="57">
      <c r="A28" s="77" t="str">
        <f>+CONCATENATE('1. ESTRATÉGICO'!E31)</f>
        <v>Incrementar en un 10% el porcentaje de lámparas o luminarias de alumbrado público en funcionamiento.</v>
      </c>
      <c r="B28" s="40" t="s">
        <v>572</v>
      </c>
      <c r="C28" s="40" t="s">
        <v>573</v>
      </c>
      <c r="D28" s="40" t="s">
        <v>574</v>
      </c>
      <c r="E28" s="41" t="s">
        <v>593</v>
      </c>
      <c r="F28" s="52" t="s">
        <v>594</v>
      </c>
      <c r="G28" s="52" t="s">
        <v>595</v>
      </c>
      <c r="H28" s="52" t="s">
        <v>596</v>
      </c>
      <c r="I28" s="41" t="s">
        <v>597</v>
      </c>
      <c r="J28" s="41" t="s">
        <v>580</v>
      </c>
      <c r="K28" s="41"/>
      <c r="L28" s="41"/>
      <c r="M28" s="41"/>
      <c r="N28" s="41"/>
      <c r="O28" s="41"/>
      <c r="P28" s="41"/>
      <c r="Q28" s="41"/>
      <c r="R28" s="41"/>
      <c r="S28" s="41"/>
      <c r="T28" s="41"/>
      <c r="U28" s="41"/>
      <c r="V28" s="41"/>
      <c r="W28" s="41"/>
      <c r="X28" s="41"/>
      <c r="Y28" s="41" t="s">
        <v>565</v>
      </c>
      <c r="Z28" s="52" t="s">
        <v>600</v>
      </c>
      <c r="AA28" s="52" t="s">
        <v>599</v>
      </c>
    </row>
    <row r="29" spans="1:27" ht="57">
      <c r="A29" s="77" t="str">
        <f>+CONCATENATE('1. ESTRATÉGICO'!E34)</f>
        <v>Evaluar, actualizar, seguir y controlar el 100% del Plan de Gestión Integral de Residuos Sólidos del Distrito</v>
      </c>
      <c r="B29" s="40" t="s">
        <v>572</v>
      </c>
      <c r="C29" s="40" t="s">
        <v>573</v>
      </c>
      <c r="D29" s="40" t="s">
        <v>574</v>
      </c>
      <c r="E29" s="41" t="s">
        <v>602</v>
      </c>
      <c r="F29" s="52" t="s">
        <v>603</v>
      </c>
      <c r="G29" s="52" t="s">
        <v>604</v>
      </c>
      <c r="H29" s="52" t="s">
        <v>605</v>
      </c>
      <c r="I29" s="41" t="s">
        <v>597</v>
      </c>
      <c r="J29" s="41" t="s">
        <v>580</v>
      </c>
      <c r="K29" s="41"/>
      <c r="L29" s="41"/>
      <c r="M29" s="41"/>
      <c r="N29" s="41"/>
      <c r="O29" s="41"/>
      <c r="P29" s="41"/>
      <c r="Q29" s="41"/>
      <c r="R29" s="41"/>
      <c r="S29" s="41"/>
      <c r="T29" s="41"/>
      <c r="U29" s="41"/>
      <c r="V29" s="41"/>
      <c r="W29" s="41"/>
      <c r="X29" s="41"/>
      <c r="Y29" s="41" t="s">
        <v>565</v>
      </c>
      <c r="Z29" s="52" t="s">
        <v>606</v>
      </c>
      <c r="AA29" s="52" t="s">
        <v>607</v>
      </c>
    </row>
    <row r="30" spans="1:27" ht="99.75">
      <c r="A30" s="77" t="str">
        <f>+CONCATENATE('1. ESTRATÉGICO'!E35)</f>
        <v>Evaluar, actualizar, seguir y controlar el 100% del Plan de Gestión Integral de Residuos Sólidos del Distrito</v>
      </c>
      <c r="B30" s="40" t="s">
        <v>572</v>
      </c>
      <c r="C30" s="40" t="s">
        <v>573</v>
      </c>
      <c r="D30" s="40" t="s">
        <v>574</v>
      </c>
      <c r="E30" s="41" t="s">
        <v>602</v>
      </c>
      <c r="F30" s="52" t="s">
        <v>603</v>
      </c>
      <c r="G30" s="52" t="s">
        <v>604</v>
      </c>
      <c r="H30" s="52" t="s">
        <v>605</v>
      </c>
      <c r="I30" s="41" t="s">
        <v>597</v>
      </c>
      <c r="J30" s="41" t="s">
        <v>580</v>
      </c>
      <c r="K30" s="41"/>
      <c r="L30" s="41"/>
      <c r="M30" s="41"/>
      <c r="N30" s="41"/>
      <c r="O30" s="41"/>
      <c r="P30" s="41"/>
      <c r="Q30" s="41"/>
      <c r="R30" s="41"/>
      <c r="S30" s="41"/>
      <c r="T30" s="41"/>
      <c r="U30" s="41"/>
      <c r="V30" s="41"/>
      <c r="W30" s="41"/>
      <c r="X30" s="41"/>
      <c r="Y30" s="41" t="s">
        <v>565</v>
      </c>
      <c r="Z30" s="52" t="s">
        <v>608</v>
      </c>
      <c r="AA30" s="52" t="s">
        <v>609</v>
      </c>
    </row>
    <row r="31" spans="1:27" ht="57">
      <c r="A31" s="77" t="str">
        <f>+CONCATENATE('1. ESTRATÉGICO'!E36)</f>
        <v>Evaluar, actualizar, seguir y controlar el 100% del Plan de Gestión Integral de Residuos Sólidos del Distrito</v>
      </c>
      <c r="B31" s="40" t="s">
        <v>572</v>
      </c>
      <c r="C31" s="40" t="s">
        <v>573</v>
      </c>
      <c r="D31" s="40" t="s">
        <v>574</v>
      </c>
      <c r="E31" s="41" t="s">
        <v>602</v>
      </c>
      <c r="F31" s="52" t="s">
        <v>603</v>
      </c>
      <c r="G31" s="52" t="s">
        <v>604</v>
      </c>
      <c r="H31" s="52" t="s">
        <v>605</v>
      </c>
      <c r="I31" s="41" t="s">
        <v>597</v>
      </c>
      <c r="J31" s="41" t="s">
        <v>580</v>
      </c>
      <c r="K31" s="41"/>
      <c r="L31" s="41"/>
      <c r="M31" s="41"/>
      <c r="N31" s="41"/>
      <c r="O31" s="41"/>
      <c r="P31" s="41"/>
      <c r="Q31" s="41"/>
      <c r="R31" s="41"/>
      <c r="S31" s="41"/>
      <c r="T31" s="41"/>
      <c r="U31" s="41"/>
      <c r="V31" s="41"/>
      <c r="W31" s="41"/>
      <c r="X31" s="41"/>
      <c r="Y31" s="41" t="s">
        <v>565</v>
      </c>
      <c r="Z31" s="52" t="s">
        <v>610</v>
      </c>
      <c r="AA31" s="52" t="s">
        <v>611</v>
      </c>
    </row>
    <row r="32" spans="1:27" ht="57">
      <c r="A32" s="77" t="str">
        <f>+CONCATENATE('1. ESTRATÉGICO'!E37)</f>
        <v>Evaluar, actualizar, seguir y controlar el 100% del Plan de Gestión Integral de Residuos Sólidos del Distrito</v>
      </c>
      <c r="B32" s="40" t="s">
        <v>572</v>
      </c>
      <c r="C32" s="40" t="s">
        <v>573</v>
      </c>
      <c r="D32" s="40" t="s">
        <v>574</v>
      </c>
      <c r="E32" s="41" t="s">
        <v>602</v>
      </c>
      <c r="F32" s="52" t="s">
        <v>603</v>
      </c>
      <c r="G32" s="52" t="s">
        <v>604</v>
      </c>
      <c r="H32" s="52" t="s">
        <v>605</v>
      </c>
      <c r="I32" s="41" t="s">
        <v>597</v>
      </c>
      <c r="J32" s="41" t="s">
        <v>580</v>
      </c>
      <c r="K32" s="41"/>
      <c r="L32" s="41"/>
      <c r="M32" s="41"/>
      <c r="N32" s="41"/>
      <c r="O32" s="41"/>
      <c r="P32" s="41"/>
      <c r="Q32" s="41"/>
      <c r="R32" s="41"/>
      <c r="S32" s="41"/>
      <c r="T32" s="41"/>
      <c r="U32" s="41"/>
      <c r="V32" s="41"/>
      <c r="W32" s="41"/>
      <c r="X32" s="41"/>
      <c r="Y32" s="41" t="s">
        <v>565</v>
      </c>
      <c r="Z32" s="52" t="s">
        <v>610</v>
      </c>
      <c r="AA32" s="52" t="s">
        <v>611</v>
      </c>
    </row>
    <row r="33" spans="1:27" ht="57">
      <c r="A33" s="77" t="str">
        <f>+CONCATENATE('1. ESTRATÉGICO'!E38)</f>
        <v>Evaluar, actualizar, seguir y controlar el 100% del Plan de Gestión Integral de Residuos Sólidos del Distrito</v>
      </c>
      <c r="B33" s="40" t="s">
        <v>572</v>
      </c>
      <c r="C33" s="40" t="s">
        <v>573</v>
      </c>
      <c r="D33" s="40" t="s">
        <v>574</v>
      </c>
      <c r="E33" s="41" t="s">
        <v>602</v>
      </c>
      <c r="F33" s="52" t="s">
        <v>603</v>
      </c>
      <c r="G33" s="52" t="s">
        <v>604</v>
      </c>
      <c r="H33" s="52" t="s">
        <v>605</v>
      </c>
      <c r="I33" s="41" t="s">
        <v>597</v>
      </c>
      <c r="J33" s="41" t="s">
        <v>580</v>
      </c>
      <c r="K33" s="41"/>
      <c r="L33" s="41"/>
      <c r="M33" s="41"/>
      <c r="N33" s="41"/>
      <c r="O33" s="41"/>
      <c r="P33" s="41"/>
      <c r="Q33" s="41"/>
      <c r="R33" s="41"/>
      <c r="S33" s="41"/>
      <c r="T33" s="41"/>
      <c r="U33" s="41"/>
      <c r="V33" s="41"/>
      <c r="W33" s="41"/>
      <c r="X33" s="41"/>
      <c r="Y33" s="41" t="s">
        <v>565</v>
      </c>
      <c r="Z33" s="52" t="s">
        <v>610</v>
      </c>
      <c r="AA33" s="52" t="s">
        <v>611</v>
      </c>
    </row>
    <row r="34" spans="1:27" ht="57">
      <c r="A34" s="77" t="str">
        <f>+CONCATENATE('1. ESTRATÉGICO'!E39)</f>
        <v>Evaluar, actualizar, seguir y controlar el 100% del Plan de Gestión Integral de Residuos Sólidos del Distrito</v>
      </c>
      <c r="B34" s="40" t="s">
        <v>572</v>
      </c>
      <c r="C34" s="40" t="s">
        <v>573</v>
      </c>
      <c r="D34" s="40" t="s">
        <v>574</v>
      </c>
      <c r="E34" s="41" t="s">
        <v>602</v>
      </c>
      <c r="F34" s="52" t="s">
        <v>603</v>
      </c>
      <c r="G34" s="52" t="s">
        <v>604</v>
      </c>
      <c r="H34" s="52" t="s">
        <v>605</v>
      </c>
      <c r="I34" s="41" t="s">
        <v>597</v>
      </c>
      <c r="J34" s="41" t="s">
        <v>580</v>
      </c>
      <c r="K34" s="41"/>
      <c r="L34" s="41"/>
      <c r="M34" s="41"/>
      <c r="N34" s="41"/>
      <c r="O34" s="41"/>
      <c r="P34" s="41"/>
      <c r="Q34" s="41"/>
      <c r="R34" s="41"/>
      <c r="S34" s="41"/>
      <c r="T34" s="41"/>
      <c r="U34" s="41"/>
      <c r="V34" s="41"/>
      <c r="W34" s="41"/>
      <c r="X34" s="41"/>
      <c r="Y34" s="41" t="s">
        <v>565</v>
      </c>
      <c r="Z34" s="52" t="s">
        <v>610</v>
      </c>
      <c r="AA34" s="52" t="s">
        <v>611</v>
      </c>
    </row>
    <row r="35" spans="1:27" ht="57">
      <c r="A35" s="77" t="str">
        <f>+CONCATENATE('1. ESTRATÉGICO'!E40)</f>
        <v>Evaluar, actualizar, seguir y controlar el 100% del Plan de Gestión Integral de Residuos Sólidos del Distrito</v>
      </c>
      <c r="B35" s="40" t="s">
        <v>572</v>
      </c>
      <c r="C35" s="40" t="s">
        <v>573</v>
      </c>
      <c r="D35" s="40" t="s">
        <v>574</v>
      </c>
      <c r="E35" s="41" t="s">
        <v>602</v>
      </c>
      <c r="F35" s="52" t="s">
        <v>603</v>
      </c>
      <c r="G35" s="52" t="s">
        <v>604</v>
      </c>
      <c r="H35" s="52" t="s">
        <v>605</v>
      </c>
      <c r="I35" s="41" t="s">
        <v>597</v>
      </c>
      <c r="J35" s="41" t="s">
        <v>580</v>
      </c>
      <c r="K35" s="41"/>
      <c r="L35" s="41"/>
      <c r="M35" s="41"/>
      <c r="N35" s="41"/>
      <c r="O35" s="41"/>
      <c r="P35" s="41"/>
      <c r="Q35" s="41"/>
      <c r="R35" s="41"/>
      <c r="S35" s="41"/>
      <c r="T35" s="41"/>
      <c r="U35" s="41"/>
      <c r="V35" s="41"/>
      <c r="W35" s="41"/>
      <c r="X35" s="41"/>
      <c r="Y35" s="41" t="s">
        <v>565</v>
      </c>
      <c r="Z35" s="52" t="s">
        <v>610</v>
      </c>
      <c r="AA35" s="52" t="s">
        <v>611</v>
      </c>
    </row>
    <row r="36" spans="1:27" ht="57">
      <c r="A36" s="77" t="str">
        <f>+CONCATENATE('1. ESTRATÉGICO'!E41)</f>
        <v>Evaluar, actualizar, seguir y controlar el 100% del Plan de Gestión Integral de Residuos Sólidos del Distrito</v>
      </c>
      <c r="B36" s="40" t="s">
        <v>572</v>
      </c>
      <c r="C36" s="40" t="s">
        <v>573</v>
      </c>
      <c r="D36" s="40" t="s">
        <v>574</v>
      </c>
      <c r="E36" s="41" t="s">
        <v>602</v>
      </c>
      <c r="F36" s="52" t="s">
        <v>603</v>
      </c>
      <c r="G36" s="52" t="s">
        <v>604</v>
      </c>
      <c r="H36" s="52" t="s">
        <v>605</v>
      </c>
      <c r="I36" s="41" t="s">
        <v>597</v>
      </c>
      <c r="J36" s="41" t="s">
        <v>580</v>
      </c>
      <c r="K36" s="41"/>
      <c r="L36" s="41"/>
      <c r="M36" s="41"/>
      <c r="N36" s="41"/>
      <c r="O36" s="41"/>
      <c r="P36" s="41"/>
      <c r="Q36" s="41"/>
      <c r="R36" s="41"/>
      <c r="S36" s="41"/>
      <c r="T36" s="41"/>
      <c r="U36" s="41"/>
      <c r="V36" s="41"/>
      <c r="W36" s="41"/>
      <c r="X36" s="41"/>
      <c r="Y36" s="41" t="s">
        <v>565</v>
      </c>
      <c r="Z36" s="52" t="s">
        <v>610</v>
      </c>
      <c r="AA36" s="52" t="s">
        <v>611</v>
      </c>
    </row>
    <row r="37" spans="1:27" ht="57">
      <c r="A37" s="77" t="str">
        <f>+CONCATENATE('1. ESTRATÉGICO'!E42)</f>
        <v>Evaluar, actualizar, seguir y controlar el 100% del Plan de Gestión Integral de Residuos Sólidos del Distrito</v>
      </c>
      <c r="B37" s="40" t="s">
        <v>572</v>
      </c>
      <c r="C37" s="40" t="s">
        <v>573</v>
      </c>
      <c r="D37" s="40" t="s">
        <v>574</v>
      </c>
      <c r="E37" s="41" t="s">
        <v>602</v>
      </c>
      <c r="F37" s="52" t="s">
        <v>603</v>
      </c>
      <c r="G37" s="52" t="s">
        <v>604</v>
      </c>
      <c r="H37" s="52" t="s">
        <v>605</v>
      </c>
      <c r="I37" s="41" t="s">
        <v>597</v>
      </c>
      <c r="J37" s="41" t="s">
        <v>580</v>
      </c>
      <c r="K37" s="41"/>
      <c r="L37" s="41"/>
      <c r="M37" s="41"/>
      <c r="N37" s="41"/>
      <c r="O37" s="41"/>
      <c r="P37" s="41"/>
      <c r="Q37" s="41"/>
      <c r="R37" s="41"/>
      <c r="S37" s="41"/>
      <c r="T37" s="41"/>
      <c r="U37" s="41"/>
      <c r="V37" s="41"/>
      <c r="W37" s="41"/>
      <c r="X37" s="41"/>
      <c r="Y37" s="41" t="s">
        <v>565</v>
      </c>
      <c r="Z37" s="52" t="s">
        <v>610</v>
      </c>
      <c r="AA37" s="52" t="s">
        <v>611</v>
      </c>
    </row>
    <row r="38" spans="1:27" ht="57">
      <c r="A38" s="77" t="str">
        <f>+CONCATENATE('1. ESTRATÉGICO'!E43)</f>
        <v>Evaluar, actualizar, seguir y controlar el 100% del Plan de Gestión Integral de Residuos Sólidos del Distrito</v>
      </c>
      <c r="B38" s="40" t="s">
        <v>572</v>
      </c>
      <c r="C38" s="40" t="s">
        <v>573</v>
      </c>
      <c r="D38" s="40" t="s">
        <v>574</v>
      </c>
      <c r="E38" s="41" t="s">
        <v>602</v>
      </c>
      <c r="F38" s="52" t="s">
        <v>603</v>
      </c>
      <c r="G38" s="52" t="s">
        <v>604</v>
      </c>
      <c r="H38" s="52" t="s">
        <v>605</v>
      </c>
      <c r="I38" s="41" t="s">
        <v>597</v>
      </c>
      <c r="J38" s="41" t="s">
        <v>580</v>
      </c>
      <c r="K38" s="41"/>
      <c r="L38" s="41"/>
      <c r="M38" s="41"/>
      <c r="N38" s="41"/>
      <c r="O38" s="41"/>
      <c r="P38" s="41"/>
      <c r="Q38" s="41"/>
      <c r="R38" s="41"/>
      <c r="S38" s="41"/>
      <c r="T38" s="41"/>
      <c r="U38" s="41"/>
      <c r="V38" s="41"/>
      <c r="W38" s="41"/>
      <c r="X38" s="41"/>
      <c r="Y38" s="41" t="s">
        <v>565</v>
      </c>
      <c r="Z38" s="52" t="s">
        <v>610</v>
      </c>
      <c r="AA38" s="52" t="s">
        <v>611</v>
      </c>
    </row>
    <row r="39" spans="1:27" ht="57">
      <c r="A39" s="77" t="str">
        <f>+CONCATENATE('1. ESTRATÉGICO'!E44)</f>
        <v>Evaluar, actualizar, seguir y controlar el 100% del Plan de Gestión Integral de Residuos Sólidos del Distrito</v>
      </c>
      <c r="B39" s="40" t="s">
        <v>572</v>
      </c>
      <c r="C39" s="40" t="s">
        <v>573</v>
      </c>
      <c r="D39" s="40" t="s">
        <v>574</v>
      </c>
      <c r="E39" s="41" t="s">
        <v>602</v>
      </c>
      <c r="F39" s="52" t="s">
        <v>603</v>
      </c>
      <c r="G39" s="52" t="s">
        <v>604</v>
      </c>
      <c r="H39" s="52" t="s">
        <v>605</v>
      </c>
      <c r="I39" s="41" t="s">
        <v>597</v>
      </c>
      <c r="J39" s="41" t="s">
        <v>580</v>
      </c>
      <c r="K39" s="41"/>
      <c r="L39" s="41"/>
      <c r="M39" s="41"/>
      <c r="N39" s="41"/>
      <c r="O39" s="41"/>
      <c r="P39" s="41"/>
      <c r="Q39" s="41"/>
      <c r="R39" s="41"/>
      <c r="S39" s="41"/>
      <c r="T39" s="41"/>
      <c r="U39" s="41"/>
      <c r="V39" s="41"/>
      <c r="W39" s="41"/>
      <c r="X39" s="41"/>
      <c r="Y39" s="41" t="s">
        <v>565</v>
      </c>
      <c r="Z39" s="52" t="s">
        <v>610</v>
      </c>
      <c r="AA39" s="52" t="s">
        <v>611</v>
      </c>
    </row>
    <row r="40" spans="1:27" ht="57">
      <c r="A40" s="77" t="str">
        <f>+CONCATENATE('1. ESTRATÉGICO'!E45)</f>
        <v>Evaluar, actualizar, seguir y controlar el 100% del Plan de Gestión Integral de Residuos Sólidos del Distrito</v>
      </c>
      <c r="B40" s="40" t="s">
        <v>572</v>
      </c>
      <c r="C40" s="40" t="s">
        <v>573</v>
      </c>
      <c r="D40" s="40" t="s">
        <v>574</v>
      </c>
      <c r="E40" s="41" t="s">
        <v>602</v>
      </c>
      <c r="F40" s="52" t="s">
        <v>603</v>
      </c>
      <c r="G40" s="52" t="s">
        <v>604</v>
      </c>
      <c r="H40" s="52" t="s">
        <v>605</v>
      </c>
      <c r="I40" s="41" t="s">
        <v>597</v>
      </c>
      <c r="J40" s="41" t="s">
        <v>580</v>
      </c>
      <c r="K40" s="41"/>
      <c r="L40" s="41"/>
      <c r="M40" s="41"/>
      <c r="N40" s="41"/>
      <c r="O40" s="41"/>
      <c r="P40" s="41"/>
      <c r="Q40" s="41"/>
      <c r="R40" s="41"/>
      <c r="S40" s="41"/>
      <c r="T40" s="41"/>
      <c r="U40" s="41"/>
      <c r="V40" s="41"/>
      <c r="W40" s="41"/>
      <c r="X40" s="41"/>
      <c r="Y40" s="41" t="s">
        <v>565</v>
      </c>
      <c r="Z40" s="52" t="s">
        <v>610</v>
      </c>
      <c r="AA40" s="52" t="s">
        <v>611</v>
      </c>
    </row>
    <row r="41" spans="1:27" ht="57">
      <c r="A41" s="77" t="str">
        <f>+CONCATENATE('1. ESTRATÉGICO'!E47)</f>
        <v>Alcanzar un puntaje de 
8 en el Índice de 
Desarrollo Económico 
y Empresarial</v>
      </c>
      <c r="B41" s="40" t="s">
        <v>572</v>
      </c>
      <c r="C41" s="40" t="s">
        <v>573</v>
      </c>
      <c r="D41" s="40" t="s">
        <v>574</v>
      </c>
      <c r="E41" s="41" t="s">
        <v>602</v>
      </c>
      <c r="F41" s="52" t="s">
        <v>603</v>
      </c>
      <c r="G41" s="52" t="s">
        <v>604</v>
      </c>
      <c r="H41" s="52" t="s">
        <v>605</v>
      </c>
      <c r="I41" s="41" t="s">
        <v>597</v>
      </c>
      <c r="J41" s="41" t="s">
        <v>580</v>
      </c>
      <c r="K41" s="41"/>
      <c r="L41" s="41"/>
      <c r="M41" s="41"/>
      <c r="N41" s="41"/>
      <c r="O41" s="41"/>
      <c r="P41" s="41"/>
      <c r="Q41" s="41"/>
      <c r="R41" s="41"/>
      <c r="S41" s="41"/>
      <c r="T41" s="41"/>
      <c r="U41" s="41"/>
      <c r="V41" s="41"/>
      <c r="W41" s="41"/>
      <c r="X41" s="41"/>
      <c r="Y41" s="41" t="s">
        <v>565</v>
      </c>
      <c r="Z41" s="52" t="s">
        <v>610</v>
      </c>
      <c r="AA41" s="52" t="s">
        <v>611</v>
      </c>
    </row>
    <row r="42" spans="1:27" ht="42.75">
      <c r="A42" s="46" t="str">
        <f>+CONCATENATE('1. ESTRATÉGICO'!E49)</f>
        <v>Implementar el 100% del proceso de traslado del Mercado de Bazurto</v>
      </c>
      <c r="B42" s="48" t="s">
        <v>572</v>
      </c>
      <c r="C42" s="48" t="s">
        <v>573</v>
      </c>
      <c r="D42" s="48" t="s">
        <v>612</v>
      </c>
      <c r="E42" s="48" t="s">
        <v>613</v>
      </c>
      <c r="F42" s="46" t="s">
        <v>614</v>
      </c>
      <c r="G42" s="50" t="s">
        <v>615</v>
      </c>
      <c r="H42" s="47" t="s">
        <v>616</v>
      </c>
      <c r="I42" s="47" t="s">
        <v>597</v>
      </c>
      <c r="J42" s="47" t="s">
        <v>617</v>
      </c>
      <c r="K42" s="47"/>
      <c r="L42" s="47"/>
      <c r="M42" s="47"/>
      <c r="N42" s="47"/>
      <c r="O42" s="47"/>
      <c r="P42" s="47"/>
      <c r="Q42" s="47"/>
      <c r="R42" s="47"/>
      <c r="S42" s="47"/>
      <c r="T42" s="47"/>
      <c r="U42" s="47"/>
      <c r="V42" s="47"/>
      <c r="W42" s="47"/>
      <c r="X42" s="47"/>
      <c r="Y42" s="49" t="s">
        <v>565</v>
      </c>
      <c r="Z42" s="48" t="s">
        <v>618</v>
      </c>
      <c r="AA42" s="48" t="s">
        <v>619</v>
      </c>
    </row>
    <row r="43" spans="1:27" ht="57">
      <c r="A43" s="46" t="str">
        <f>+CONCATENATE('1. ESTRATÉGICO'!E51)</f>
        <v>Actualizar al 100% el marco jurídico de gobernanza del sistema de mercados del Distrito</v>
      </c>
      <c r="B43" s="48" t="s">
        <v>572</v>
      </c>
      <c r="C43" s="48" t="s">
        <v>573</v>
      </c>
      <c r="D43" s="48" t="s">
        <v>612</v>
      </c>
      <c r="E43" s="48" t="s">
        <v>613</v>
      </c>
      <c r="F43" s="46" t="s">
        <v>614</v>
      </c>
      <c r="G43" s="50" t="s">
        <v>615</v>
      </c>
      <c r="H43" s="47" t="s">
        <v>616</v>
      </c>
      <c r="I43" s="47" t="s">
        <v>597</v>
      </c>
      <c r="J43" s="47" t="s">
        <v>617</v>
      </c>
      <c r="K43" s="47"/>
      <c r="L43" s="47"/>
      <c r="M43" s="47"/>
      <c r="N43" s="47"/>
      <c r="O43" s="47"/>
      <c r="P43" s="47"/>
      <c r="Q43" s="47"/>
      <c r="R43" s="47"/>
      <c r="S43" s="47"/>
      <c r="T43" s="47"/>
      <c r="U43" s="47"/>
      <c r="V43" s="47"/>
      <c r="W43" s="47"/>
      <c r="X43" s="47"/>
      <c r="Y43" s="49" t="s">
        <v>565</v>
      </c>
      <c r="Z43" s="48" t="s">
        <v>620</v>
      </c>
      <c r="AA43" s="48" t="s">
        <v>621</v>
      </c>
    </row>
    <row r="44" spans="1:27" ht="57">
      <c r="A44" s="46" t="str">
        <f>+CONCATENATE('1. ESTRATÉGICO'!E52)</f>
        <v>Subir una posicion  en el desempeño nacional de resultados.</v>
      </c>
      <c r="B44" s="48" t="s">
        <v>572</v>
      </c>
      <c r="C44" s="48" t="s">
        <v>573</v>
      </c>
      <c r="D44" s="48" t="s">
        <v>612</v>
      </c>
      <c r="E44" s="48" t="s">
        <v>613</v>
      </c>
      <c r="F44" s="46" t="s">
        <v>622</v>
      </c>
      <c r="G44" s="50" t="s">
        <v>615</v>
      </c>
      <c r="H44" s="47" t="s">
        <v>616</v>
      </c>
      <c r="I44" s="47" t="s">
        <v>597</v>
      </c>
      <c r="J44" s="47" t="s">
        <v>617</v>
      </c>
      <c r="K44" s="47"/>
      <c r="L44" s="47"/>
      <c r="M44" s="47"/>
      <c r="N44" s="47"/>
      <c r="O44" s="47"/>
      <c r="P44" s="47"/>
      <c r="Q44" s="47"/>
      <c r="R44" s="47"/>
      <c r="S44" s="47"/>
      <c r="T44" s="47"/>
      <c r="U44" s="47"/>
      <c r="V44" s="47"/>
      <c r="W44" s="47"/>
      <c r="X44" s="47"/>
      <c r="Y44" s="49" t="s">
        <v>565</v>
      </c>
      <c r="Z44" s="48" t="s">
        <v>620</v>
      </c>
      <c r="AA44" s="48" t="s">
        <v>621</v>
      </c>
    </row>
    <row r="45" spans="1:27" ht="71.25">
      <c r="A45" s="46" t="str">
        <f>+CONCATENATE('1. ESTRATÉGICO'!E53)</f>
        <v>Subir una posicion  en el desempeño nacional de resultados.</v>
      </c>
      <c r="B45" s="48" t="s">
        <v>572</v>
      </c>
      <c r="C45" s="48" t="s">
        <v>573</v>
      </c>
      <c r="D45" s="48" t="s">
        <v>612</v>
      </c>
      <c r="E45" s="48" t="s">
        <v>623</v>
      </c>
      <c r="F45" s="46" t="s">
        <v>622</v>
      </c>
      <c r="G45" s="50" t="s">
        <v>624</v>
      </c>
      <c r="H45" s="47" t="s">
        <v>625</v>
      </c>
      <c r="I45" s="47" t="s">
        <v>597</v>
      </c>
      <c r="J45" s="47" t="s">
        <v>617</v>
      </c>
      <c r="K45" s="47"/>
      <c r="L45" s="47"/>
      <c r="M45" s="47"/>
      <c r="N45" s="47"/>
      <c r="O45" s="47"/>
      <c r="P45" s="47"/>
      <c r="Q45" s="47"/>
      <c r="R45" s="47"/>
      <c r="S45" s="47"/>
      <c r="T45" s="47"/>
      <c r="U45" s="47"/>
      <c r="V45" s="47"/>
      <c r="W45" s="47"/>
      <c r="X45" s="47"/>
      <c r="Y45" s="49" t="s">
        <v>565</v>
      </c>
      <c r="Z45" s="48" t="s">
        <v>620</v>
      </c>
      <c r="AA45" s="48" t="s">
        <v>621</v>
      </c>
    </row>
    <row r="46" spans="1:27" ht="42.75">
      <c r="A46" s="71" t="str">
        <f>+CONCATENATE('1. ESTRATÉGICO'!E55)</f>
        <v>Incrementar a 99 puntos el Índice de Transparencia y Anticorrupción - ITA</v>
      </c>
      <c r="B46" s="59" t="s">
        <v>626</v>
      </c>
      <c r="C46" s="95" t="s">
        <v>627</v>
      </c>
      <c r="D46" s="59" t="s">
        <v>628</v>
      </c>
      <c r="E46" s="59" t="s">
        <v>629</v>
      </c>
      <c r="F46" s="96" t="s">
        <v>630</v>
      </c>
      <c r="G46" s="59" t="s">
        <v>631</v>
      </c>
      <c r="H46" s="59" t="s">
        <v>632</v>
      </c>
      <c r="I46" s="59" t="s">
        <v>597</v>
      </c>
      <c r="J46" s="59" t="s">
        <v>580</v>
      </c>
      <c r="K46" s="59"/>
      <c r="L46" s="59"/>
      <c r="M46" s="59"/>
      <c r="N46" s="59"/>
      <c r="O46" s="59"/>
      <c r="P46" s="59"/>
      <c r="Q46" s="59"/>
      <c r="R46" s="59"/>
      <c r="S46" s="59"/>
      <c r="T46" s="59"/>
      <c r="U46" s="59"/>
      <c r="V46" s="59"/>
      <c r="W46" s="59"/>
      <c r="X46" s="59"/>
      <c r="Y46" s="80" t="s">
        <v>633</v>
      </c>
      <c r="Z46" s="96" t="s">
        <v>634</v>
      </c>
      <c r="AA46" s="96" t="s">
        <v>635</v>
      </c>
    </row>
    <row r="47" spans="1:27" ht="71.25">
      <c r="A47" s="80" t="str">
        <f>+CONCATENATE('1. ESTRATÉGICO'!E51)</f>
        <v>Actualizar al 100% el marco jurídico de gobernanza del sistema de mercados del Distrito</v>
      </c>
      <c r="B47" s="59" t="s">
        <v>626</v>
      </c>
      <c r="C47" s="59" t="s">
        <v>627</v>
      </c>
      <c r="D47" s="59" t="s">
        <v>628</v>
      </c>
      <c r="E47" s="94" t="s">
        <v>636</v>
      </c>
      <c r="F47" s="80" t="s">
        <v>637</v>
      </c>
      <c r="G47" s="59" t="s">
        <v>638</v>
      </c>
      <c r="H47" s="59" t="s">
        <v>639</v>
      </c>
      <c r="I47" s="59" t="s">
        <v>597</v>
      </c>
      <c r="J47" s="59" t="s">
        <v>580</v>
      </c>
      <c r="K47" s="59"/>
      <c r="L47" s="59"/>
      <c r="M47" s="59"/>
      <c r="N47" s="59"/>
      <c r="O47" s="59"/>
      <c r="P47" s="59"/>
      <c r="Q47" s="59"/>
      <c r="R47" s="59"/>
      <c r="S47" s="59"/>
      <c r="T47" s="59"/>
      <c r="U47" s="59"/>
      <c r="V47" s="59"/>
      <c r="W47" s="59"/>
      <c r="X47" s="59"/>
      <c r="Y47" s="80" t="s">
        <v>633</v>
      </c>
      <c r="Z47" s="96" t="s">
        <v>640</v>
      </c>
      <c r="AA47" s="96" t="s">
        <v>641</v>
      </c>
    </row>
    <row r="48" spans="1:27" ht="71.25">
      <c r="A48" s="80" t="str">
        <f>+CONCATENATE('1. ESTRATÉGICO'!E52)</f>
        <v>Subir una posicion  en el desempeño nacional de resultados.</v>
      </c>
      <c r="B48" s="59" t="s">
        <v>626</v>
      </c>
      <c r="C48" s="59" t="s">
        <v>627</v>
      </c>
      <c r="D48" s="59" t="s">
        <v>628</v>
      </c>
      <c r="E48" s="94" t="s">
        <v>636</v>
      </c>
      <c r="F48" s="80" t="s">
        <v>637</v>
      </c>
      <c r="G48" s="59" t="s">
        <v>642</v>
      </c>
      <c r="H48" s="59" t="s">
        <v>643</v>
      </c>
      <c r="I48" s="59" t="s">
        <v>597</v>
      </c>
      <c r="J48" s="59" t="s">
        <v>580</v>
      </c>
      <c r="K48" s="59"/>
      <c r="L48" s="59"/>
      <c r="M48" s="59"/>
      <c r="N48" s="59"/>
      <c r="O48" s="59"/>
      <c r="P48" s="59"/>
      <c r="Q48" s="59"/>
      <c r="R48" s="59"/>
      <c r="S48" s="59"/>
      <c r="T48" s="59"/>
      <c r="U48" s="59"/>
      <c r="V48" s="59"/>
      <c r="W48" s="59"/>
      <c r="X48" s="59"/>
      <c r="Y48" s="80" t="s">
        <v>633</v>
      </c>
      <c r="Z48" s="96" t="s">
        <v>644</v>
      </c>
      <c r="AA48" s="96" t="s">
        <v>645</v>
      </c>
    </row>
    <row r="49" spans="1:27" ht="71.25">
      <c r="A49" s="80" t="str">
        <f>+CONCATENATE('1. ESTRATÉGICO'!E53)</f>
        <v>Subir una posicion  en el desempeño nacional de resultados.</v>
      </c>
      <c r="B49" s="59" t="s">
        <v>626</v>
      </c>
      <c r="C49" s="59" t="s">
        <v>627</v>
      </c>
      <c r="D49" s="59" t="s">
        <v>628</v>
      </c>
      <c r="E49" s="94" t="s">
        <v>636</v>
      </c>
      <c r="F49" s="80" t="s">
        <v>637</v>
      </c>
      <c r="G49" s="59" t="s">
        <v>646</v>
      </c>
      <c r="H49" s="59" t="s">
        <v>647</v>
      </c>
      <c r="I49" s="59" t="s">
        <v>597</v>
      </c>
      <c r="J49" s="59" t="s">
        <v>580</v>
      </c>
      <c r="K49" s="59"/>
      <c r="L49" s="59"/>
      <c r="M49" s="59"/>
      <c r="N49" s="59"/>
      <c r="O49" s="59"/>
      <c r="P49" s="59"/>
      <c r="Q49" s="59"/>
      <c r="R49" s="59"/>
      <c r="S49" s="59"/>
      <c r="T49" s="59"/>
      <c r="U49" s="59"/>
      <c r="V49" s="59"/>
      <c r="W49" s="59"/>
      <c r="X49" s="59"/>
      <c r="Y49" s="80" t="s">
        <v>633</v>
      </c>
      <c r="Z49" s="133" t="s">
        <v>648</v>
      </c>
      <c r="AA49" s="96" t="s">
        <v>649</v>
      </c>
    </row>
    <row r="50" spans="1:27" ht="71.25">
      <c r="A50" s="80" t="str">
        <f>+CONCATENATE('1. ESTRATÉGICO'!E55)</f>
        <v>Incrementar a 99 puntos el Índice de Transparencia y Anticorrupción - ITA</v>
      </c>
      <c r="B50" s="59" t="s">
        <v>626</v>
      </c>
      <c r="C50" s="59" t="s">
        <v>627</v>
      </c>
      <c r="D50" s="59" t="s">
        <v>628</v>
      </c>
      <c r="E50" s="94" t="s">
        <v>636</v>
      </c>
      <c r="F50" s="80" t="s">
        <v>637</v>
      </c>
      <c r="G50" s="59" t="s">
        <v>650</v>
      </c>
      <c r="H50" s="59" t="s">
        <v>651</v>
      </c>
      <c r="I50" s="59" t="s">
        <v>597</v>
      </c>
      <c r="J50" s="59" t="s">
        <v>580</v>
      </c>
      <c r="K50" s="59"/>
      <c r="L50" s="59"/>
      <c r="M50" s="59"/>
      <c r="N50" s="59"/>
      <c r="O50" s="59"/>
      <c r="P50" s="59"/>
      <c r="Q50" s="59"/>
      <c r="R50" s="59"/>
      <c r="S50" s="59"/>
      <c r="T50" s="59"/>
      <c r="U50" s="59"/>
      <c r="V50" s="59"/>
      <c r="W50" s="59"/>
      <c r="X50" s="59"/>
      <c r="Y50" s="80" t="s">
        <v>633</v>
      </c>
      <c r="Z50" s="133" t="s">
        <v>652</v>
      </c>
      <c r="AA50" s="96" t="s">
        <v>653</v>
      </c>
    </row>
    <row r="51" spans="1:27" ht="71.25">
      <c r="A51" s="80" t="str">
        <f>+CONCATENATE('1. ESTRATÉGICO'!E56)</f>
        <v>Incrementar a 99 puntos el Índice de Transparencia y Anticorrupción - ITA</v>
      </c>
      <c r="B51" s="59" t="s">
        <v>626</v>
      </c>
      <c r="C51" s="59" t="s">
        <v>627</v>
      </c>
      <c r="D51" s="59" t="s">
        <v>628</v>
      </c>
      <c r="E51" s="94" t="s">
        <v>636</v>
      </c>
      <c r="F51" s="80" t="s">
        <v>637</v>
      </c>
      <c r="G51" s="59" t="s">
        <v>654</v>
      </c>
      <c r="H51" s="59" t="s">
        <v>655</v>
      </c>
      <c r="I51" s="59" t="s">
        <v>597</v>
      </c>
      <c r="J51" s="59" t="s">
        <v>580</v>
      </c>
      <c r="K51" s="59"/>
      <c r="L51" s="59"/>
      <c r="M51" s="59"/>
      <c r="N51" s="59"/>
      <c r="O51" s="59"/>
      <c r="P51" s="59"/>
      <c r="Q51" s="59"/>
      <c r="R51" s="59"/>
      <c r="S51" s="59"/>
      <c r="T51" s="59"/>
      <c r="U51" s="59"/>
      <c r="V51" s="59"/>
      <c r="W51" s="59"/>
      <c r="X51" s="59"/>
      <c r="Y51" s="80" t="s">
        <v>633</v>
      </c>
      <c r="Z51" s="133" t="s">
        <v>656</v>
      </c>
      <c r="AA51" s="96" t="s">
        <v>657</v>
      </c>
    </row>
    <row r="52" spans="1:27" s="7" customFormat="1" ht="99.75">
      <c r="A52" s="78" t="str">
        <f>+CONCATENATE('1. ESTRATÉGICO'!E58)</f>
        <v>Incrementar a 88,9 puntos el Índice de Desempeño Institucional - IDI de la Alcaldía Distrital</v>
      </c>
      <c r="B52" s="78" t="s">
        <v>572</v>
      </c>
      <c r="C52" s="78" t="s">
        <v>573</v>
      </c>
      <c r="D52" s="89" t="s">
        <v>658</v>
      </c>
      <c r="E52" s="89" t="s">
        <v>659</v>
      </c>
      <c r="F52" s="79" t="s">
        <v>660</v>
      </c>
      <c r="G52" s="79" t="s">
        <v>661</v>
      </c>
      <c r="H52" s="63" t="s">
        <v>662</v>
      </c>
      <c r="I52" s="81" t="s">
        <v>579</v>
      </c>
      <c r="J52" s="81" t="s">
        <v>617</v>
      </c>
      <c r="K52" s="81"/>
      <c r="L52" s="81"/>
      <c r="M52" s="81"/>
      <c r="N52" s="81"/>
      <c r="O52" s="81"/>
      <c r="P52" s="81"/>
      <c r="Q52" s="81"/>
      <c r="R52" s="81"/>
      <c r="S52" s="81"/>
      <c r="T52" s="81"/>
      <c r="U52" s="81"/>
      <c r="V52" s="81"/>
      <c r="W52" s="81"/>
      <c r="X52" s="81"/>
      <c r="Y52" s="81" t="s">
        <v>565</v>
      </c>
      <c r="Z52" s="339" t="s">
        <v>663</v>
      </c>
      <c r="AA52" s="339" t="s">
        <v>664</v>
      </c>
    </row>
    <row r="53" spans="1:27" s="7" customFormat="1" ht="85.5">
      <c r="A53" s="78" t="s">
        <v>355</v>
      </c>
      <c r="B53" s="78" t="s">
        <v>572</v>
      </c>
      <c r="C53" s="78" t="s">
        <v>573</v>
      </c>
      <c r="D53" s="89" t="s">
        <v>658</v>
      </c>
      <c r="E53" s="89" t="s">
        <v>659</v>
      </c>
      <c r="F53" s="79" t="s">
        <v>665</v>
      </c>
      <c r="G53" s="63" t="s">
        <v>666</v>
      </c>
      <c r="H53" s="63" t="s">
        <v>667</v>
      </c>
      <c r="I53" s="81" t="s">
        <v>597</v>
      </c>
      <c r="J53" s="81" t="s">
        <v>617</v>
      </c>
      <c r="K53" s="81"/>
      <c r="L53" s="81"/>
      <c r="M53" s="81"/>
      <c r="N53" s="81"/>
      <c r="O53" s="81"/>
      <c r="P53" s="81"/>
      <c r="Q53" s="81"/>
      <c r="R53" s="81"/>
      <c r="S53" s="81"/>
      <c r="T53" s="81"/>
      <c r="U53" s="81"/>
      <c r="V53" s="81"/>
      <c r="W53" s="81"/>
      <c r="X53" s="81"/>
      <c r="Y53" s="81" t="s">
        <v>565</v>
      </c>
      <c r="Z53" s="340"/>
      <c r="AA53" s="340"/>
    </row>
    <row r="54" spans="1:27" s="7" customFormat="1" ht="85.5">
      <c r="A54" s="78" t="s">
        <v>355</v>
      </c>
      <c r="B54" s="78" t="s">
        <v>572</v>
      </c>
      <c r="C54" s="78" t="s">
        <v>573</v>
      </c>
      <c r="D54" s="89" t="s">
        <v>658</v>
      </c>
      <c r="E54" s="89" t="s">
        <v>659</v>
      </c>
      <c r="F54" s="79" t="s">
        <v>665</v>
      </c>
      <c r="G54" s="63" t="s">
        <v>668</v>
      </c>
      <c r="H54" s="63" t="s">
        <v>669</v>
      </c>
      <c r="I54" s="81" t="s">
        <v>579</v>
      </c>
      <c r="J54" s="81" t="s">
        <v>617</v>
      </c>
      <c r="K54" s="81"/>
      <c r="L54" s="81"/>
      <c r="M54" s="81"/>
      <c r="N54" s="81"/>
      <c r="O54" s="81"/>
      <c r="P54" s="81"/>
      <c r="Q54" s="81"/>
      <c r="R54" s="81"/>
      <c r="S54" s="81"/>
      <c r="T54" s="81"/>
      <c r="U54" s="81"/>
      <c r="V54" s="81"/>
      <c r="W54" s="81"/>
      <c r="X54" s="81"/>
      <c r="Y54" s="81" t="s">
        <v>565</v>
      </c>
      <c r="Z54" s="341"/>
      <c r="AA54" s="341"/>
    </row>
    <row r="55" spans="1:27" ht="128.25">
      <c r="A55" s="72" t="str">
        <f>+CONCATENATE('1. ESTRATÉGICO'!E60)</f>
        <v>Implementar al 100% los proyectos de mediano, corto y largo plazo establecidos en el Plan Institucional de Archivo del Distrito de Cartagena (PINAR)</v>
      </c>
      <c r="B55" s="82" t="s">
        <v>626</v>
      </c>
      <c r="C55" s="82" t="s">
        <v>670</v>
      </c>
      <c r="D55" s="82" t="s">
        <v>671</v>
      </c>
      <c r="E55" s="60" t="s">
        <v>672</v>
      </c>
      <c r="F55" s="111" t="s">
        <v>673</v>
      </c>
      <c r="G55" s="111" t="s">
        <v>674</v>
      </c>
      <c r="H55" s="112"/>
      <c r="I55" s="113" t="s">
        <v>597</v>
      </c>
      <c r="J55" s="113" t="s">
        <v>617</v>
      </c>
      <c r="K55" s="113"/>
      <c r="L55" s="113"/>
      <c r="M55" s="113"/>
      <c r="N55" s="113"/>
      <c r="O55" s="113"/>
      <c r="P55" s="113"/>
      <c r="Q55" s="113"/>
      <c r="R55" s="113"/>
      <c r="S55" s="113"/>
      <c r="T55" s="113"/>
      <c r="U55" s="113"/>
      <c r="V55" s="113"/>
      <c r="W55" s="113"/>
      <c r="X55" s="113"/>
      <c r="Y55" s="82" t="s">
        <v>675</v>
      </c>
      <c r="Z55" s="82" t="s">
        <v>676</v>
      </c>
      <c r="AA55" s="111" t="s">
        <v>677</v>
      </c>
    </row>
    <row r="56" spans="1:27" ht="128.25">
      <c r="A56" s="72" t="str">
        <f>+CONCATENATE('1. ESTRATÉGICO'!E61)</f>
        <v>Implementar al 100% los proyectos de mediano, corto y largo plazo establecidos en el Plan Institucional de Archivo del Distrito de Cartagena (PINAR)</v>
      </c>
      <c r="B56" s="82" t="s">
        <v>626</v>
      </c>
      <c r="C56" s="82" t="s">
        <v>670</v>
      </c>
      <c r="D56" s="82" t="s">
        <v>671</v>
      </c>
      <c r="E56" s="60" t="s">
        <v>672</v>
      </c>
      <c r="F56" s="111" t="s">
        <v>673</v>
      </c>
      <c r="G56" s="111" t="s">
        <v>674</v>
      </c>
      <c r="H56" s="112"/>
      <c r="I56" s="113" t="s">
        <v>597</v>
      </c>
      <c r="J56" s="113" t="s">
        <v>617</v>
      </c>
      <c r="K56" s="113"/>
      <c r="L56" s="113"/>
      <c r="M56" s="113"/>
      <c r="N56" s="113"/>
      <c r="O56" s="113"/>
      <c r="P56" s="113"/>
      <c r="Q56" s="113"/>
      <c r="R56" s="113"/>
      <c r="S56" s="113"/>
      <c r="T56" s="113"/>
      <c r="U56" s="113"/>
      <c r="V56" s="113"/>
      <c r="W56" s="113"/>
      <c r="X56" s="113"/>
      <c r="Y56" s="82" t="s">
        <v>675</v>
      </c>
      <c r="Z56" s="82" t="s">
        <v>676</v>
      </c>
      <c r="AA56" s="111" t="s">
        <v>678</v>
      </c>
    </row>
    <row r="57" spans="1:27" ht="128.25">
      <c r="A57" s="72" t="str">
        <f>+CONCATENATE('1. ESTRATÉGICO'!E62)</f>
        <v>Implementar al 100% los proyectos de mediano, corto y largo plazo establecidos en el Plan Institucional de Archivo del Distrito de Cartagena (PINAR)</v>
      </c>
      <c r="B57" s="82" t="s">
        <v>626</v>
      </c>
      <c r="C57" s="82" t="s">
        <v>670</v>
      </c>
      <c r="D57" s="82" t="s">
        <v>679</v>
      </c>
      <c r="E57" s="60" t="s">
        <v>672</v>
      </c>
      <c r="F57" s="111" t="s">
        <v>673</v>
      </c>
      <c r="G57" s="111" t="s">
        <v>674</v>
      </c>
      <c r="H57" s="112"/>
      <c r="I57" s="113" t="s">
        <v>597</v>
      </c>
      <c r="J57" s="113" t="s">
        <v>617</v>
      </c>
      <c r="K57" s="113"/>
      <c r="L57" s="113"/>
      <c r="M57" s="113"/>
      <c r="N57" s="113"/>
      <c r="O57" s="113"/>
      <c r="P57" s="113"/>
      <c r="Q57" s="113"/>
      <c r="R57" s="113"/>
      <c r="S57" s="113"/>
      <c r="T57" s="113"/>
      <c r="U57" s="113"/>
      <c r="V57" s="113"/>
      <c r="W57" s="113"/>
      <c r="X57" s="113"/>
      <c r="Y57" s="82" t="s">
        <v>675</v>
      </c>
      <c r="Z57" s="82" t="s">
        <v>676</v>
      </c>
      <c r="AA57" s="111" t="s">
        <v>678</v>
      </c>
    </row>
    <row r="58" spans="1:27" ht="71.25">
      <c r="A58" s="101" t="str">
        <f>+CONCATENATE('[2]1. ESTRATÉGICO'!E57)</f>
        <v>Incrementar la participación de los egresados de las Instituciones Educativas Oficiales en la tasa de absorción de educación superior del Distrito a 30%</v>
      </c>
      <c r="B58" s="62" t="s">
        <v>565</v>
      </c>
      <c r="C58" s="62" t="s">
        <v>565</v>
      </c>
      <c r="D58" s="62" t="s">
        <v>565</v>
      </c>
      <c r="E58" s="73" t="s">
        <v>680</v>
      </c>
      <c r="F58" s="61" t="s">
        <v>565</v>
      </c>
      <c r="G58" s="61" t="s">
        <v>565</v>
      </c>
      <c r="H58" s="61" t="s">
        <v>565</v>
      </c>
      <c r="I58" s="61" t="s">
        <v>565</v>
      </c>
      <c r="J58" s="61" t="s">
        <v>565</v>
      </c>
      <c r="K58" s="61"/>
      <c r="L58" s="61"/>
      <c r="M58" s="61"/>
      <c r="N58" s="61"/>
      <c r="O58" s="61"/>
      <c r="P58" s="61"/>
      <c r="Q58" s="61"/>
      <c r="R58" s="61"/>
      <c r="S58" s="61"/>
      <c r="T58" s="61"/>
      <c r="U58" s="61"/>
      <c r="V58" s="61"/>
      <c r="W58" s="61"/>
      <c r="X58" s="61"/>
      <c r="Y58" s="69" t="s">
        <v>565</v>
      </c>
      <c r="Z58" s="61" t="s">
        <v>681</v>
      </c>
      <c r="AA58" s="54" t="s">
        <v>565</v>
      </c>
    </row>
    <row r="59" spans="1:27" ht="57">
      <c r="A59" s="101" t="str">
        <f>+CONCATENATE('[2]1. ESTRATÉGICO'!E58)</f>
        <v>Desarrollar dieciséis (16) actividades para la apropiación colectiva del patrimonio y la gobernanza territorial</v>
      </c>
      <c r="B59" s="62" t="s">
        <v>565</v>
      </c>
      <c r="C59" s="62" t="s">
        <v>565</v>
      </c>
      <c r="D59" s="62" t="s">
        <v>565</v>
      </c>
      <c r="E59" s="73" t="s">
        <v>680</v>
      </c>
      <c r="F59" s="61" t="s">
        <v>565</v>
      </c>
      <c r="G59" s="61" t="s">
        <v>565</v>
      </c>
      <c r="H59" s="61" t="s">
        <v>565</v>
      </c>
      <c r="I59" s="61" t="s">
        <v>565</v>
      </c>
      <c r="J59" s="61" t="s">
        <v>565</v>
      </c>
      <c r="K59" s="61"/>
      <c r="L59" s="61"/>
      <c r="M59" s="61"/>
      <c r="N59" s="61"/>
      <c r="O59" s="61"/>
      <c r="P59" s="61"/>
      <c r="Q59" s="61"/>
      <c r="R59" s="61"/>
      <c r="S59" s="61"/>
      <c r="T59" s="61"/>
      <c r="U59" s="61"/>
      <c r="V59" s="61"/>
      <c r="W59" s="61"/>
      <c r="X59" s="61"/>
      <c r="Y59" s="69" t="s">
        <v>565</v>
      </c>
      <c r="Z59" s="61" t="s">
        <v>681</v>
      </c>
      <c r="AA59" s="54" t="s">
        <v>565</v>
      </c>
    </row>
    <row r="60" spans="1:27" ht="57">
      <c r="A60" s="101" t="str">
        <f>+CONCATENATE('[2]1. ESTRATÉGICO'!E59)</f>
        <v>Incrementar en un 25% el porcentaje población migrante, colombianos retornados y de acogida atendidos en el Centro Integrate</v>
      </c>
      <c r="B60" s="62" t="s">
        <v>565</v>
      </c>
      <c r="C60" s="62" t="s">
        <v>565</v>
      </c>
      <c r="D60" s="62" t="s">
        <v>565</v>
      </c>
      <c r="E60" s="73" t="s">
        <v>680</v>
      </c>
      <c r="F60" s="61" t="s">
        <v>565</v>
      </c>
      <c r="G60" s="61" t="s">
        <v>565</v>
      </c>
      <c r="H60" s="61" t="s">
        <v>565</v>
      </c>
      <c r="I60" s="61" t="s">
        <v>565</v>
      </c>
      <c r="J60" s="61" t="s">
        <v>565</v>
      </c>
      <c r="K60" s="61"/>
      <c r="L60" s="61"/>
      <c r="M60" s="61"/>
      <c r="N60" s="61"/>
      <c r="O60" s="61"/>
      <c r="P60" s="61"/>
      <c r="Q60" s="61"/>
      <c r="R60" s="61"/>
      <c r="S60" s="61"/>
      <c r="T60" s="61"/>
      <c r="U60" s="61"/>
      <c r="V60" s="61"/>
      <c r="W60" s="61"/>
      <c r="X60" s="61"/>
      <c r="Y60" s="69" t="s">
        <v>565</v>
      </c>
      <c r="Z60" s="61" t="s">
        <v>681</v>
      </c>
      <c r="AA60" s="54" t="s">
        <v>565</v>
      </c>
    </row>
    <row r="61" spans="1:27" ht="57">
      <c r="A61" s="101" t="str">
        <f>+CONCATENATE('[2]1. ESTRATÉGICO'!E60)</f>
        <v>Alcanzar un puntaje de 8 en el Índice de Desarrollo Económico Empresarial</v>
      </c>
      <c r="B61" s="62" t="s">
        <v>565</v>
      </c>
      <c r="C61" s="62" t="s">
        <v>565</v>
      </c>
      <c r="D61" s="62" t="s">
        <v>565</v>
      </c>
      <c r="E61" s="73" t="s">
        <v>680</v>
      </c>
      <c r="F61" s="61" t="s">
        <v>565</v>
      </c>
      <c r="G61" s="61" t="s">
        <v>565</v>
      </c>
      <c r="H61" s="61" t="s">
        <v>565</v>
      </c>
      <c r="I61" s="61" t="s">
        <v>565</v>
      </c>
      <c r="J61" s="61" t="s">
        <v>565</v>
      </c>
      <c r="K61" s="61"/>
      <c r="L61" s="61"/>
      <c r="M61" s="61"/>
      <c r="N61" s="61"/>
      <c r="O61" s="61"/>
      <c r="P61" s="61"/>
      <c r="Q61" s="61"/>
      <c r="R61" s="61"/>
      <c r="S61" s="61"/>
      <c r="T61" s="61"/>
      <c r="U61" s="61"/>
      <c r="V61" s="61"/>
      <c r="W61" s="61"/>
      <c r="X61" s="61"/>
      <c r="Y61" s="69" t="s">
        <v>565</v>
      </c>
      <c r="Z61" s="61" t="s">
        <v>681</v>
      </c>
      <c r="AA61" s="54" t="s">
        <v>565</v>
      </c>
    </row>
    <row r="62" spans="1:27" ht="57">
      <c r="A62" s="101" t="str">
        <f>+CONCATENATE('[2]1. ESTRATÉGICO'!E61)</f>
        <v>Alcanzar un puntaje de 8 en el Índice de Desarrollo Económico Empresarial</v>
      </c>
      <c r="B62" s="62" t="s">
        <v>565</v>
      </c>
      <c r="C62" s="62" t="s">
        <v>565</v>
      </c>
      <c r="D62" s="62" t="s">
        <v>565</v>
      </c>
      <c r="E62" s="73" t="s">
        <v>680</v>
      </c>
      <c r="F62" s="61" t="s">
        <v>565</v>
      </c>
      <c r="G62" s="61" t="s">
        <v>565</v>
      </c>
      <c r="H62" s="61" t="s">
        <v>565</v>
      </c>
      <c r="I62" s="61" t="s">
        <v>565</v>
      </c>
      <c r="J62" s="61" t="s">
        <v>565</v>
      </c>
      <c r="K62" s="61"/>
      <c r="L62" s="61"/>
      <c r="M62" s="61"/>
      <c r="N62" s="61"/>
      <c r="O62" s="61"/>
      <c r="P62" s="61"/>
      <c r="Q62" s="61"/>
      <c r="R62" s="61"/>
      <c r="S62" s="61"/>
      <c r="T62" s="61"/>
      <c r="U62" s="61"/>
      <c r="V62" s="61"/>
      <c r="W62" s="61"/>
      <c r="X62" s="61"/>
      <c r="Y62" s="69" t="s">
        <v>565</v>
      </c>
      <c r="Z62" s="61" t="s">
        <v>681</v>
      </c>
      <c r="AA62" s="54" t="s">
        <v>565</v>
      </c>
    </row>
    <row r="63" spans="1:27" ht="57">
      <c r="A63" s="64" t="str">
        <f>+CONCATENATE('[2]1. ESTRATÉGICO'!E62)</f>
        <v xml:space="preserve">Incrementar en un 40% el porcentaje de negocios verdes asesorados y consolidados </v>
      </c>
      <c r="B63" s="62" t="s">
        <v>565</v>
      </c>
      <c r="C63" s="62" t="s">
        <v>565</v>
      </c>
      <c r="D63" s="62" t="s">
        <v>565</v>
      </c>
      <c r="E63" s="73" t="s">
        <v>680</v>
      </c>
      <c r="F63" s="61" t="s">
        <v>565</v>
      </c>
      <c r="G63" s="61" t="s">
        <v>565</v>
      </c>
      <c r="H63" s="61" t="s">
        <v>565</v>
      </c>
      <c r="I63" s="61" t="s">
        <v>565</v>
      </c>
      <c r="J63" s="61" t="s">
        <v>565</v>
      </c>
      <c r="K63" s="61"/>
      <c r="L63" s="61"/>
      <c r="M63" s="61"/>
      <c r="N63" s="61"/>
      <c r="O63" s="61"/>
      <c r="P63" s="61"/>
      <c r="Q63" s="61"/>
      <c r="R63" s="61"/>
      <c r="S63" s="61"/>
      <c r="T63" s="61"/>
      <c r="U63" s="61"/>
      <c r="V63" s="61"/>
      <c r="W63" s="61"/>
      <c r="X63" s="61"/>
      <c r="Y63" s="69" t="s">
        <v>565</v>
      </c>
      <c r="Z63" s="61" t="s">
        <v>681</v>
      </c>
      <c r="AA63" s="54" t="s">
        <v>565</v>
      </c>
    </row>
    <row r="64" spans="1:27" ht="57">
      <c r="A64" s="74" t="str">
        <f>+CONCATENATE('1. ESTRATÉGICO'!E72)</f>
        <v>Incrementar en un 25% el porcentaje población migrante, colombianos retornados y de acogida atendidos en el Centro Integrate</v>
      </c>
      <c r="B64" s="83" t="s">
        <v>572</v>
      </c>
      <c r="C64" s="83" t="s">
        <v>573</v>
      </c>
      <c r="D64" s="83" t="s">
        <v>682</v>
      </c>
      <c r="E64" s="83" t="s">
        <v>683</v>
      </c>
      <c r="F64" s="107" t="s">
        <v>684</v>
      </c>
      <c r="G64" s="107" t="s">
        <v>685</v>
      </c>
      <c r="H64" s="107" t="s">
        <v>686</v>
      </c>
      <c r="I64" s="108" t="s">
        <v>590</v>
      </c>
      <c r="J64" s="108" t="s">
        <v>580</v>
      </c>
      <c r="K64" s="108"/>
      <c r="L64" s="108"/>
      <c r="M64" s="108"/>
      <c r="N64" s="108"/>
      <c r="O64" s="108"/>
      <c r="P64" s="108"/>
      <c r="Q64" s="108"/>
      <c r="R64" s="108"/>
      <c r="S64" s="108"/>
      <c r="T64" s="108"/>
      <c r="U64" s="108"/>
      <c r="V64" s="108"/>
      <c r="W64" s="108"/>
      <c r="X64" s="108"/>
      <c r="Y64" s="109" t="s">
        <v>565</v>
      </c>
      <c r="Z64" s="368" t="s">
        <v>687</v>
      </c>
      <c r="AA64" s="370" t="s">
        <v>688</v>
      </c>
    </row>
    <row r="65" spans="1:27" ht="71.25">
      <c r="A65" s="74" t="str">
        <f>+CONCATENATE('1. ESTRATÉGICO'!E74)</f>
        <v>Alcanzar un puntaje de 8 en el Índice de Desarrollo Económico Empresarial</v>
      </c>
      <c r="B65" s="83" t="s">
        <v>572</v>
      </c>
      <c r="C65" s="83" t="s">
        <v>573</v>
      </c>
      <c r="D65" s="83" t="s">
        <v>682</v>
      </c>
      <c r="E65" s="83" t="s">
        <v>689</v>
      </c>
      <c r="F65" s="65" t="s">
        <v>690</v>
      </c>
      <c r="G65" s="65" t="s">
        <v>691</v>
      </c>
      <c r="H65" s="65" t="s">
        <v>692</v>
      </c>
      <c r="I65" s="102" t="s">
        <v>590</v>
      </c>
      <c r="J65" s="102" t="s">
        <v>580</v>
      </c>
      <c r="K65" s="108"/>
      <c r="L65" s="108"/>
      <c r="M65" s="108"/>
      <c r="N65" s="108"/>
      <c r="O65" s="108"/>
      <c r="P65" s="108"/>
      <c r="Q65" s="108"/>
      <c r="R65" s="108"/>
      <c r="S65" s="108"/>
      <c r="T65" s="108"/>
      <c r="U65" s="108"/>
      <c r="V65" s="108"/>
      <c r="W65" s="108"/>
      <c r="X65" s="108"/>
      <c r="Y65" s="109" t="s">
        <v>565</v>
      </c>
      <c r="Z65" s="369"/>
      <c r="AA65" s="371"/>
    </row>
    <row r="66" spans="1:27" ht="71.25">
      <c r="A66" s="74" t="str">
        <f>+CONCATENATE('1. ESTRATÉGICO'!E75)</f>
        <v>Alcanzar un puntaje de 8 en el Índice de Desarrollo Económico Empresarial</v>
      </c>
      <c r="B66" s="83" t="s">
        <v>572</v>
      </c>
      <c r="C66" s="83" t="s">
        <v>573</v>
      </c>
      <c r="D66" s="83" t="s">
        <v>682</v>
      </c>
      <c r="E66" s="83" t="s">
        <v>683</v>
      </c>
      <c r="F66" s="65" t="s">
        <v>690</v>
      </c>
      <c r="G66" s="65" t="s">
        <v>691</v>
      </c>
      <c r="H66" s="65" t="s">
        <v>692</v>
      </c>
      <c r="I66" s="65" t="s">
        <v>590</v>
      </c>
      <c r="J66" s="65" t="s">
        <v>580</v>
      </c>
      <c r="K66" s="107"/>
      <c r="L66" s="107"/>
      <c r="M66" s="107"/>
      <c r="N66" s="107"/>
      <c r="O66" s="107"/>
      <c r="P66" s="107"/>
      <c r="Q66" s="107"/>
      <c r="R66" s="107"/>
      <c r="S66" s="107"/>
      <c r="T66" s="107"/>
      <c r="U66" s="107"/>
      <c r="V66" s="107"/>
      <c r="W66" s="107"/>
      <c r="X66" s="107"/>
      <c r="Y66" s="109" t="s">
        <v>565</v>
      </c>
      <c r="Z66" s="370" t="s">
        <v>693</v>
      </c>
      <c r="AA66" s="370" t="s">
        <v>694</v>
      </c>
    </row>
    <row r="67" spans="1:27" ht="42.75">
      <c r="A67" s="74" t="str">
        <f>+CONCATENATE('1. ESTRATÉGICO'!E77)</f>
        <v xml:space="preserve">Incrementar en un 40% el porcentaje de negocios verdes asesorados y consolidados </v>
      </c>
      <c r="B67" s="83" t="s">
        <v>572</v>
      </c>
      <c r="C67" s="83" t="s">
        <v>573</v>
      </c>
      <c r="D67" s="83" t="s">
        <v>682</v>
      </c>
      <c r="E67" s="83" t="s">
        <v>689</v>
      </c>
      <c r="F67" s="65" t="s">
        <v>684</v>
      </c>
      <c r="G67" s="65" t="s">
        <v>685</v>
      </c>
      <c r="H67" s="65" t="s">
        <v>686</v>
      </c>
      <c r="I67" s="65" t="s">
        <v>590</v>
      </c>
      <c r="J67" s="65" t="s">
        <v>580</v>
      </c>
      <c r="K67" s="107"/>
      <c r="L67" s="107"/>
      <c r="M67" s="107"/>
      <c r="N67" s="107"/>
      <c r="O67" s="107"/>
      <c r="P67" s="107"/>
      <c r="Q67" s="107"/>
      <c r="R67" s="107"/>
      <c r="S67" s="107"/>
      <c r="T67" s="107"/>
      <c r="U67" s="107"/>
      <c r="V67" s="107"/>
      <c r="W67" s="107"/>
      <c r="X67" s="107"/>
      <c r="Y67" s="109" t="s">
        <v>565</v>
      </c>
      <c r="Z67" s="371"/>
      <c r="AA67" s="371"/>
    </row>
    <row r="68" spans="1:27" ht="71.25">
      <c r="A68" s="55" t="str">
        <f>+CONCATENATE('1. ESTRATÉGICO'!E79)</f>
        <v>Reducir a 20% la tasa de desempleo en jóvenes</v>
      </c>
      <c r="B68" s="97" t="s">
        <v>695</v>
      </c>
      <c r="C68" s="97" t="s">
        <v>696</v>
      </c>
      <c r="D68" s="97" t="s">
        <v>697</v>
      </c>
      <c r="E68" s="97" t="s">
        <v>698</v>
      </c>
      <c r="F68" s="66" t="s">
        <v>699</v>
      </c>
      <c r="G68" s="66" t="s">
        <v>700</v>
      </c>
      <c r="H68" s="66" t="s">
        <v>701</v>
      </c>
      <c r="I68" s="97" t="s">
        <v>597</v>
      </c>
      <c r="J68" s="97" t="s">
        <v>617</v>
      </c>
      <c r="K68" s="97"/>
      <c r="L68" s="97"/>
      <c r="M68" s="97"/>
      <c r="N68" s="97"/>
      <c r="O68" s="97"/>
      <c r="P68" s="97"/>
      <c r="Q68" s="97"/>
      <c r="R68" s="97"/>
      <c r="S68" s="97"/>
      <c r="T68" s="97"/>
      <c r="U68" s="97"/>
      <c r="V68" s="97"/>
      <c r="W68" s="97"/>
      <c r="X68" s="97"/>
      <c r="Y68" s="87" t="s">
        <v>702</v>
      </c>
      <c r="Z68" s="87" t="s">
        <v>703</v>
      </c>
      <c r="AA68" s="87" t="s">
        <v>704</v>
      </c>
    </row>
    <row r="69" spans="1:27" ht="71.25">
      <c r="A69" s="55" t="str">
        <f>+CONCATENATE('1. ESTRATÉGICO'!E80)</f>
        <v>Reducir a 20% la tasa de desempleo en jóvenes</v>
      </c>
      <c r="B69" s="97" t="s">
        <v>695</v>
      </c>
      <c r="C69" s="97" t="s">
        <v>696</v>
      </c>
      <c r="D69" s="97" t="s">
        <v>697</v>
      </c>
      <c r="E69" s="97" t="s">
        <v>698</v>
      </c>
      <c r="F69" s="66" t="s">
        <v>699</v>
      </c>
      <c r="G69" s="66" t="s">
        <v>700</v>
      </c>
      <c r="H69" s="66" t="s">
        <v>701</v>
      </c>
      <c r="I69" s="97" t="s">
        <v>597</v>
      </c>
      <c r="J69" s="97" t="s">
        <v>617</v>
      </c>
      <c r="K69" s="97"/>
      <c r="L69" s="97"/>
      <c r="M69" s="97"/>
      <c r="N69" s="97"/>
      <c r="O69" s="97"/>
      <c r="P69" s="97"/>
      <c r="Q69" s="97"/>
      <c r="R69" s="97"/>
      <c r="S69" s="97"/>
      <c r="T69" s="97"/>
      <c r="U69" s="97"/>
      <c r="V69" s="97"/>
      <c r="W69" s="97"/>
      <c r="X69" s="97"/>
      <c r="Y69" s="87" t="s">
        <v>702</v>
      </c>
      <c r="Z69" s="87" t="s">
        <v>703</v>
      </c>
      <c r="AA69" s="87" t="s">
        <v>705</v>
      </c>
    </row>
    <row r="70" spans="1:27" ht="71.25">
      <c r="A70" s="55" t="str">
        <f>+CONCATENATE('1. ESTRATÉGICO'!E82)</f>
        <v>Incrementar a 81% el porcentaje de cumplimiento del Índice de Capacidades para la Innovación Pública – ICIP de la Alcaldía Distrital</v>
      </c>
      <c r="B70" s="97" t="s">
        <v>706</v>
      </c>
      <c r="C70" s="97" t="s">
        <v>707</v>
      </c>
      <c r="D70" s="97" t="s">
        <v>697</v>
      </c>
      <c r="E70" s="97" t="s">
        <v>708</v>
      </c>
      <c r="F70" s="66" t="s">
        <v>709</v>
      </c>
      <c r="G70" s="66" t="s">
        <v>710</v>
      </c>
      <c r="H70" s="66" t="s">
        <v>711</v>
      </c>
      <c r="I70" s="97" t="s">
        <v>597</v>
      </c>
      <c r="J70" s="97" t="s">
        <v>712</v>
      </c>
      <c r="K70" s="97"/>
      <c r="L70" s="97"/>
      <c r="M70" s="97"/>
      <c r="N70" s="97"/>
      <c r="O70" s="97"/>
      <c r="P70" s="97"/>
      <c r="Q70" s="97"/>
      <c r="R70" s="97"/>
      <c r="S70" s="97"/>
      <c r="T70" s="97"/>
      <c r="U70" s="97"/>
      <c r="V70" s="97"/>
      <c r="W70" s="97"/>
      <c r="X70" s="97"/>
      <c r="Y70" s="87" t="s">
        <v>702</v>
      </c>
      <c r="Z70" s="87" t="s">
        <v>703</v>
      </c>
      <c r="AA70" s="87" t="s">
        <v>704</v>
      </c>
    </row>
    <row r="71" spans="1:27" ht="71.25">
      <c r="A71" s="55" t="str">
        <f>+CONCATENATE('1. ESTRATÉGICO'!E84)</f>
        <v>Rediseñar al 100% la Administración Distrital de Cartagena</v>
      </c>
      <c r="B71" s="97" t="s">
        <v>695</v>
      </c>
      <c r="C71" s="97" t="s">
        <v>696</v>
      </c>
      <c r="D71" s="97" t="s">
        <v>697</v>
      </c>
      <c r="E71" s="97" t="s">
        <v>713</v>
      </c>
      <c r="F71" s="66" t="s">
        <v>714</v>
      </c>
      <c r="G71" s="66" t="s">
        <v>715</v>
      </c>
      <c r="H71" s="66" t="s">
        <v>716</v>
      </c>
      <c r="I71" s="97" t="s">
        <v>597</v>
      </c>
      <c r="J71" s="97" t="s">
        <v>717</v>
      </c>
      <c r="K71" s="97"/>
      <c r="L71" s="97"/>
      <c r="M71" s="97"/>
      <c r="N71" s="97"/>
      <c r="O71" s="97"/>
      <c r="P71" s="97"/>
      <c r="Q71" s="97"/>
      <c r="R71" s="97"/>
      <c r="S71" s="97"/>
      <c r="T71" s="97"/>
      <c r="U71" s="97"/>
      <c r="V71" s="97"/>
      <c r="W71" s="97"/>
      <c r="X71" s="97"/>
      <c r="Y71" s="87" t="s">
        <v>702</v>
      </c>
      <c r="Z71" s="87" t="s">
        <v>703</v>
      </c>
      <c r="AA71" s="87" t="s">
        <v>705</v>
      </c>
    </row>
    <row r="72" spans="1:27" ht="105" customHeight="1">
      <c r="A72" s="100" t="str">
        <f>+CONCATENATE('1. ESTRATÉGICO'!E86)</f>
        <v>Incrementar a 99 puntos el Indice de Transparencia y Anticorrupción -ITA</v>
      </c>
      <c r="B72" s="56" t="str">
        <f>+CONCATENATE('[3]1. ESTRATÉGICO'!F71)</f>
        <v>Cartagena digital, inclusiva y conectada</v>
      </c>
      <c r="C72" s="56" t="s">
        <v>572</v>
      </c>
      <c r="D72" s="56" t="s">
        <v>718</v>
      </c>
      <c r="E72" s="56" t="s">
        <v>719</v>
      </c>
      <c r="F72" s="117" t="s">
        <v>720</v>
      </c>
      <c r="G72" s="116" t="s">
        <v>721</v>
      </c>
      <c r="H72" s="117" t="s">
        <v>722</v>
      </c>
      <c r="I72" s="117" t="s">
        <v>722</v>
      </c>
      <c r="J72" s="151" t="s">
        <v>723</v>
      </c>
      <c r="K72" s="67"/>
      <c r="L72" s="67"/>
      <c r="M72" s="67"/>
      <c r="N72" s="67"/>
      <c r="O72" s="67"/>
      <c r="P72" s="67"/>
      <c r="Q72" s="67"/>
      <c r="R72" s="67"/>
      <c r="S72" s="67"/>
      <c r="T72" s="67"/>
      <c r="U72" s="67"/>
      <c r="V72" s="67"/>
      <c r="W72" s="67"/>
      <c r="X72" s="67"/>
      <c r="Y72" s="67" t="s">
        <v>565</v>
      </c>
      <c r="Z72" s="114" t="s">
        <v>724</v>
      </c>
      <c r="AA72" s="114" t="s">
        <v>725</v>
      </c>
    </row>
    <row r="73" spans="1:27" ht="128.25">
      <c r="A73" s="99" t="str">
        <f>+CONCATENATE('1. ESTRATÉGICO'!E87)</f>
        <v>Incrementar a 99 puntos el Indice de Transparencia y Anticorrupción -ITA</v>
      </c>
      <c r="B73" s="56" t="str">
        <f>+CONCATENATE('[3]1. ESTRATÉGICO'!F71)</f>
        <v>Cartagena digital, inclusiva y conectada</v>
      </c>
      <c r="C73" s="56" t="s">
        <v>572</v>
      </c>
      <c r="D73" s="56" t="s">
        <v>726</v>
      </c>
      <c r="E73" s="56" t="s">
        <v>719</v>
      </c>
      <c r="F73" s="117" t="s">
        <v>727</v>
      </c>
      <c r="G73" s="116" t="s">
        <v>728</v>
      </c>
      <c r="H73" s="122" t="s">
        <v>729</v>
      </c>
      <c r="I73" s="117" t="s">
        <v>730</v>
      </c>
      <c r="J73" s="151" t="s">
        <v>723</v>
      </c>
      <c r="K73" s="67"/>
      <c r="L73" s="67"/>
      <c r="M73" s="67"/>
      <c r="N73" s="67"/>
      <c r="O73" s="67"/>
      <c r="P73" s="67"/>
      <c r="Q73" s="67"/>
      <c r="R73" s="67"/>
      <c r="S73" s="67"/>
      <c r="T73" s="67"/>
      <c r="U73" s="67"/>
      <c r="V73" s="67"/>
      <c r="W73" s="67"/>
      <c r="X73" s="67"/>
      <c r="Y73" s="67" t="s">
        <v>565</v>
      </c>
      <c r="Z73" s="114" t="s">
        <v>731</v>
      </c>
      <c r="AA73" s="114" t="s">
        <v>732</v>
      </c>
    </row>
    <row r="74" spans="1:27" ht="81" customHeight="1">
      <c r="A74" s="99" t="str">
        <f>+CONCATENATE('1. ESTRATÉGICO'!E88)</f>
        <v>Incrementar a 99 puntos el Indice de Transparencia y Anticorrupción -ITA</v>
      </c>
      <c r="B74" s="67" t="s">
        <v>572</v>
      </c>
      <c r="C74" s="67" t="s">
        <v>718</v>
      </c>
      <c r="D74" s="67" t="s">
        <v>719</v>
      </c>
      <c r="E74" s="67" t="s">
        <v>733</v>
      </c>
      <c r="F74" s="117" t="s">
        <v>734</v>
      </c>
      <c r="G74" s="117" t="s">
        <v>735</v>
      </c>
      <c r="H74" s="117" t="s">
        <v>736</v>
      </c>
      <c r="I74" s="123" t="s">
        <v>723</v>
      </c>
      <c r="J74" s="152" t="s">
        <v>717</v>
      </c>
      <c r="K74" s="67"/>
      <c r="L74" s="67"/>
      <c r="M74" s="67"/>
      <c r="N74" s="67"/>
      <c r="O74" s="67"/>
      <c r="P74" s="67"/>
      <c r="Q74" s="67"/>
      <c r="R74" s="67"/>
      <c r="S74" s="67"/>
      <c r="T74" s="67"/>
      <c r="U74" s="67"/>
      <c r="V74" s="67"/>
      <c r="W74" s="67"/>
      <c r="X74" s="67"/>
      <c r="Y74" s="67" t="s">
        <v>565</v>
      </c>
      <c r="Z74" s="114" t="s">
        <v>737</v>
      </c>
      <c r="AA74" s="115" t="s">
        <v>738</v>
      </c>
    </row>
    <row r="75" spans="1:27" ht="99.75">
      <c r="A75" s="75" t="str">
        <f>+CONCATENATE('1. ESTRATÉGICO'!E90)</f>
        <v>Incrementar en 10% el porcentaje de inversión en proyectos de emprendimientos</v>
      </c>
      <c r="B75" s="98" t="s">
        <v>572</v>
      </c>
      <c r="C75" s="98" t="s">
        <v>739</v>
      </c>
      <c r="D75" s="57" t="s">
        <v>740</v>
      </c>
      <c r="E75" s="57" t="s">
        <v>741</v>
      </c>
      <c r="F75" s="57" t="s">
        <v>742</v>
      </c>
      <c r="G75" s="119" t="s">
        <v>743</v>
      </c>
      <c r="H75" s="68" t="s">
        <v>744</v>
      </c>
      <c r="I75" s="119" t="s">
        <v>597</v>
      </c>
      <c r="J75" s="68" t="s">
        <v>617</v>
      </c>
      <c r="K75" s="68"/>
      <c r="L75" s="68"/>
      <c r="M75" s="68"/>
      <c r="N75" s="68"/>
      <c r="O75" s="68"/>
      <c r="P75" s="68"/>
      <c r="Q75" s="68"/>
      <c r="R75" s="68"/>
      <c r="S75" s="68"/>
      <c r="T75" s="68"/>
      <c r="U75" s="68"/>
      <c r="V75" s="68"/>
      <c r="W75" s="68"/>
      <c r="X75" s="68"/>
      <c r="Y75" s="57" t="s">
        <v>745</v>
      </c>
      <c r="Z75" s="98" t="s">
        <v>746</v>
      </c>
      <c r="AA75" s="118" t="s">
        <v>747</v>
      </c>
    </row>
    <row r="76" spans="1:27" ht="57">
      <c r="A76" s="75" t="str">
        <f>+CONCATENATE('1. ESTRATÉGICO'!E92)</f>
        <v>Incrementar a 80,7 puntos el Índice de Desempeño Gobierno Digital</v>
      </c>
      <c r="B76" s="98" t="s">
        <v>572</v>
      </c>
      <c r="C76" s="98" t="s">
        <v>739</v>
      </c>
      <c r="D76" s="57" t="s">
        <v>740</v>
      </c>
      <c r="E76" s="57" t="s">
        <v>741</v>
      </c>
      <c r="F76" s="57" t="s">
        <v>742</v>
      </c>
      <c r="G76" s="120" t="s">
        <v>748</v>
      </c>
      <c r="H76" s="57" t="s">
        <v>749</v>
      </c>
      <c r="I76" s="119" t="s">
        <v>597</v>
      </c>
      <c r="J76" s="68" t="s">
        <v>617</v>
      </c>
      <c r="K76" s="68"/>
      <c r="L76" s="68"/>
      <c r="M76" s="68"/>
      <c r="N76" s="68"/>
      <c r="O76" s="68"/>
      <c r="P76" s="68"/>
      <c r="Q76" s="68"/>
      <c r="R76" s="68"/>
      <c r="S76" s="68"/>
      <c r="T76" s="68"/>
      <c r="U76" s="68"/>
      <c r="V76" s="68"/>
      <c r="W76" s="68"/>
      <c r="X76" s="68"/>
      <c r="Y76" s="57" t="s">
        <v>745</v>
      </c>
      <c r="Z76" s="98" t="s">
        <v>750</v>
      </c>
      <c r="AA76" s="118" t="s">
        <v>751</v>
      </c>
    </row>
    <row r="77" spans="1:27" ht="71.25">
      <c r="A77" s="75" t="str">
        <f>+CONCATENATE('1. ESTRATÉGICO'!E93)</f>
        <v>Incrementar a 80,7 puntos el Índice de Desempeño Gobierno Digital</v>
      </c>
      <c r="B77" s="98" t="s">
        <v>572</v>
      </c>
      <c r="C77" s="98" t="s">
        <v>739</v>
      </c>
      <c r="D77" s="57" t="s">
        <v>752</v>
      </c>
      <c r="E77" s="57" t="s">
        <v>753</v>
      </c>
      <c r="F77" s="57" t="s">
        <v>754</v>
      </c>
      <c r="G77" s="119" t="s">
        <v>755</v>
      </c>
      <c r="H77" s="68" t="s">
        <v>756</v>
      </c>
      <c r="I77" s="119" t="s">
        <v>597</v>
      </c>
      <c r="J77" s="68" t="s">
        <v>617</v>
      </c>
      <c r="K77" s="68"/>
      <c r="L77" s="68"/>
      <c r="M77" s="68"/>
      <c r="N77" s="68"/>
      <c r="O77" s="68"/>
      <c r="P77" s="68"/>
      <c r="Q77" s="68"/>
      <c r="R77" s="68"/>
      <c r="S77" s="68"/>
      <c r="T77" s="68"/>
      <c r="U77" s="68"/>
      <c r="V77" s="68"/>
      <c r="W77" s="68"/>
      <c r="X77" s="68"/>
      <c r="Y77" s="57" t="s">
        <v>745</v>
      </c>
      <c r="Z77" s="98" t="s">
        <v>757</v>
      </c>
      <c r="AA77" s="118" t="s">
        <v>758</v>
      </c>
    </row>
    <row r="78" spans="1:27" ht="85.5">
      <c r="A78" s="75" t="str">
        <f>+CONCATENATE('1. ESTRATÉGICO'!E94)</f>
        <v>Incrementar a 80,7 puntos el Índice de Desempeño Gobierno Digital</v>
      </c>
      <c r="B78" s="98" t="s">
        <v>572</v>
      </c>
      <c r="C78" s="98" t="s">
        <v>739</v>
      </c>
      <c r="D78" s="57" t="s">
        <v>752</v>
      </c>
      <c r="E78" s="57" t="s">
        <v>753</v>
      </c>
      <c r="F78" s="57" t="s">
        <v>754</v>
      </c>
      <c r="G78" s="119" t="s">
        <v>755</v>
      </c>
      <c r="H78" s="68" t="s">
        <v>756</v>
      </c>
      <c r="I78" s="119" t="s">
        <v>597</v>
      </c>
      <c r="J78" s="68" t="s">
        <v>617</v>
      </c>
      <c r="K78" s="68"/>
      <c r="L78" s="68"/>
      <c r="M78" s="68"/>
      <c r="N78" s="68"/>
      <c r="O78" s="68"/>
      <c r="P78" s="68"/>
      <c r="Q78" s="68"/>
      <c r="R78" s="68"/>
      <c r="S78" s="68"/>
      <c r="T78" s="68"/>
      <c r="U78" s="68"/>
      <c r="V78" s="68"/>
      <c r="W78" s="68"/>
      <c r="X78" s="68"/>
      <c r="Y78" s="57" t="s">
        <v>745</v>
      </c>
      <c r="Z78" s="98" t="s">
        <v>759</v>
      </c>
      <c r="AA78" s="98" t="s">
        <v>760</v>
      </c>
    </row>
    <row r="79" spans="1:27" ht="71.25">
      <c r="A79" s="75" t="str">
        <f>+CONCATENATE('1. ESTRATÉGICO'!E95)</f>
        <v>Incrementar a 80,7 puntos el Índice de Desempeño Gobierno Digital</v>
      </c>
      <c r="B79" s="98" t="s">
        <v>572</v>
      </c>
      <c r="C79" s="98" t="s">
        <v>739</v>
      </c>
      <c r="D79" s="57" t="s">
        <v>761</v>
      </c>
      <c r="E79" s="57" t="s">
        <v>762</v>
      </c>
      <c r="F79" s="57" t="s">
        <v>763</v>
      </c>
      <c r="G79" s="57" t="s">
        <v>764</v>
      </c>
      <c r="H79" s="57" t="s">
        <v>765</v>
      </c>
      <c r="I79" s="120" t="s">
        <v>723</v>
      </c>
      <c r="J79" s="68" t="s">
        <v>617</v>
      </c>
      <c r="K79" s="68"/>
      <c r="L79" s="68"/>
      <c r="M79" s="68"/>
      <c r="N79" s="68"/>
      <c r="O79" s="68"/>
      <c r="P79" s="68"/>
      <c r="Q79" s="68"/>
      <c r="R79" s="68"/>
      <c r="S79" s="68"/>
      <c r="T79" s="68"/>
      <c r="U79" s="68"/>
      <c r="V79" s="68"/>
      <c r="W79" s="68"/>
      <c r="X79" s="68"/>
      <c r="Y79" s="57" t="s">
        <v>745</v>
      </c>
      <c r="Z79" s="98" t="s">
        <v>766</v>
      </c>
      <c r="AA79" s="98" t="s">
        <v>767</v>
      </c>
    </row>
    <row r="80" spans="1:27" ht="99.75">
      <c r="A80" s="75" t="str">
        <f>+CONCATENATE('1. ESTRATÉGICO'!E97)</f>
        <v>Incrementar a 88,9 puntos el Índice de Desempeño Institucional - IDI de la Alcaldía Distrital</v>
      </c>
      <c r="B80" s="57" t="s">
        <v>572</v>
      </c>
      <c r="C80" s="57" t="s">
        <v>768</v>
      </c>
      <c r="D80" s="57" t="s">
        <v>769</v>
      </c>
      <c r="E80" s="57" t="s">
        <v>770</v>
      </c>
      <c r="F80" s="57" t="s">
        <v>771</v>
      </c>
      <c r="G80" s="57" t="s">
        <v>772</v>
      </c>
      <c r="H80" s="57" t="s">
        <v>773</v>
      </c>
      <c r="I80" s="119" t="s">
        <v>597</v>
      </c>
      <c r="J80" s="68" t="s">
        <v>617</v>
      </c>
      <c r="K80" s="68"/>
      <c r="L80" s="68"/>
      <c r="M80" s="68"/>
      <c r="N80" s="68"/>
      <c r="O80" s="68"/>
      <c r="P80" s="68"/>
      <c r="Q80" s="68"/>
      <c r="R80" s="68"/>
      <c r="S80" s="68"/>
      <c r="T80" s="68"/>
      <c r="U80" s="68"/>
      <c r="V80" s="68"/>
      <c r="W80" s="68"/>
      <c r="X80" s="68"/>
      <c r="Y80" s="57" t="s">
        <v>774</v>
      </c>
      <c r="Z80" s="98" t="s">
        <v>775</v>
      </c>
      <c r="AA80" s="98" t="s">
        <v>747</v>
      </c>
    </row>
    <row r="81" spans="1:27" ht="57">
      <c r="A81" s="75" t="str">
        <f>+CONCATENATE('1. ESTRATÉGICO'!E98)</f>
        <v>Incrementar a 88,9 puntos el Índice de Desempeño Institucional - IDI de la Alcaldía Distrital</v>
      </c>
      <c r="B81" s="57" t="s">
        <v>572</v>
      </c>
      <c r="C81" s="57" t="s">
        <v>768</v>
      </c>
      <c r="D81" s="57" t="s">
        <v>769</v>
      </c>
      <c r="E81" s="57" t="s">
        <v>770</v>
      </c>
      <c r="F81" s="57" t="s">
        <v>771</v>
      </c>
      <c r="G81" s="57" t="s">
        <v>772</v>
      </c>
      <c r="H81" s="57" t="s">
        <v>773</v>
      </c>
      <c r="I81" s="57" t="s">
        <v>597</v>
      </c>
      <c r="J81" s="68" t="s">
        <v>617</v>
      </c>
      <c r="K81" s="68"/>
      <c r="L81" s="68"/>
      <c r="M81" s="68"/>
      <c r="N81" s="68"/>
      <c r="O81" s="68"/>
      <c r="P81" s="68"/>
      <c r="Q81" s="68"/>
      <c r="R81" s="68"/>
      <c r="S81" s="68"/>
      <c r="T81" s="68"/>
      <c r="U81" s="68"/>
      <c r="V81" s="68"/>
      <c r="W81" s="68"/>
      <c r="X81" s="68"/>
      <c r="Y81" s="57" t="s">
        <v>774</v>
      </c>
      <c r="Z81" s="98" t="s">
        <v>776</v>
      </c>
      <c r="AA81" s="98" t="s">
        <v>751</v>
      </c>
    </row>
    <row r="82" spans="1:27" ht="71.25">
      <c r="A82" s="75" t="str">
        <f>+CONCATENATE('1. ESTRATÉGICO'!E99)</f>
        <v>Incrementar a 88,9 puntos el Índice de Desempeño Institucional - IDI de la Alcaldía Distrital</v>
      </c>
      <c r="B82" s="57" t="s">
        <v>572</v>
      </c>
      <c r="C82" s="57" t="s">
        <v>768</v>
      </c>
      <c r="D82" s="57" t="s">
        <v>769</v>
      </c>
      <c r="E82" s="57" t="s">
        <v>770</v>
      </c>
      <c r="F82" s="57" t="s">
        <v>771</v>
      </c>
      <c r="G82" s="57" t="s">
        <v>772</v>
      </c>
      <c r="H82" s="57" t="s">
        <v>773</v>
      </c>
      <c r="I82" s="57" t="s">
        <v>597</v>
      </c>
      <c r="J82" s="68" t="s">
        <v>617</v>
      </c>
      <c r="K82" s="68"/>
      <c r="L82" s="68"/>
      <c r="M82" s="68"/>
      <c r="N82" s="68"/>
      <c r="O82" s="68"/>
      <c r="P82" s="68"/>
      <c r="Q82" s="68"/>
      <c r="R82" s="68"/>
      <c r="S82" s="68"/>
      <c r="T82" s="68"/>
      <c r="U82" s="68"/>
      <c r="V82" s="68"/>
      <c r="W82" s="68"/>
      <c r="X82" s="68"/>
      <c r="Y82" s="57" t="s">
        <v>774</v>
      </c>
      <c r="Z82" s="98" t="s">
        <v>777</v>
      </c>
      <c r="AA82" s="98" t="s">
        <v>758</v>
      </c>
    </row>
    <row r="83" spans="1:27" ht="85.5">
      <c r="A83" s="75" t="str">
        <f>+CONCATENATE('1. ESTRATÉGICO'!E101)</f>
        <v>Incrementar a 81% el porcentaje de cumplimiento del Índice de Capacidades para la Innovación Pública – ICIP de la Alcaldía Distrital</v>
      </c>
      <c r="B83" s="57" t="s">
        <v>572</v>
      </c>
      <c r="C83" s="57" t="s">
        <v>768</v>
      </c>
      <c r="D83" s="57" t="s">
        <v>769</v>
      </c>
      <c r="E83" s="57" t="s">
        <v>770</v>
      </c>
      <c r="F83" s="57" t="s">
        <v>771</v>
      </c>
      <c r="G83" s="57" t="s">
        <v>772</v>
      </c>
      <c r="H83" s="57" t="s">
        <v>773</v>
      </c>
      <c r="I83" s="57" t="s">
        <v>597</v>
      </c>
      <c r="J83" s="68" t="s">
        <v>617</v>
      </c>
      <c r="K83" s="68"/>
      <c r="L83" s="68"/>
      <c r="M83" s="68"/>
      <c r="N83" s="68"/>
      <c r="O83" s="68"/>
      <c r="P83" s="68"/>
      <c r="Q83" s="68"/>
      <c r="R83" s="68"/>
      <c r="S83" s="68"/>
      <c r="T83" s="68"/>
      <c r="U83" s="68"/>
      <c r="V83" s="68"/>
      <c r="W83" s="68"/>
      <c r="X83" s="68"/>
      <c r="Y83" s="57" t="s">
        <v>774</v>
      </c>
      <c r="Z83" s="98" t="s">
        <v>778</v>
      </c>
      <c r="AA83" s="98" t="s">
        <v>760</v>
      </c>
    </row>
    <row r="84" spans="1:27" ht="71.25">
      <c r="A84" s="75" t="str">
        <f>+CONCATENATE('1. ESTRATÉGICO'!E102)</f>
        <v>Incrementar a 81% el porcentaje de cumplimiento del Índice de Capacidades para la Innovación Pública – ICIP de la Alcaldía Distrital</v>
      </c>
      <c r="B84" s="57" t="s">
        <v>572</v>
      </c>
      <c r="C84" s="57" t="s">
        <v>768</v>
      </c>
      <c r="D84" s="57" t="s">
        <v>769</v>
      </c>
      <c r="E84" s="57" t="s">
        <v>770</v>
      </c>
      <c r="F84" s="57" t="s">
        <v>771</v>
      </c>
      <c r="G84" s="57" t="s">
        <v>772</v>
      </c>
      <c r="H84" s="57" t="s">
        <v>773</v>
      </c>
      <c r="I84" s="57" t="s">
        <v>597</v>
      </c>
      <c r="J84" s="68" t="s">
        <v>617</v>
      </c>
      <c r="K84" s="68"/>
      <c r="L84" s="68"/>
      <c r="M84" s="68"/>
      <c r="N84" s="68"/>
      <c r="O84" s="68"/>
      <c r="P84" s="68"/>
      <c r="Q84" s="68"/>
      <c r="R84" s="68"/>
      <c r="S84" s="68"/>
      <c r="T84" s="68"/>
      <c r="U84" s="68"/>
      <c r="V84" s="68"/>
      <c r="W84" s="68"/>
      <c r="X84" s="68"/>
      <c r="Y84" s="57" t="s">
        <v>774</v>
      </c>
      <c r="Z84" s="98" t="s">
        <v>779</v>
      </c>
      <c r="AA84" s="98" t="s">
        <v>767</v>
      </c>
    </row>
    <row r="85" spans="1:27" ht="85.5">
      <c r="A85" s="75" t="str">
        <f>+CONCATENATE('1. ESTRATÉGICO'!E104)</f>
        <v>Incrementar al 100% el porcentaje de aprovechamiento de la infraestructura cultural</v>
      </c>
      <c r="B85" s="57" t="s">
        <v>572</v>
      </c>
      <c r="C85" s="57" t="s">
        <v>768</v>
      </c>
      <c r="D85" s="57" t="s">
        <v>769</v>
      </c>
      <c r="E85" s="57" t="s">
        <v>770</v>
      </c>
      <c r="F85" s="57" t="s">
        <v>771</v>
      </c>
      <c r="G85" s="57" t="s">
        <v>772</v>
      </c>
      <c r="H85" s="57" t="s">
        <v>773</v>
      </c>
      <c r="I85" s="57" t="s">
        <v>597</v>
      </c>
      <c r="J85" s="68" t="s">
        <v>617</v>
      </c>
      <c r="K85" s="68"/>
      <c r="L85" s="68"/>
      <c r="M85" s="68"/>
      <c r="N85" s="68"/>
      <c r="O85" s="68"/>
      <c r="P85" s="68"/>
      <c r="Q85" s="68"/>
      <c r="R85" s="68"/>
      <c r="S85" s="68"/>
      <c r="T85" s="68"/>
      <c r="U85" s="68"/>
      <c r="V85" s="68"/>
      <c r="W85" s="68"/>
      <c r="X85" s="68"/>
      <c r="Y85" s="57" t="s">
        <v>774</v>
      </c>
      <c r="Z85" s="98" t="s">
        <v>780</v>
      </c>
      <c r="AA85" s="98" t="s">
        <v>781</v>
      </c>
    </row>
    <row r="86" spans="1:27" ht="99.75">
      <c r="A86" s="75" t="str">
        <f>+CONCATENATE('1. ESTRATÉGICO'!E98)</f>
        <v>Incrementar a 88,9 puntos el Índice de Desempeño Institucional - IDI de la Alcaldía Distrital</v>
      </c>
      <c r="B86" s="57" t="s">
        <v>572</v>
      </c>
      <c r="C86" s="57" t="s">
        <v>768</v>
      </c>
      <c r="D86" s="57" t="s">
        <v>769</v>
      </c>
      <c r="E86" s="57" t="s">
        <v>770</v>
      </c>
      <c r="F86" s="57" t="s">
        <v>771</v>
      </c>
      <c r="G86" s="57" t="s">
        <v>772</v>
      </c>
      <c r="H86" s="57" t="s">
        <v>773</v>
      </c>
      <c r="I86" s="57" t="s">
        <v>597</v>
      </c>
      <c r="J86" s="68" t="s">
        <v>617</v>
      </c>
      <c r="K86" s="68"/>
      <c r="L86" s="68"/>
      <c r="M86" s="68"/>
      <c r="N86" s="68"/>
      <c r="O86" s="68"/>
      <c r="P86" s="68"/>
      <c r="Q86" s="68"/>
      <c r="R86" s="68"/>
      <c r="S86" s="68"/>
      <c r="T86" s="68"/>
      <c r="U86" s="68"/>
      <c r="V86" s="68"/>
      <c r="W86" s="68"/>
      <c r="X86" s="68"/>
      <c r="Y86" s="57" t="s">
        <v>782</v>
      </c>
      <c r="Z86" s="98" t="s">
        <v>775</v>
      </c>
      <c r="AA86" s="98" t="s">
        <v>747</v>
      </c>
    </row>
    <row r="87" spans="1:27" ht="57">
      <c r="A87" s="75" t="str">
        <f>+CONCATENATE('1. ESTRATÉGICO'!E99)</f>
        <v>Incrementar a 88,9 puntos el Índice de Desempeño Institucional - IDI de la Alcaldía Distrital</v>
      </c>
      <c r="B87" s="57" t="s">
        <v>572</v>
      </c>
      <c r="C87" s="57" t="s">
        <v>768</v>
      </c>
      <c r="D87" s="57" t="s">
        <v>769</v>
      </c>
      <c r="E87" s="57" t="s">
        <v>770</v>
      </c>
      <c r="F87" s="57" t="s">
        <v>771</v>
      </c>
      <c r="G87" s="57" t="s">
        <v>772</v>
      </c>
      <c r="H87" s="57" t="s">
        <v>773</v>
      </c>
      <c r="I87" s="57" t="s">
        <v>597</v>
      </c>
      <c r="J87" s="68" t="s">
        <v>617</v>
      </c>
      <c r="K87" s="68"/>
      <c r="L87" s="68"/>
      <c r="M87" s="68"/>
      <c r="N87" s="68"/>
      <c r="O87" s="68"/>
      <c r="P87" s="68"/>
      <c r="Q87" s="68"/>
      <c r="R87" s="68"/>
      <c r="S87" s="68"/>
      <c r="T87" s="68"/>
      <c r="U87" s="68"/>
      <c r="V87" s="68"/>
      <c r="W87" s="68"/>
      <c r="X87" s="68"/>
      <c r="Y87" s="57" t="s">
        <v>782</v>
      </c>
      <c r="Z87" s="98" t="s">
        <v>776</v>
      </c>
      <c r="AA87" s="98" t="s">
        <v>751</v>
      </c>
    </row>
    <row r="88" spans="1:27" ht="71.25">
      <c r="A88" s="75" t="str">
        <f>+CONCATENATE('1. ESTRATÉGICO'!E101)</f>
        <v>Incrementar a 81% el porcentaje de cumplimiento del Índice de Capacidades para la Innovación Pública – ICIP de la Alcaldía Distrital</v>
      </c>
      <c r="B88" s="57" t="s">
        <v>572</v>
      </c>
      <c r="C88" s="57" t="s">
        <v>768</v>
      </c>
      <c r="D88" s="57" t="s">
        <v>769</v>
      </c>
      <c r="E88" s="57" t="s">
        <v>770</v>
      </c>
      <c r="F88" s="57" t="s">
        <v>771</v>
      </c>
      <c r="G88" s="57" t="s">
        <v>772</v>
      </c>
      <c r="H88" s="57" t="s">
        <v>773</v>
      </c>
      <c r="I88" s="57" t="s">
        <v>597</v>
      </c>
      <c r="J88" s="68" t="s">
        <v>617</v>
      </c>
      <c r="K88" s="68"/>
      <c r="L88" s="68"/>
      <c r="M88" s="68"/>
      <c r="N88" s="68"/>
      <c r="O88" s="68"/>
      <c r="P88" s="68"/>
      <c r="Q88" s="68"/>
      <c r="R88" s="68"/>
      <c r="S88" s="68"/>
      <c r="T88" s="68"/>
      <c r="U88" s="68"/>
      <c r="V88" s="68"/>
      <c r="W88" s="68"/>
      <c r="X88" s="68"/>
      <c r="Y88" s="57" t="s">
        <v>782</v>
      </c>
      <c r="Z88" s="98" t="s">
        <v>777</v>
      </c>
      <c r="AA88" s="98" t="s">
        <v>758</v>
      </c>
    </row>
    <row r="89" spans="1:27" ht="85.5">
      <c r="A89" s="75" t="str">
        <f>+CONCATENATE('1. ESTRATÉGICO'!E102)</f>
        <v>Incrementar a 81% el porcentaje de cumplimiento del Índice de Capacidades para la Innovación Pública – ICIP de la Alcaldía Distrital</v>
      </c>
      <c r="B89" s="57" t="s">
        <v>572</v>
      </c>
      <c r="C89" s="57" t="s">
        <v>768</v>
      </c>
      <c r="D89" s="57" t="s">
        <v>769</v>
      </c>
      <c r="E89" s="57" t="s">
        <v>770</v>
      </c>
      <c r="F89" s="57" t="s">
        <v>771</v>
      </c>
      <c r="G89" s="57" t="s">
        <v>772</v>
      </c>
      <c r="H89" s="57" t="s">
        <v>773</v>
      </c>
      <c r="I89" s="57" t="s">
        <v>597</v>
      </c>
      <c r="J89" s="68" t="s">
        <v>617</v>
      </c>
      <c r="K89" s="68"/>
      <c r="L89" s="68"/>
      <c r="M89" s="68"/>
      <c r="N89" s="68"/>
      <c r="O89" s="68"/>
      <c r="P89" s="68"/>
      <c r="Q89" s="68"/>
      <c r="R89" s="68"/>
      <c r="S89" s="68"/>
      <c r="T89" s="68"/>
      <c r="U89" s="68"/>
      <c r="V89" s="68"/>
      <c r="W89" s="68"/>
      <c r="X89" s="68"/>
      <c r="Y89" s="57" t="s">
        <v>782</v>
      </c>
      <c r="Z89" s="98" t="s">
        <v>778</v>
      </c>
      <c r="AA89" s="98" t="s">
        <v>760</v>
      </c>
    </row>
    <row r="90" spans="1:27" ht="71.25">
      <c r="A90" s="75" t="str">
        <f>+CONCATENATE('1. ESTRATÉGICO'!E104)</f>
        <v>Incrementar al 100% el porcentaje de aprovechamiento de la infraestructura cultural</v>
      </c>
      <c r="B90" s="57" t="s">
        <v>572</v>
      </c>
      <c r="C90" s="57" t="s">
        <v>768</v>
      </c>
      <c r="D90" s="57" t="s">
        <v>769</v>
      </c>
      <c r="E90" s="57" t="s">
        <v>770</v>
      </c>
      <c r="F90" s="57" t="s">
        <v>771</v>
      </c>
      <c r="G90" s="57" t="s">
        <v>772</v>
      </c>
      <c r="H90" s="57" t="s">
        <v>773</v>
      </c>
      <c r="I90" s="57" t="s">
        <v>597</v>
      </c>
      <c r="J90" s="68" t="s">
        <v>617</v>
      </c>
      <c r="K90" s="68"/>
      <c r="L90" s="68"/>
      <c r="M90" s="68"/>
      <c r="N90" s="68"/>
      <c r="O90" s="68"/>
      <c r="P90" s="68"/>
      <c r="Q90" s="68"/>
      <c r="R90" s="68"/>
      <c r="S90" s="68"/>
      <c r="T90" s="68"/>
      <c r="U90" s="68"/>
      <c r="V90" s="68"/>
      <c r="W90" s="68"/>
      <c r="X90" s="68"/>
      <c r="Y90" s="57" t="s">
        <v>782</v>
      </c>
      <c r="Z90" s="98" t="s">
        <v>779</v>
      </c>
      <c r="AA90" s="98" t="s">
        <v>767</v>
      </c>
    </row>
    <row r="91" spans="1:27" ht="85.5">
      <c r="A91" s="75" t="str">
        <f>+CONCATENATE('1. ESTRATÉGICO'!E105)</f>
        <v>Incrementar al 100% el porcentaje de aprovechamiento de la infraestructura cultural</v>
      </c>
      <c r="B91" s="57" t="s">
        <v>572</v>
      </c>
      <c r="C91" s="57" t="s">
        <v>768</v>
      </c>
      <c r="D91" s="57" t="s">
        <v>769</v>
      </c>
      <c r="E91" s="57" t="s">
        <v>770</v>
      </c>
      <c r="F91" s="57" t="s">
        <v>771</v>
      </c>
      <c r="G91" s="57" t="s">
        <v>772</v>
      </c>
      <c r="H91" s="57" t="s">
        <v>773</v>
      </c>
      <c r="I91" s="57" t="s">
        <v>597</v>
      </c>
      <c r="J91" s="68" t="s">
        <v>617</v>
      </c>
      <c r="K91" s="68"/>
      <c r="L91" s="68"/>
      <c r="M91" s="68"/>
      <c r="N91" s="68"/>
      <c r="O91" s="68"/>
      <c r="P91" s="68"/>
      <c r="Q91" s="68"/>
      <c r="R91" s="68"/>
      <c r="S91" s="68"/>
      <c r="T91" s="68"/>
      <c r="U91" s="68"/>
      <c r="V91" s="68"/>
      <c r="W91" s="68"/>
      <c r="X91" s="68"/>
      <c r="Y91" s="57" t="s">
        <v>782</v>
      </c>
      <c r="Z91" s="98" t="s">
        <v>780</v>
      </c>
      <c r="AA91" s="98" t="s">
        <v>781</v>
      </c>
    </row>
    <row r="92" spans="1:27" ht="85.5">
      <c r="A92" s="75" t="str">
        <f>+CONCATENATE('1. ESTRATÉGICO'!E99)</f>
        <v>Incrementar a 88,9 puntos el Índice de Desempeño Institucional - IDI de la Alcaldía Distrital</v>
      </c>
      <c r="B92" s="98" t="s">
        <v>572</v>
      </c>
      <c r="C92" s="98" t="s">
        <v>768</v>
      </c>
      <c r="D92" s="57" t="s">
        <v>769</v>
      </c>
      <c r="E92" s="57" t="s">
        <v>770</v>
      </c>
      <c r="F92" s="57" t="s">
        <v>771</v>
      </c>
      <c r="G92" s="57" t="s">
        <v>772</v>
      </c>
      <c r="H92" s="57" t="s">
        <v>773</v>
      </c>
      <c r="I92" s="57" t="s">
        <v>597</v>
      </c>
      <c r="J92" s="68" t="s">
        <v>617</v>
      </c>
      <c r="K92" s="68"/>
      <c r="L92" s="68"/>
      <c r="M92" s="68"/>
      <c r="N92" s="68"/>
      <c r="O92" s="68"/>
      <c r="P92" s="68"/>
      <c r="Q92" s="68"/>
      <c r="R92" s="68"/>
      <c r="S92" s="68"/>
      <c r="T92" s="68"/>
      <c r="U92" s="68"/>
      <c r="V92" s="68"/>
      <c r="W92" s="68"/>
      <c r="X92" s="68"/>
      <c r="Y92" s="57" t="s">
        <v>782</v>
      </c>
      <c r="Z92" s="98" t="s">
        <v>780</v>
      </c>
      <c r="AA92" s="98" t="s">
        <v>781</v>
      </c>
    </row>
    <row r="93" spans="1:27" ht="57">
      <c r="A93" s="58" t="str">
        <f>+CONCATENATE('1. ESTRATÉGICO'!E101)</f>
        <v>Incrementar a 81% el porcentaje de cumplimiento del Índice de Capacidades para la Innovación Pública – ICIP de la Alcaldía Distrital</v>
      </c>
      <c r="B93" s="84" t="s">
        <v>572</v>
      </c>
      <c r="C93" s="84" t="s">
        <v>783</v>
      </c>
      <c r="D93" s="84" t="s">
        <v>784</v>
      </c>
      <c r="E93" s="84" t="s">
        <v>785</v>
      </c>
      <c r="F93" s="58" t="s">
        <v>786</v>
      </c>
      <c r="G93" s="84" t="s">
        <v>787</v>
      </c>
      <c r="H93" s="84" t="s">
        <v>788</v>
      </c>
      <c r="I93" s="121" t="s">
        <v>789</v>
      </c>
      <c r="J93" s="104" t="s">
        <v>580</v>
      </c>
      <c r="K93" s="104">
        <v>0</v>
      </c>
      <c r="L93" s="104">
        <v>0</v>
      </c>
      <c r="M93" s="104">
        <v>0</v>
      </c>
      <c r="N93" s="104"/>
      <c r="O93" s="104"/>
      <c r="P93" s="104"/>
      <c r="Q93" s="104"/>
      <c r="R93" s="104"/>
      <c r="S93" s="104"/>
      <c r="T93" s="104"/>
      <c r="U93" s="104"/>
      <c r="V93" s="104"/>
      <c r="W93" s="104"/>
      <c r="X93" s="104"/>
      <c r="Y93" s="104" t="s">
        <v>565</v>
      </c>
      <c r="Z93" s="58" t="s">
        <v>790</v>
      </c>
      <c r="AA93" s="58" t="s">
        <v>791</v>
      </c>
    </row>
    <row r="94" spans="1:27" ht="57">
      <c r="A94" s="58" t="str">
        <f>+CONCATENATE('1. ESTRATÉGICO'!E102)</f>
        <v>Incrementar a 81% el porcentaje de cumplimiento del Índice de Capacidades para la Innovación Pública – ICIP de la Alcaldía Distrital</v>
      </c>
      <c r="B94" s="84" t="s">
        <v>572</v>
      </c>
      <c r="C94" s="84" t="s">
        <v>783</v>
      </c>
      <c r="D94" s="84" t="s">
        <v>784</v>
      </c>
      <c r="E94" s="84" t="s">
        <v>785</v>
      </c>
      <c r="F94" s="58" t="s">
        <v>786</v>
      </c>
      <c r="G94" s="84" t="s">
        <v>792</v>
      </c>
      <c r="H94" s="84" t="s">
        <v>793</v>
      </c>
      <c r="I94" s="121" t="s">
        <v>794</v>
      </c>
      <c r="J94" s="104" t="s">
        <v>580</v>
      </c>
      <c r="K94" s="104">
        <v>0</v>
      </c>
      <c r="L94" s="104">
        <v>0</v>
      </c>
      <c r="M94" s="104">
        <v>0</v>
      </c>
      <c r="N94" s="104"/>
      <c r="O94" s="104"/>
      <c r="P94" s="104"/>
      <c r="Q94" s="104"/>
      <c r="R94" s="104"/>
      <c r="S94" s="104"/>
      <c r="T94" s="104"/>
      <c r="U94" s="104"/>
      <c r="V94" s="104"/>
      <c r="W94" s="104"/>
      <c r="X94" s="104"/>
      <c r="Y94" s="104" t="s">
        <v>565</v>
      </c>
      <c r="Z94" s="58" t="s">
        <v>795</v>
      </c>
      <c r="AA94" s="58" t="s">
        <v>796</v>
      </c>
    </row>
    <row r="95" spans="1:27" ht="42.75">
      <c r="A95" s="58" t="str">
        <f>+CONCATENATE('1. ESTRATÉGICO'!E104)</f>
        <v>Incrementar al 100% el porcentaje de aprovechamiento de la infraestructura cultural</v>
      </c>
      <c r="B95" s="84" t="s">
        <v>572</v>
      </c>
      <c r="C95" s="84" t="s">
        <v>783</v>
      </c>
      <c r="D95" s="84" t="s">
        <v>784</v>
      </c>
      <c r="E95" s="84" t="s">
        <v>785</v>
      </c>
      <c r="F95" s="58" t="s">
        <v>786</v>
      </c>
      <c r="G95" s="84" t="s">
        <v>787</v>
      </c>
      <c r="H95" s="84" t="s">
        <v>788</v>
      </c>
      <c r="I95" s="121" t="s">
        <v>789</v>
      </c>
      <c r="J95" s="104" t="s">
        <v>580</v>
      </c>
      <c r="K95" s="104">
        <v>0</v>
      </c>
      <c r="L95" s="104">
        <v>0</v>
      </c>
      <c r="M95" s="104">
        <v>0</v>
      </c>
      <c r="N95" s="104"/>
      <c r="O95" s="104"/>
      <c r="P95" s="104"/>
      <c r="Q95" s="104"/>
      <c r="R95" s="104"/>
      <c r="S95" s="104"/>
      <c r="T95" s="104"/>
      <c r="U95" s="104"/>
      <c r="V95" s="104"/>
      <c r="W95" s="104"/>
      <c r="X95" s="104"/>
      <c r="Y95" s="104" t="s">
        <v>565</v>
      </c>
      <c r="Z95" s="58" t="s">
        <v>790</v>
      </c>
      <c r="AA95" s="58" t="s">
        <v>797</v>
      </c>
    </row>
    <row r="96" spans="1:27" ht="57">
      <c r="A96" s="58" t="str">
        <f>+CONCATENATE('1. ESTRATÉGICO'!E102)</f>
        <v>Incrementar a 81% el porcentaje de cumplimiento del Índice de Capacidades para la Innovación Pública – ICIP de la Alcaldía Distrital</v>
      </c>
      <c r="B96" s="84" t="s">
        <v>572</v>
      </c>
      <c r="C96" s="84" t="s">
        <v>783</v>
      </c>
      <c r="D96" s="84" t="s">
        <v>784</v>
      </c>
      <c r="E96" s="84" t="s">
        <v>785</v>
      </c>
      <c r="F96" s="58" t="s">
        <v>786</v>
      </c>
      <c r="G96" s="84" t="s">
        <v>792</v>
      </c>
      <c r="H96" s="84" t="s">
        <v>793</v>
      </c>
      <c r="I96" s="121" t="s">
        <v>794</v>
      </c>
      <c r="J96" s="104" t="s">
        <v>580</v>
      </c>
      <c r="K96" s="104">
        <v>0</v>
      </c>
      <c r="L96" s="104">
        <v>0</v>
      </c>
      <c r="M96" s="104">
        <v>0</v>
      </c>
      <c r="N96" s="104"/>
      <c r="O96" s="104"/>
      <c r="P96" s="104"/>
      <c r="Q96" s="104"/>
      <c r="R96" s="104"/>
      <c r="S96" s="104"/>
      <c r="T96" s="104"/>
      <c r="U96" s="104"/>
      <c r="V96" s="104"/>
      <c r="W96" s="104"/>
      <c r="X96" s="104"/>
      <c r="Y96" s="104" t="s">
        <v>565</v>
      </c>
      <c r="Z96" s="58" t="s">
        <v>795</v>
      </c>
      <c r="AA96" s="58" t="s">
        <v>798</v>
      </c>
    </row>
    <row r="97" spans="1:27" ht="57">
      <c r="A97" s="46" t="str">
        <f>+CONCATENATE('1. ESTRATÉGICO'!E104)</f>
        <v>Incrementar al 100% el porcentaje de aprovechamiento de la infraestructura cultural</v>
      </c>
      <c r="B97" s="47" t="s">
        <v>565</v>
      </c>
      <c r="C97" s="47" t="s">
        <v>565</v>
      </c>
      <c r="D97" s="47" t="s">
        <v>565</v>
      </c>
      <c r="E97" s="103" t="s">
        <v>680</v>
      </c>
      <c r="F97" s="47" t="s">
        <v>565</v>
      </c>
      <c r="G97" s="47" t="s">
        <v>565</v>
      </c>
      <c r="H97" s="47" t="s">
        <v>565</v>
      </c>
      <c r="I97" s="47" t="s">
        <v>565</v>
      </c>
      <c r="J97" s="47" t="s">
        <v>565</v>
      </c>
      <c r="K97" s="47"/>
      <c r="L97" s="47"/>
      <c r="M97" s="47"/>
      <c r="N97" s="47"/>
      <c r="O97" s="47"/>
      <c r="P97" s="47"/>
      <c r="Q97" s="47"/>
      <c r="R97" s="47"/>
      <c r="S97" s="47"/>
      <c r="T97" s="47"/>
      <c r="U97" s="47"/>
      <c r="V97" s="47"/>
      <c r="W97" s="47"/>
      <c r="X97" s="47"/>
      <c r="Y97" s="47" t="s">
        <v>565</v>
      </c>
      <c r="Z97" s="48" t="s">
        <v>681</v>
      </c>
      <c r="AA97" s="48" t="s">
        <v>565</v>
      </c>
    </row>
    <row r="98" spans="1:27" ht="57">
      <c r="A98" s="46" t="str">
        <f>+CONCATENATE('1. ESTRATÉGICO'!E105)</f>
        <v>Incrementar al 100% el porcentaje de aprovechamiento de la infraestructura cultural</v>
      </c>
      <c r="B98" s="47" t="s">
        <v>565</v>
      </c>
      <c r="C98" s="47" t="s">
        <v>565</v>
      </c>
      <c r="D98" s="47" t="s">
        <v>565</v>
      </c>
      <c r="E98" s="103" t="s">
        <v>680</v>
      </c>
      <c r="F98" s="47" t="s">
        <v>565</v>
      </c>
      <c r="G98" s="47" t="s">
        <v>565</v>
      </c>
      <c r="H98" s="47" t="s">
        <v>565</v>
      </c>
      <c r="I98" s="47" t="s">
        <v>565</v>
      </c>
      <c r="J98" s="47" t="s">
        <v>565</v>
      </c>
      <c r="K98" s="47"/>
      <c r="L98" s="47"/>
      <c r="M98" s="47"/>
      <c r="N98" s="47"/>
      <c r="O98" s="47"/>
      <c r="P98" s="47"/>
      <c r="Q98" s="47"/>
      <c r="R98" s="47"/>
      <c r="S98" s="47"/>
      <c r="T98" s="47"/>
      <c r="U98" s="47"/>
      <c r="V98" s="47"/>
      <c r="W98" s="47"/>
      <c r="X98" s="47"/>
      <c r="Y98" s="47" t="s">
        <v>565</v>
      </c>
      <c r="Z98" s="48" t="s">
        <v>681</v>
      </c>
      <c r="AA98" s="48" t="s">
        <v>565</v>
      </c>
    </row>
    <row r="99" spans="1:27" ht="57">
      <c r="A99" s="46" t="str">
        <f>+CONCATENATE('1. ESTRATÉGICO'!E106)</f>
        <v>Incrementar al 100% el porcentaje de aprovechamiento de la infraestructura cultural</v>
      </c>
      <c r="B99" s="47" t="s">
        <v>565</v>
      </c>
      <c r="C99" s="47" t="s">
        <v>565</v>
      </c>
      <c r="D99" s="47" t="s">
        <v>565</v>
      </c>
      <c r="E99" s="103" t="s">
        <v>680</v>
      </c>
      <c r="F99" s="47" t="s">
        <v>565</v>
      </c>
      <c r="G99" s="47" t="s">
        <v>565</v>
      </c>
      <c r="H99" s="47" t="s">
        <v>565</v>
      </c>
      <c r="I99" s="47" t="s">
        <v>565</v>
      </c>
      <c r="J99" s="47" t="s">
        <v>565</v>
      </c>
      <c r="K99" s="47"/>
      <c r="L99" s="47"/>
      <c r="M99" s="47"/>
      <c r="N99" s="47"/>
      <c r="O99" s="47"/>
      <c r="P99" s="47"/>
      <c r="Q99" s="47"/>
      <c r="R99" s="47"/>
      <c r="S99" s="47"/>
      <c r="T99" s="47"/>
      <c r="U99" s="47"/>
      <c r="V99" s="47"/>
      <c r="W99" s="47"/>
      <c r="X99" s="47"/>
      <c r="Y99" s="47" t="s">
        <v>565</v>
      </c>
      <c r="Z99" s="48" t="s">
        <v>681</v>
      </c>
      <c r="AA99" s="48" t="s">
        <v>565</v>
      </c>
    </row>
    <row r="100" spans="1:27" s="105" customFormat="1" ht="75" customHeight="1">
      <c r="A100" s="363" t="str">
        <f>+CONCATENATE('1. ESTRATÉGICO'!E109)</f>
        <v>Incrementar a 81% el porcentaje de cumplimiento del Índice de Capacidades para la Innovación Pública – ICIP de la Alcaldía Distrital</v>
      </c>
      <c r="B100" s="363" t="s">
        <v>799</v>
      </c>
      <c r="C100" s="363" t="s">
        <v>800</v>
      </c>
      <c r="D100" s="363" t="s">
        <v>801</v>
      </c>
      <c r="E100" s="363" t="s">
        <v>802</v>
      </c>
      <c r="F100" s="363" t="s">
        <v>803</v>
      </c>
      <c r="G100" s="131" t="s">
        <v>804</v>
      </c>
      <c r="H100" s="131" t="s">
        <v>805</v>
      </c>
      <c r="I100" s="131" t="s">
        <v>590</v>
      </c>
      <c r="J100" s="131" t="s">
        <v>580</v>
      </c>
      <c r="K100" s="91">
        <v>0</v>
      </c>
      <c r="L100" s="91">
        <v>0</v>
      </c>
      <c r="M100" s="91">
        <v>0</v>
      </c>
      <c r="N100" s="131"/>
      <c r="O100" s="131"/>
      <c r="P100" s="131"/>
      <c r="Q100" s="131"/>
      <c r="R100" s="131"/>
      <c r="S100" s="131"/>
      <c r="T100" s="131"/>
      <c r="U100" s="131"/>
      <c r="V100" s="131"/>
      <c r="W100" s="131"/>
      <c r="X100" s="131"/>
      <c r="Y100" s="92" t="s">
        <v>565</v>
      </c>
      <c r="Z100" s="132" t="s">
        <v>806</v>
      </c>
      <c r="AA100" s="90" t="s">
        <v>807</v>
      </c>
    </row>
    <row r="101" spans="1:27" s="105" customFormat="1" ht="50.25" customHeight="1">
      <c r="A101" s="364"/>
      <c r="B101" s="364"/>
      <c r="C101" s="364"/>
      <c r="D101" s="364"/>
      <c r="E101" s="364"/>
      <c r="F101" s="364"/>
      <c r="G101" s="131" t="s">
        <v>808</v>
      </c>
      <c r="H101" s="131" t="s">
        <v>809</v>
      </c>
      <c r="I101" s="131" t="s">
        <v>590</v>
      </c>
      <c r="J101" s="131" t="s">
        <v>580</v>
      </c>
      <c r="K101" s="91">
        <v>0</v>
      </c>
      <c r="L101" s="91">
        <v>0</v>
      </c>
      <c r="M101" s="91">
        <v>0</v>
      </c>
      <c r="N101" s="131"/>
      <c r="O101" s="131"/>
      <c r="P101" s="131"/>
      <c r="Q101" s="131"/>
      <c r="R101" s="131"/>
      <c r="S101" s="131"/>
      <c r="T101" s="131"/>
      <c r="U101" s="131"/>
      <c r="V101" s="131"/>
      <c r="W101" s="131"/>
      <c r="X101" s="131"/>
      <c r="Y101" s="92" t="s">
        <v>565</v>
      </c>
      <c r="Z101" s="90" t="s">
        <v>810</v>
      </c>
      <c r="AA101" s="132" t="s">
        <v>811</v>
      </c>
    </row>
    <row r="102" spans="1:27" s="105" customFormat="1" ht="71.25">
      <c r="A102" s="364"/>
      <c r="B102" s="364"/>
      <c r="C102" s="364"/>
      <c r="D102" s="364"/>
      <c r="E102" s="364"/>
      <c r="F102" s="364"/>
      <c r="G102" s="131" t="s">
        <v>812</v>
      </c>
      <c r="H102" s="131" t="s">
        <v>813</v>
      </c>
      <c r="I102" s="106" t="s">
        <v>597</v>
      </c>
      <c r="J102" s="131" t="s">
        <v>814</v>
      </c>
      <c r="K102" s="91">
        <v>0</v>
      </c>
      <c r="L102" s="91">
        <v>0</v>
      </c>
      <c r="M102" s="91">
        <v>0</v>
      </c>
      <c r="N102" s="131"/>
      <c r="O102" s="131"/>
      <c r="P102" s="131"/>
      <c r="Q102" s="131"/>
      <c r="R102" s="131"/>
      <c r="S102" s="131"/>
      <c r="T102" s="131"/>
      <c r="U102" s="131"/>
      <c r="V102" s="131"/>
      <c r="W102" s="131"/>
      <c r="X102" s="131"/>
      <c r="Y102" s="92" t="s">
        <v>565</v>
      </c>
      <c r="Z102" s="90" t="s">
        <v>815</v>
      </c>
      <c r="AA102" s="90" t="s">
        <v>816</v>
      </c>
    </row>
    <row r="103" spans="1:27" s="105" customFormat="1" ht="71.25">
      <c r="A103" s="364"/>
      <c r="B103" s="364"/>
      <c r="C103" s="364"/>
      <c r="D103" s="364"/>
      <c r="E103" s="364"/>
      <c r="F103" s="364"/>
      <c r="G103" s="131" t="s">
        <v>817</v>
      </c>
      <c r="H103" s="131" t="s">
        <v>813</v>
      </c>
      <c r="I103" s="106" t="s">
        <v>590</v>
      </c>
      <c r="J103" s="131" t="s">
        <v>818</v>
      </c>
      <c r="K103" s="91">
        <v>0</v>
      </c>
      <c r="L103" s="91">
        <v>0</v>
      </c>
      <c r="M103" s="91">
        <v>0</v>
      </c>
      <c r="N103" s="131"/>
      <c r="O103" s="131"/>
      <c r="P103" s="131"/>
      <c r="Q103" s="131"/>
      <c r="R103" s="131"/>
      <c r="S103" s="131"/>
      <c r="T103" s="131"/>
      <c r="U103" s="131"/>
      <c r="V103" s="131"/>
      <c r="W103" s="131"/>
      <c r="X103" s="131"/>
      <c r="Y103" s="92" t="s">
        <v>565</v>
      </c>
      <c r="Z103" s="90" t="s">
        <v>819</v>
      </c>
      <c r="AA103" s="90" t="s">
        <v>820</v>
      </c>
    </row>
    <row r="104" spans="1:27" s="105" customFormat="1" ht="71.25">
      <c r="A104" s="364"/>
      <c r="B104" s="364"/>
      <c r="C104" s="364"/>
      <c r="D104" s="364"/>
      <c r="E104" s="364"/>
      <c r="F104" s="364"/>
      <c r="G104" s="131" t="s">
        <v>821</v>
      </c>
      <c r="H104" s="131" t="s">
        <v>822</v>
      </c>
      <c r="I104" s="106" t="s">
        <v>597</v>
      </c>
      <c r="J104" s="131" t="s">
        <v>814</v>
      </c>
      <c r="K104" s="91">
        <v>0</v>
      </c>
      <c r="L104" s="91">
        <v>0</v>
      </c>
      <c r="M104" s="91">
        <v>0</v>
      </c>
      <c r="N104" s="131"/>
      <c r="O104" s="131"/>
      <c r="P104" s="131"/>
      <c r="Q104" s="131"/>
      <c r="R104" s="131"/>
      <c r="S104" s="131"/>
      <c r="T104" s="131"/>
      <c r="U104" s="131"/>
      <c r="V104" s="131"/>
      <c r="W104" s="131"/>
      <c r="X104" s="131"/>
      <c r="Y104" s="92" t="s">
        <v>565</v>
      </c>
      <c r="Z104" s="90" t="s">
        <v>823</v>
      </c>
      <c r="AA104" s="90" t="s">
        <v>824</v>
      </c>
    </row>
    <row r="105" spans="1:27" s="105" customFormat="1" ht="99.75">
      <c r="A105" s="364"/>
      <c r="B105" s="364"/>
      <c r="C105" s="364"/>
      <c r="D105" s="364"/>
      <c r="E105" s="364"/>
      <c r="F105" s="364"/>
      <c r="G105" s="131" t="s">
        <v>825</v>
      </c>
      <c r="H105" s="131" t="s">
        <v>826</v>
      </c>
      <c r="I105" s="106" t="s">
        <v>590</v>
      </c>
      <c r="J105" s="131" t="s">
        <v>580</v>
      </c>
      <c r="K105" s="91">
        <v>0</v>
      </c>
      <c r="L105" s="91">
        <v>0</v>
      </c>
      <c r="M105" s="91">
        <v>0</v>
      </c>
      <c r="N105" s="131"/>
      <c r="O105" s="131"/>
      <c r="P105" s="131"/>
      <c r="Q105" s="131"/>
      <c r="R105" s="131"/>
      <c r="S105" s="131"/>
      <c r="T105" s="131"/>
      <c r="U105" s="131"/>
      <c r="V105" s="131"/>
      <c r="W105" s="131"/>
      <c r="X105" s="131"/>
      <c r="Y105" s="92" t="s">
        <v>565</v>
      </c>
      <c r="Z105" s="90" t="s">
        <v>827</v>
      </c>
      <c r="AA105" s="90" t="s">
        <v>828</v>
      </c>
    </row>
    <row r="106" spans="1:27" s="105" customFormat="1" ht="85.5">
      <c r="A106" s="365"/>
      <c r="B106" s="366"/>
      <c r="C106" s="366"/>
      <c r="D106" s="366"/>
      <c r="E106" s="366"/>
      <c r="F106" s="365"/>
      <c r="G106" s="147" t="s">
        <v>829</v>
      </c>
      <c r="H106" s="147" t="s">
        <v>830</v>
      </c>
      <c r="I106" s="153" t="s">
        <v>590</v>
      </c>
      <c r="J106" s="147" t="s">
        <v>580</v>
      </c>
      <c r="K106" s="91">
        <v>0</v>
      </c>
      <c r="L106" s="91">
        <v>0</v>
      </c>
      <c r="M106" s="91">
        <v>0</v>
      </c>
      <c r="N106" s="131"/>
      <c r="O106" s="131"/>
      <c r="P106" s="131"/>
      <c r="Q106" s="131"/>
      <c r="R106" s="131"/>
      <c r="S106" s="131"/>
      <c r="T106" s="131"/>
      <c r="U106" s="131"/>
      <c r="V106" s="131"/>
      <c r="W106" s="131"/>
      <c r="X106" s="131"/>
      <c r="Y106" s="92" t="s">
        <v>565</v>
      </c>
      <c r="Z106" s="131" t="s">
        <v>831</v>
      </c>
      <c r="AA106" s="90" t="s">
        <v>832</v>
      </c>
    </row>
    <row r="107" spans="1:27" s="105" customFormat="1" ht="75" customHeight="1">
      <c r="A107" s="363" t="s">
        <v>184</v>
      </c>
      <c r="B107" s="363" t="s">
        <v>799</v>
      </c>
      <c r="C107" s="363" t="s">
        <v>800</v>
      </c>
      <c r="D107" s="363" t="s">
        <v>801</v>
      </c>
      <c r="E107" s="363" t="s">
        <v>802</v>
      </c>
      <c r="F107" s="363" t="s">
        <v>803</v>
      </c>
      <c r="G107" s="131" t="s">
        <v>804</v>
      </c>
      <c r="H107" s="131" t="s">
        <v>805</v>
      </c>
      <c r="I107" s="131" t="s">
        <v>590</v>
      </c>
      <c r="J107" s="131" t="s">
        <v>580</v>
      </c>
      <c r="K107" s="91">
        <v>0</v>
      </c>
      <c r="L107" s="91">
        <v>0</v>
      </c>
      <c r="M107" s="91">
        <v>0</v>
      </c>
      <c r="N107" s="131"/>
      <c r="O107" s="131"/>
      <c r="P107" s="131"/>
      <c r="Q107" s="131"/>
      <c r="R107" s="131"/>
      <c r="S107" s="131"/>
      <c r="T107" s="131"/>
      <c r="U107" s="131"/>
      <c r="V107" s="131"/>
      <c r="W107" s="131"/>
      <c r="X107" s="131"/>
      <c r="Y107" s="92" t="s">
        <v>565</v>
      </c>
      <c r="Z107" s="367" t="s">
        <v>833</v>
      </c>
      <c r="AA107" s="90" t="s">
        <v>834</v>
      </c>
    </row>
    <row r="108" spans="1:27" s="105" customFormat="1" ht="42.75">
      <c r="A108" s="364"/>
      <c r="B108" s="364"/>
      <c r="C108" s="364"/>
      <c r="D108" s="364"/>
      <c r="E108" s="364"/>
      <c r="F108" s="364"/>
      <c r="G108" s="150" t="s">
        <v>808</v>
      </c>
      <c r="H108" s="150" t="s">
        <v>809</v>
      </c>
      <c r="I108" s="150" t="s">
        <v>590</v>
      </c>
      <c r="J108" s="150" t="s">
        <v>580</v>
      </c>
      <c r="K108" s="91">
        <v>0</v>
      </c>
      <c r="L108" s="91">
        <v>0</v>
      </c>
      <c r="M108" s="91">
        <v>0</v>
      </c>
      <c r="N108" s="131"/>
      <c r="O108" s="131"/>
      <c r="P108" s="131"/>
      <c r="Q108" s="131"/>
      <c r="R108" s="131"/>
      <c r="S108" s="131"/>
      <c r="T108" s="131"/>
      <c r="U108" s="131"/>
      <c r="V108" s="131"/>
      <c r="W108" s="131"/>
      <c r="X108" s="131"/>
      <c r="Y108" s="92" t="s">
        <v>565</v>
      </c>
      <c r="Z108" s="367"/>
      <c r="AA108" s="90" t="s">
        <v>835</v>
      </c>
    </row>
    <row r="109" spans="1:27" s="105" customFormat="1" ht="69.75" customHeight="1">
      <c r="A109" s="364"/>
      <c r="B109" s="364"/>
      <c r="C109" s="364"/>
      <c r="D109" s="364"/>
      <c r="E109" s="364"/>
      <c r="F109" s="364"/>
      <c r="G109" s="131" t="s">
        <v>812</v>
      </c>
      <c r="H109" s="131" t="s">
        <v>813</v>
      </c>
      <c r="I109" s="131" t="s">
        <v>597</v>
      </c>
      <c r="J109" s="131" t="s">
        <v>814</v>
      </c>
      <c r="K109" s="91">
        <v>0</v>
      </c>
      <c r="L109" s="91">
        <v>0</v>
      </c>
      <c r="M109" s="91">
        <v>0</v>
      </c>
      <c r="N109" s="131"/>
      <c r="O109" s="131"/>
      <c r="P109" s="131"/>
      <c r="Q109" s="131"/>
      <c r="R109" s="131"/>
      <c r="S109" s="131"/>
      <c r="T109" s="131"/>
      <c r="U109" s="131"/>
      <c r="V109" s="131"/>
      <c r="W109" s="131"/>
      <c r="X109" s="131"/>
      <c r="Y109" s="92" t="s">
        <v>565</v>
      </c>
      <c r="Z109" s="367" t="s">
        <v>836</v>
      </c>
      <c r="AA109" s="90" t="s">
        <v>837</v>
      </c>
    </row>
    <row r="110" spans="1:27" s="105" customFormat="1" ht="102.75" customHeight="1">
      <c r="A110" s="364"/>
      <c r="B110" s="364"/>
      <c r="C110" s="364"/>
      <c r="D110" s="364"/>
      <c r="E110" s="364"/>
      <c r="F110" s="364"/>
      <c r="G110" s="131" t="s">
        <v>817</v>
      </c>
      <c r="H110" s="131" t="s">
        <v>813</v>
      </c>
      <c r="I110" s="131" t="s">
        <v>590</v>
      </c>
      <c r="J110" s="131" t="s">
        <v>818</v>
      </c>
      <c r="K110" s="91">
        <v>0</v>
      </c>
      <c r="L110" s="91">
        <v>0</v>
      </c>
      <c r="M110" s="91">
        <v>0</v>
      </c>
      <c r="N110" s="131"/>
      <c r="O110" s="131"/>
      <c r="P110" s="131"/>
      <c r="Q110" s="131"/>
      <c r="R110" s="131"/>
      <c r="S110" s="131"/>
      <c r="T110" s="131"/>
      <c r="U110" s="131"/>
      <c r="V110" s="131"/>
      <c r="W110" s="131"/>
      <c r="X110" s="131"/>
      <c r="Y110" s="92" t="s">
        <v>565</v>
      </c>
      <c r="Z110" s="367"/>
      <c r="AA110" s="90" t="s">
        <v>838</v>
      </c>
    </row>
    <row r="111" spans="1:27" s="105" customFormat="1" ht="42.75">
      <c r="A111" s="364"/>
      <c r="B111" s="364"/>
      <c r="C111" s="364"/>
      <c r="D111" s="364"/>
      <c r="E111" s="364"/>
      <c r="F111" s="364"/>
      <c r="G111" s="131" t="s">
        <v>821</v>
      </c>
      <c r="H111" s="131" t="s">
        <v>822</v>
      </c>
      <c r="I111" s="131" t="s">
        <v>597</v>
      </c>
      <c r="J111" s="131" t="s">
        <v>814</v>
      </c>
      <c r="K111" s="91">
        <v>0</v>
      </c>
      <c r="L111" s="91">
        <v>0</v>
      </c>
      <c r="M111" s="91">
        <v>0</v>
      </c>
      <c r="N111" s="131"/>
      <c r="O111" s="131"/>
      <c r="P111" s="131"/>
      <c r="Q111" s="131"/>
      <c r="R111" s="131"/>
      <c r="S111" s="131"/>
      <c r="T111" s="131"/>
      <c r="U111" s="131"/>
      <c r="V111" s="131"/>
      <c r="W111" s="131"/>
      <c r="X111" s="131"/>
      <c r="Y111" s="92" t="s">
        <v>565</v>
      </c>
      <c r="Z111" s="367" t="s">
        <v>839</v>
      </c>
      <c r="AA111" s="367" t="s">
        <v>840</v>
      </c>
    </row>
    <row r="112" spans="1:27" s="105" customFormat="1" ht="28.5">
      <c r="A112" s="364"/>
      <c r="B112" s="364"/>
      <c r="C112" s="364"/>
      <c r="D112" s="364"/>
      <c r="E112" s="364"/>
      <c r="F112" s="364"/>
      <c r="G112" s="131" t="s">
        <v>825</v>
      </c>
      <c r="H112" s="131" t="s">
        <v>826</v>
      </c>
      <c r="I112" s="131" t="s">
        <v>590</v>
      </c>
      <c r="J112" s="131" t="s">
        <v>580</v>
      </c>
      <c r="K112" s="91">
        <v>0</v>
      </c>
      <c r="L112" s="91">
        <v>0</v>
      </c>
      <c r="M112" s="91">
        <v>0</v>
      </c>
      <c r="N112" s="131"/>
      <c r="O112" s="131"/>
      <c r="P112" s="131"/>
      <c r="Q112" s="131"/>
      <c r="R112" s="131"/>
      <c r="S112" s="131"/>
      <c r="T112" s="131"/>
      <c r="U112" s="131"/>
      <c r="V112" s="131"/>
      <c r="W112" s="131"/>
      <c r="X112" s="131"/>
      <c r="Y112" s="92" t="s">
        <v>565</v>
      </c>
      <c r="Z112" s="367"/>
      <c r="AA112" s="367"/>
    </row>
    <row r="113" spans="1:27" s="105" customFormat="1" ht="28.5">
      <c r="A113" s="366"/>
      <c r="B113" s="366"/>
      <c r="C113" s="366"/>
      <c r="D113" s="366"/>
      <c r="E113" s="366"/>
      <c r="F113" s="365"/>
      <c r="G113" s="131" t="s">
        <v>829</v>
      </c>
      <c r="H113" s="131" t="s">
        <v>830</v>
      </c>
      <c r="I113" s="131" t="s">
        <v>590</v>
      </c>
      <c r="J113" s="131" t="s">
        <v>580</v>
      </c>
      <c r="K113" s="91">
        <v>0</v>
      </c>
      <c r="L113" s="91">
        <v>0</v>
      </c>
      <c r="M113" s="91">
        <v>0</v>
      </c>
      <c r="N113" s="131"/>
      <c r="O113" s="131"/>
      <c r="P113" s="131"/>
      <c r="Q113" s="131"/>
      <c r="R113" s="131"/>
      <c r="S113" s="131"/>
      <c r="T113" s="131"/>
      <c r="U113" s="131"/>
      <c r="V113" s="131"/>
      <c r="W113" s="131"/>
      <c r="X113" s="131"/>
      <c r="Y113" s="92" t="s">
        <v>565</v>
      </c>
      <c r="Z113" s="367"/>
      <c r="AA113" s="367"/>
    </row>
    <row r="114" spans="1:27">
      <c r="A114" s="43"/>
    </row>
    <row r="115" spans="1:27">
      <c r="A115" s="43"/>
    </row>
    <row r="116" spans="1:27">
      <c r="A116" s="43"/>
    </row>
    <row r="117" spans="1:27">
      <c r="A117" s="43"/>
    </row>
    <row r="118" spans="1:27">
      <c r="A118" s="43"/>
    </row>
    <row r="119" spans="1:27">
      <c r="A119" s="43"/>
    </row>
    <row r="120" spans="1:27">
      <c r="A120" s="43"/>
    </row>
    <row r="121" spans="1:27">
      <c r="A121" s="43"/>
    </row>
    <row r="122" spans="1:27">
      <c r="A122" s="43"/>
    </row>
    <row r="123" spans="1:27">
      <c r="A123" s="43"/>
    </row>
    <row r="124" spans="1:27">
      <c r="A124" s="43"/>
    </row>
    <row r="125" spans="1:27">
      <c r="A125" s="43"/>
    </row>
    <row r="126" spans="1:27">
      <c r="A126" s="43"/>
    </row>
    <row r="127" spans="1:27">
      <c r="A127" s="43"/>
    </row>
    <row r="128" spans="1:27">
      <c r="A128" s="43"/>
    </row>
    <row r="129" spans="1:1">
      <c r="A129" s="43"/>
    </row>
    <row r="130" spans="1:1">
      <c r="A130" s="43"/>
    </row>
    <row r="131" spans="1:1">
      <c r="A131" s="43"/>
    </row>
    <row r="132" spans="1:1">
      <c r="A132" s="43"/>
    </row>
    <row r="133" spans="1:1">
      <c r="A133" s="43"/>
    </row>
    <row r="134" spans="1:1">
      <c r="A134" s="43"/>
    </row>
    <row r="135" spans="1:1">
      <c r="A135" s="43"/>
    </row>
    <row r="136" spans="1:1">
      <c r="A136" s="43"/>
    </row>
    <row r="137" spans="1:1">
      <c r="A137" s="43"/>
    </row>
    <row r="138" spans="1:1">
      <c r="A138" s="43"/>
    </row>
    <row r="139" spans="1:1">
      <c r="A139" s="43"/>
    </row>
    <row r="140" spans="1:1">
      <c r="A140" s="43" t="str">
        <f>+CONCATENATE('1. ESTRATÉGICO'!E130)</f>
        <v/>
      </c>
    </row>
    <row r="141" spans="1:1">
      <c r="A141" s="43" t="str">
        <f>+CONCATENATE('1. ESTRATÉGICO'!E131)</f>
        <v/>
      </c>
    </row>
    <row r="142" spans="1:1">
      <c r="A142" s="43" t="str">
        <f>+CONCATENATE('1. ESTRATÉGICO'!E132)</f>
        <v/>
      </c>
    </row>
    <row r="143" spans="1:1">
      <c r="A143" s="43" t="str">
        <f>+CONCATENATE('1. ESTRATÉGICO'!E133)</f>
        <v/>
      </c>
    </row>
    <row r="144" spans="1:1">
      <c r="A144" s="43" t="str">
        <f>+CONCATENATE('1. ESTRATÉGICO'!E134)</f>
        <v/>
      </c>
    </row>
    <row r="145" spans="1:1">
      <c r="A145" s="43" t="str">
        <f>+CONCATENATE('1. ESTRATÉGICO'!E135)</f>
        <v/>
      </c>
    </row>
    <row r="146" spans="1:1">
      <c r="A146" s="43" t="str">
        <f>+CONCATENATE('1. ESTRATÉGICO'!E136)</f>
        <v/>
      </c>
    </row>
    <row r="147" spans="1:1">
      <c r="A147" s="43" t="str">
        <f>+CONCATENATE('1. ESTRATÉGICO'!E137)</f>
        <v/>
      </c>
    </row>
    <row r="148" spans="1:1">
      <c r="A148" s="43" t="str">
        <f>+CONCATENATE('1. ESTRATÉGICO'!E138)</f>
        <v/>
      </c>
    </row>
    <row r="149" spans="1:1">
      <c r="A149" s="43" t="str">
        <f>+CONCATENATE('1. ESTRATÉGICO'!E139)</f>
        <v/>
      </c>
    </row>
    <row r="150" spans="1:1">
      <c r="A150" s="43" t="str">
        <f>+CONCATENATE('1. ESTRATÉGICO'!E140)</f>
        <v/>
      </c>
    </row>
    <row r="151" spans="1:1">
      <c r="A151" s="43" t="str">
        <f>+CONCATENATE('1. ESTRATÉGICO'!E141)</f>
        <v/>
      </c>
    </row>
    <row r="152" spans="1:1">
      <c r="A152" s="43" t="str">
        <f>+CONCATENATE('1. ESTRATÉGICO'!E142)</f>
        <v/>
      </c>
    </row>
    <row r="153" spans="1:1">
      <c r="A153" s="43" t="str">
        <f>+CONCATENATE('1. ESTRATÉGICO'!E143)</f>
        <v/>
      </c>
    </row>
    <row r="154" spans="1:1">
      <c r="A154" s="43" t="str">
        <f>+CONCATENATE('1. ESTRATÉGICO'!E144)</f>
        <v/>
      </c>
    </row>
    <row r="155" spans="1:1">
      <c r="A155" s="43" t="str">
        <f>+CONCATENATE('1. ESTRATÉGICO'!E145)</f>
        <v/>
      </c>
    </row>
    <row r="156" spans="1:1">
      <c r="A156" s="43" t="str">
        <f>+CONCATENATE('1. ESTRATÉGICO'!E146)</f>
        <v/>
      </c>
    </row>
    <row r="157" spans="1:1">
      <c r="A157" s="43" t="str">
        <f>+CONCATENATE('1. ESTRATÉGICO'!E147)</f>
        <v/>
      </c>
    </row>
    <row r="158" spans="1:1">
      <c r="A158" s="43" t="str">
        <f>+CONCATENATE('1. ESTRATÉGICO'!E148)</f>
        <v/>
      </c>
    </row>
    <row r="159" spans="1:1">
      <c r="A159" s="43" t="str">
        <f>+CONCATENATE('1. ESTRATÉGICO'!E149)</f>
        <v/>
      </c>
    </row>
    <row r="160" spans="1:1">
      <c r="A160" s="43" t="str">
        <f>+CONCATENATE('1. ESTRATÉGICO'!E150)</f>
        <v/>
      </c>
    </row>
    <row r="161" spans="1:1">
      <c r="A161" s="43" t="str">
        <f>+CONCATENATE('1. ESTRATÉGICO'!E151)</f>
        <v/>
      </c>
    </row>
    <row r="162" spans="1:1">
      <c r="A162" s="43" t="str">
        <f>+CONCATENATE('1. ESTRATÉGICO'!E152)</f>
        <v/>
      </c>
    </row>
    <row r="163" spans="1:1">
      <c r="A163" s="43" t="str">
        <f>+CONCATENATE('1. ESTRATÉGICO'!E153)</f>
        <v/>
      </c>
    </row>
    <row r="164" spans="1:1">
      <c r="A164" s="43" t="str">
        <f>+CONCATENATE('1. ESTRATÉGICO'!E154)</f>
        <v/>
      </c>
    </row>
    <row r="165" spans="1:1">
      <c r="A165" s="43" t="str">
        <f>+CONCATENATE('1. ESTRATÉGICO'!E155)</f>
        <v/>
      </c>
    </row>
    <row r="166" spans="1:1">
      <c r="A166" s="43" t="str">
        <f>+CONCATENATE('1. ESTRATÉGICO'!E156)</f>
        <v/>
      </c>
    </row>
    <row r="167" spans="1:1">
      <c r="A167" s="43" t="str">
        <f>+CONCATENATE('1. ESTRATÉGICO'!E157)</f>
        <v/>
      </c>
    </row>
    <row r="168" spans="1:1">
      <c r="A168" s="43" t="str">
        <f>+CONCATENATE('1. ESTRATÉGICO'!E158)</f>
        <v/>
      </c>
    </row>
    <row r="169" spans="1:1">
      <c r="A169" s="43" t="str">
        <f>+CONCATENATE('1. ESTRATÉGICO'!E159)</f>
        <v/>
      </c>
    </row>
    <row r="170" spans="1:1">
      <c r="A170" s="43" t="str">
        <f>+CONCATENATE('1. ESTRATÉGICO'!E160)</f>
        <v/>
      </c>
    </row>
    <row r="171" spans="1:1">
      <c r="A171" s="43" t="str">
        <f>+CONCATENATE('1. ESTRATÉGICO'!E161)</f>
        <v/>
      </c>
    </row>
    <row r="172" spans="1:1">
      <c r="A172" s="43" t="str">
        <f>+CONCATENATE('1. ESTRATÉGICO'!E162)</f>
        <v/>
      </c>
    </row>
    <row r="173" spans="1:1">
      <c r="A173" s="43" t="str">
        <f>+CONCATENATE('1. ESTRATÉGICO'!E163)</f>
        <v/>
      </c>
    </row>
    <row r="174" spans="1:1">
      <c r="A174" s="43" t="str">
        <f>+CONCATENATE('1. ESTRATÉGICO'!E164)</f>
        <v/>
      </c>
    </row>
    <row r="175" spans="1:1">
      <c r="A175" s="43" t="str">
        <f>+CONCATENATE('1. ESTRATÉGICO'!E165)</f>
        <v/>
      </c>
    </row>
    <row r="176" spans="1:1">
      <c r="A176" s="43" t="str">
        <f>+CONCATENATE('1. ESTRATÉGICO'!E166)</f>
        <v/>
      </c>
    </row>
    <row r="177" spans="1:1">
      <c r="A177" s="43" t="str">
        <f>+CONCATENATE('1. ESTRATÉGICO'!E167)</f>
        <v/>
      </c>
    </row>
    <row r="178" spans="1:1">
      <c r="A178" s="43" t="str">
        <f>+CONCATENATE('1. ESTRATÉGICO'!E168)</f>
        <v/>
      </c>
    </row>
    <row r="179" spans="1:1">
      <c r="A179" s="43" t="str">
        <f>+CONCATENATE('1. ESTRATÉGICO'!E169)</f>
        <v/>
      </c>
    </row>
    <row r="180" spans="1:1">
      <c r="A180" s="43" t="str">
        <f>+CONCATENATE('1. ESTRATÉGICO'!E170)</f>
        <v/>
      </c>
    </row>
    <row r="181" spans="1:1">
      <c r="A181" s="43" t="str">
        <f>+CONCATENATE('1. ESTRATÉGICO'!E171)</f>
        <v/>
      </c>
    </row>
    <row r="182" spans="1:1">
      <c r="A182" s="43" t="str">
        <f>+CONCATENATE('1. ESTRATÉGICO'!E172)</f>
        <v/>
      </c>
    </row>
    <row r="183" spans="1:1">
      <c r="A183" s="43" t="str">
        <f>+CONCATENATE('1. ESTRATÉGICO'!E173)</f>
        <v/>
      </c>
    </row>
    <row r="184" spans="1:1">
      <c r="A184" s="43" t="str">
        <f>+CONCATENATE('1. ESTRATÉGICO'!E174)</f>
        <v/>
      </c>
    </row>
    <row r="185" spans="1:1">
      <c r="A185" s="43" t="str">
        <f>+CONCATENATE('1. ESTRATÉGICO'!E175)</f>
        <v/>
      </c>
    </row>
    <row r="186" spans="1:1">
      <c r="A186" s="43" t="str">
        <f>+CONCATENATE('1. ESTRATÉGICO'!E176)</f>
        <v/>
      </c>
    </row>
    <row r="187" spans="1:1">
      <c r="A187" s="43" t="str">
        <f>+CONCATENATE('1. ESTRATÉGICO'!E177)</f>
        <v/>
      </c>
    </row>
    <row r="188" spans="1:1">
      <c r="A188" s="43" t="str">
        <f>+CONCATENATE('1. ESTRATÉGICO'!E178)</f>
        <v/>
      </c>
    </row>
    <row r="189" spans="1:1">
      <c r="A189" s="43" t="str">
        <f>+CONCATENATE('1. ESTRATÉGICO'!E179)</f>
        <v/>
      </c>
    </row>
    <row r="190" spans="1:1">
      <c r="A190" s="43" t="str">
        <f>+CONCATENATE('1. ESTRATÉGICO'!E180)</f>
        <v/>
      </c>
    </row>
    <row r="191" spans="1:1">
      <c r="A191" s="43" t="str">
        <f>+CONCATENATE('1. ESTRATÉGICO'!E181)</f>
        <v/>
      </c>
    </row>
    <row r="192" spans="1:1">
      <c r="A192" s="43" t="str">
        <f>+CONCATENATE('1. ESTRATÉGICO'!E182)</f>
        <v/>
      </c>
    </row>
    <row r="193" spans="1:1">
      <c r="A193" s="43" t="str">
        <f>+CONCATENATE('1. ESTRATÉGICO'!E183)</f>
        <v/>
      </c>
    </row>
    <row r="194" spans="1:1">
      <c r="A194" s="43" t="str">
        <f>+CONCATENATE('1. ESTRATÉGICO'!E184)</f>
        <v/>
      </c>
    </row>
    <row r="195" spans="1:1">
      <c r="A195" s="43" t="str">
        <f>+CONCATENATE('1. ESTRATÉGICO'!E185)</f>
        <v/>
      </c>
    </row>
    <row r="196" spans="1:1">
      <c r="A196" s="43" t="str">
        <f>+CONCATENATE('1. ESTRATÉGICO'!E186)</f>
        <v/>
      </c>
    </row>
    <row r="197" spans="1:1">
      <c r="A197" s="43" t="str">
        <f>+CONCATENATE('1. ESTRATÉGICO'!E187)</f>
        <v/>
      </c>
    </row>
    <row r="198" spans="1:1">
      <c r="A198" s="43" t="str">
        <f>+CONCATENATE('1. ESTRATÉGICO'!E188)</f>
        <v/>
      </c>
    </row>
    <row r="199" spans="1:1">
      <c r="A199" s="43" t="str">
        <f>+CONCATENATE('1. ESTRATÉGICO'!E189)</f>
        <v/>
      </c>
    </row>
    <row r="200" spans="1:1">
      <c r="A200" s="43" t="str">
        <f>+CONCATENATE('1. ESTRATÉGICO'!E190)</f>
        <v/>
      </c>
    </row>
    <row r="201" spans="1:1">
      <c r="A201" s="43" t="str">
        <f>+CONCATENATE('1. ESTRATÉGICO'!E191)</f>
        <v/>
      </c>
    </row>
    <row r="202" spans="1:1">
      <c r="A202" s="43" t="str">
        <f>+CONCATENATE('1. ESTRATÉGICO'!E192)</f>
        <v/>
      </c>
    </row>
    <row r="203" spans="1:1">
      <c r="A203" s="43" t="str">
        <f>+CONCATENATE('1. ESTRATÉGICO'!E193)</f>
        <v/>
      </c>
    </row>
    <row r="204" spans="1:1">
      <c r="A204" s="43" t="str">
        <f>+CONCATENATE('1. ESTRATÉGICO'!E194)</f>
        <v/>
      </c>
    </row>
    <row r="205" spans="1:1">
      <c r="A205" s="43" t="str">
        <f>+CONCATENATE('1. ESTRATÉGICO'!E195)</f>
        <v/>
      </c>
    </row>
    <row r="206" spans="1:1">
      <c r="A206" s="43" t="str">
        <f>+CONCATENATE('1. ESTRATÉGICO'!E196)</f>
        <v/>
      </c>
    </row>
    <row r="207" spans="1:1">
      <c r="A207" s="43" t="str">
        <f>+CONCATENATE('1. ESTRATÉGICO'!E197)</f>
        <v/>
      </c>
    </row>
    <row r="208" spans="1:1">
      <c r="A208" s="43" t="str">
        <f>+CONCATENATE('1. ESTRATÉGICO'!E198)</f>
        <v/>
      </c>
    </row>
    <row r="209" spans="1:1">
      <c r="A209" s="43" t="str">
        <f>+CONCATENATE('1. ESTRATÉGICO'!E199)</f>
        <v/>
      </c>
    </row>
    <row r="210" spans="1:1">
      <c r="A210" s="43" t="str">
        <f>+CONCATENATE('1. ESTRATÉGICO'!E200)</f>
        <v/>
      </c>
    </row>
    <row r="211" spans="1:1">
      <c r="A211" s="43" t="str">
        <f>+CONCATENATE('1. ESTRATÉGICO'!E201)</f>
        <v/>
      </c>
    </row>
    <row r="212" spans="1:1">
      <c r="A212" s="43" t="str">
        <f>+CONCATENATE('1. ESTRATÉGICO'!E202)</f>
        <v/>
      </c>
    </row>
    <row r="213" spans="1:1">
      <c r="A213" s="43" t="str">
        <f>+CONCATENATE('1. ESTRATÉGICO'!E203)</f>
        <v/>
      </c>
    </row>
    <row r="214" spans="1:1">
      <c r="A214" s="43" t="str">
        <f>+CONCATENATE('1. ESTRATÉGICO'!E204)</f>
        <v/>
      </c>
    </row>
    <row r="215" spans="1:1">
      <c r="A215" s="43" t="str">
        <f>+CONCATENATE('1. ESTRATÉGICO'!E205)</f>
        <v/>
      </c>
    </row>
    <row r="216" spans="1:1">
      <c r="A216" s="43" t="str">
        <f>+CONCATENATE('1. ESTRATÉGICO'!E206)</f>
        <v/>
      </c>
    </row>
    <row r="217" spans="1:1">
      <c r="A217" s="43" t="str">
        <f>+CONCATENATE('1. ESTRATÉGICO'!E207)</f>
        <v/>
      </c>
    </row>
    <row r="218" spans="1:1">
      <c r="A218" s="43" t="str">
        <f>+CONCATENATE('1. ESTRATÉGICO'!E208)</f>
        <v/>
      </c>
    </row>
    <row r="219" spans="1:1">
      <c r="A219" s="43" t="str">
        <f>+CONCATENATE('1. ESTRATÉGICO'!E209)</f>
        <v/>
      </c>
    </row>
    <row r="220" spans="1:1">
      <c r="A220" s="43" t="str">
        <f>+CONCATENATE('1. ESTRATÉGICO'!E210)</f>
        <v/>
      </c>
    </row>
    <row r="221" spans="1:1">
      <c r="A221" s="43" t="str">
        <f>+CONCATENATE('1. ESTRATÉGICO'!E211)</f>
        <v/>
      </c>
    </row>
    <row r="222" spans="1:1">
      <c r="A222" s="43" t="str">
        <f>+CONCATENATE('1. ESTRATÉGICO'!E212)</f>
        <v/>
      </c>
    </row>
    <row r="223" spans="1:1">
      <c r="A223" s="43" t="str">
        <f>+CONCATENATE('1. ESTRATÉGICO'!E213)</f>
        <v/>
      </c>
    </row>
    <row r="224" spans="1:1">
      <c r="A224" s="43" t="str">
        <f>+CONCATENATE('1. ESTRATÉGICO'!E214)</f>
        <v/>
      </c>
    </row>
    <row r="225" spans="1:1">
      <c r="A225" s="43" t="str">
        <f>+CONCATENATE('1. ESTRATÉGICO'!E215)</f>
        <v/>
      </c>
    </row>
    <row r="226" spans="1:1">
      <c r="A226" s="43" t="str">
        <f>+CONCATENATE('1. ESTRATÉGICO'!E216)</f>
        <v/>
      </c>
    </row>
    <row r="227" spans="1:1">
      <c r="A227" s="43" t="str">
        <f>+CONCATENATE('1. ESTRATÉGICO'!E217)</f>
        <v/>
      </c>
    </row>
    <row r="228" spans="1:1">
      <c r="A228" s="43" t="str">
        <f>+CONCATENATE('1. ESTRATÉGICO'!E218)</f>
        <v/>
      </c>
    </row>
    <row r="229" spans="1:1">
      <c r="A229" s="43" t="str">
        <f>+CONCATENATE('1. ESTRATÉGICO'!E219)</f>
        <v/>
      </c>
    </row>
    <row r="230" spans="1:1">
      <c r="A230" s="43" t="str">
        <f>+CONCATENATE('1. ESTRATÉGICO'!E220)</f>
        <v/>
      </c>
    </row>
    <row r="231" spans="1:1">
      <c r="A231" s="43" t="str">
        <f>+CONCATENATE('1. ESTRATÉGICO'!E221)</f>
        <v/>
      </c>
    </row>
    <row r="232" spans="1:1">
      <c r="A232" s="43" t="str">
        <f>+CONCATENATE('1. ESTRATÉGICO'!E222)</f>
        <v/>
      </c>
    </row>
    <row r="233" spans="1:1">
      <c r="A233" s="43" t="str">
        <f>+CONCATENATE('1. ESTRATÉGICO'!E223)</f>
        <v/>
      </c>
    </row>
    <row r="234" spans="1:1">
      <c r="A234" s="43" t="str">
        <f>+CONCATENATE('1. ESTRATÉGICO'!E224)</f>
        <v/>
      </c>
    </row>
    <row r="235" spans="1:1">
      <c r="A235" s="43" t="str">
        <f>+CONCATENATE('1. ESTRATÉGICO'!E225)</f>
        <v/>
      </c>
    </row>
    <row r="236" spans="1:1">
      <c r="A236" s="43" t="str">
        <f>+CONCATENATE('1. ESTRATÉGICO'!E226)</f>
        <v/>
      </c>
    </row>
    <row r="237" spans="1:1">
      <c r="A237" s="43" t="str">
        <f>+CONCATENATE('1. ESTRATÉGICO'!E227)</f>
        <v/>
      </c>
    </row>
    <row r="238" spans="1:1">
      <c r="A238" s="43" t="str">
        <f>+CONCATENATE('1. ESTRATÉGICO'!E228)</f>
        <v/>
      </c>
    </row>
    <row r="239" spans="1:1">
      <c r="A239" s="43" t="str">
        <f>+CONCATENATE('1. ESTRATÉGICO'!E229)</f>
        <v/>
      </c>
    </row>
    <row r="240" spans="1:1">
      <c r="A240" s="43" t="str">
        <f>+CONCATENATE('1. ESTRATÉGICO'!E230)</f>
        <v/>
      </c>
    </row>
    <row r="241" spans="1:1">
      <c r="A241" s="43" t="str">
        <f>+CONCATENATE('1. ESTRATÉGICO'!E231)</f>
        <v/>
      </c>
    </row>
    <row r="242" spans="1:1">
      <c r="A242" s="43" t="str">
        <f>+CONCATENATE('1. ESTRATÉGICO'!E232)</f>
        <v/>
      </c>
    </row>
    <row r="243" spans="1:1">
      <c r="A243" s="43" t="str">
        <f>+CONCATENATE('1. ESTRATÉGICO'!E233)</f>
        <v/>
      </c>
    </row>
    <row r="244" spans="1:1">
      <c r="A244" s="43" t="str">
        <f>+CONCATENATE('1. ESTRATÉGICO'!E234)</f>
        <v/>
      </c>
    </row>
    <row r="245" spans="1:1">
      <c r="A245" s="43" t="str">
        <f>+CONCATENATE('1. ESTRATÉGICO'!E235)</f>
        <v/>
      </c>
    </row>
    <row r="246" spans="1:1">
      <c r="A246" s="43" t="str">
        <f>+CONCATENATE('1. ESTRATÉGICO'!E236)</f>
        <v/>
      </c>
    </row>
    <row r="247" spans="1:1">
      <c r="A247" s="43" t="str">
        <f>+CONCATENATE('1. ESTRATÉGICO'!E237)</f>
        <v/>
      </c>
    </row>
    <row r="248" spans="1:1">
      <c r="A248" s="43" t="str">
        <f>+CONCATENATE('1. ESTRATÉGICO'!E238)</f>
        <v/>
      </c>
    </row>
    <row r="249" spans="1:1">
      <c r="A249" s="43" t="str">
        <f>+CONCATENATE('1. ESTRATÉGICO'!E239)</f>
        <v/>
      </c>
    </row>
    <row r="250" spans="1:1">
      <c r="A250" s="43" t="str">
        <f>+CONCATENATE('1. ESTRATÉGICO'!E240)</f>
        <v/>
      </c>
    </row>
    <row r="251" spans="1:1">
      <c r="A251" s="43" t="str">
        <f>+CONCATENATE('1. ESTRATÉGICO'!E241)</f>
        <v/>
      </c>
    </row>
    <row r="252" spans="1:1">
      <c r="A252" s="43" t="str">
        <f>+CONCATENATE('1. ESTRATÉGICO'!E242)</f>
        <v/>
      </c>
    </row>
    <row r="253" spans="1:1">
      <c r="A253" s="43" t="str">
        <f>+CONCATENATE('1. ESTRATÉGICO'!E243)</f>
        <v/>
      </c>
    </row>
    <row r="254" spans="1:1">
      <c r="A254" s="43" t="str">
        <f>+CONCATENATE('1. ESTRATÉGICO'!E244)</f>
        <v/>
      </c>
    </row>
    <row r="255" spans="1:1">
      <c r="A255" s="43" t="str">
        <f>+CONCATENATE('1. ESTRATÉGICO'!E245)</f>
        <v/>
      </c>
    </row>
    <row r="256" spans="1:1">
      <c r="A256" s="43" t="str">
        <f>+CONCATENATE('1. ESTRATÉGICO'!E246)</f>
        <v/>
      </c>
    </row>
    <row r="257" spans="1:1">
      <c r="A257" s="43" t="str">
        <f>+CONCATENATE('1. ESTRATÉGICO'!E247)</f>
        <v/>
      </c>
    </row>
    <row r="258" spans="1:1">
      <c r="A258" s="43" t="str">
        <f>+CONCATENATE('1. ESTRATÉGICO'!E248)</f>
        <v/>
      </c>
    </row>
    <row r="259" spans="1:1">
      <c r="A259" s="43" t="str">
        <f>+CONCATENATE('1. ESTRATÉGICO'!E249)</f>
        <v/>
      </c>
    </row>
    <row r="260" spans="1:1">
      <c r="A260" s="43" t="str">
        <f>+CONCATENATE('1. ESTRATÉGICO'!E250)</f>
        <v/>
      </c>
    </row>
    <row r="261" spans="1:1">
      <c r="A261" s="43" t="str">
        <f>+CONCATENATE('1. ESTRATÉGICO'!E251)</f>
        <v/>
      </c>
    </row>
    <row r="262" spans="1:1">
      <c r="A262" s="43" t="str">
        <f>+CONCATENATE('1. ESTRATÉGICO'!E252)</f>
        <v/>
      </c>
    </row>
    <row r="263" spans="1:1">
      <c r="A263" s="43" t="str">
        <f>+CONCATENATE('1. ESTRATÉGICO'!E253)</f>
        <v/>
      </c>
    </row>
    <row r="264" spans="1:1">
      <c r="A264" s="43" t="str">
        <f>+CONCATENATE('1. ESTRATÉGICO'!E254)</f>
        <v/>
      </c>
    </row>
    <row r="265" spans="1:1">
      <c r="A265" s="43" t="str">
        <f>+CONCATENATE('1. ESTRATÉGICO'!E255)</f>
        <v/>
      </c>
    </row>
    <row r="266" spans="1:1">
      <c r="A266" s="43" t="str">
        <f>+CONCATENATE('1. ESTRATÉGICO'!E256)</f>
        <v/>
      </c>
    </row>
    <row r="267" spans="1:1">
      <c r="A267" s="43" t="str">
        <f>+CONCATENATE('1. ESTRATÉGICO'!E257)</f>
        <v/>
      </c>
    </row>
    <row r="268" spans="1:1">
      <c r="A268" s="43" t="str">
        <f>+CONCATENATE('1. ESTRATÉGICO'!E258)</f>
        <v/>
      </c>
    </row>
    <row r="269" spans="1:1">
      <c r="A269" s="43" t="str">
        <f>+CONCATENATE('1. ESTRATÉGICO'!E259)</f>
        <v/>
      </c>
    </row>
    <row r="270" spans="1:1">
      <c r="A270" s="43" t="str">
        <f>+CONCATENATE('1. ESTRATÉGICO'!E260)</f>
        <v/>
      </c>
    </row>
    <row r="271" spans="1:1">
      <c r="A271" s="43" t="str">
        <f>+CONCATENATE('1. ESTRATÉGICO'!E261)</f>
        <v/>
      </c>
    </row>
    <row r="272" spans="1:1">
      <c r="A272" s="43" t="str">
        <f>+CONCATENATE('1. ESTRATÉGICO'!E262)</f>
        <v/>
      </c>
    </row>
    <row r="273" spans="1:1">
      <c r="A273" s="43" t="str">
        <f>+CONCATENATE('1. ESTRATÉGICO'!E263)</f>
        <v/>
      </c>
    </row>
    <row r="274" spans="1:1">
      <c r="A274" s="43" t="str">
        <f>+CONCATENATE('1. ESTRATÉGICO'!E264)</f>
        <v/>
      </c>
    </row>
    <row r="275" spans="1:1">
      <c r="A275" s="43" t="str">
        <f>+CONCATENATE('1. ESTRATÉGICO'!E265)</f>
        <v/>
      </c>
    </row>
    <row r="276" spans="1:1">
      <c r="A276" s="43" t="str">
        <f>+CONCATENATE('1. ESTRATÉGICO'!E266)</f>
        <v/>
      </c>
    </row>
    <row r="277" spans="1:1">
      <c r="A277" s="43" t="str">
        <f>+CONCATENATE('1. ESTRATÉGICO'!E267)</f>
        <v/>
      </c>
    </row>
    <row r="278" spans="1:1">
      <c r="A278" s="43" t="str">
        <f>+CONCATENATE('1. ESTRATÉGICO'!E268)</f>
        <v/>
      </c>
    </row>
    <row r="279" spans="1:1">
      <c r="A279" s="43" t="str">
        <f>+CONCATENATE('1. ESTRATÉGICO'!E269)</f>
        <v/>
      </c>
    </row>
    <row r="280" spans="1:1">
      <c r="A280" s="43" t="str">
        <f>+CONCATENATE('1. ESTRATÉGICO'!E270)</f>
        <v/>
      </c>
    </row>
    <row r="281" spans="1:1">
      <c r="A281" s="43" t="str">
        <f>+CONCATENATE('1. ESTRATÉGICO'!E271)</f>
        <v/>
      </c>
    </row>
    <row r="282" spans="1:1">
      <c r="A282" s="43" t="str">
        <f>+CONCATENATE('1. ESTRATÉGICO'!E272)</f>
        <v/>
      </c>
    </row>
    <row r="283" spans="1:1">
      <c r="A283" s="43" t="str">
        <f>+CONCATENATE('1. ESTRATÉGICO'!E273)</f>
        <v/>
      </c>
    </row>
    <row r="284" spans="1:1">
      <c r="A284" s="43" t="str">
        <f>+CONCATENATE('1. ESTRATÉGICO'!E274)</f>
        <v/>
      </c>
    </row>
    <row r="285" spans="1:1">
      <c r="A285" s="43" t="str">
        <f>+CONCATENATE('1. ESTRATÉGICO'!E275)</f>
        <v/>
      </c>
    </row>
    <row r="286" spans="1:1">
      <c r="A286" s="43" t="str">
        <f>+CONCATENATE('1. ESTRATÉGICO'!E276)</f>
        <v/>
      </c>
    </row>
    <row r="287" spans="1:1">
      <c r="A287" s="43" t="str">
        <f>+CONCATENATE('1. ESTRATÉGICO'!E277)</f>
        <v/>
      </c>
    </row>
    <row r="288" spans="1:1">
      <c r="A288" s="43" t="str">
        <f>+CONCATENATE('1. ESTRATÉGICO'!E278)</f>
        <v/>
      </c>
    </row>
    <row r="289" spans="1:1">
      <c r="A289" s="43" t="str">
        <f>+CONCATENATE('1. ESTRATÉGICO'!E279)</f>
        <v/>
      </c>
    </row>
    <row r="290" spans="1:1">
      <c r="A290" s="43" t="str">
        <f>+CONCATENATE('1. ESTRATÉGICO'!E280)</f>
        <v/>
      </c>
    </row>
    <row r="291" spans="1:1">
      <c r="A291" s="43" t="str">
        <f>+CONCATENATE('1. ESTRATÉGICO'!E281)</f>
        <v/>
      </c>
    </row>
    <row r="292" spans="1:1">
      <c r="A292" s="43" t="str">
        <f>+CONCATENATE('1. ESTRATÉGICO'!E282)</f>
        <v/>
      </c>
    </row>
    <row r="293" spans="1:1">
      <c r="A293" s="43" t="str">
        <f>+CONCATENATE('1. ESTRATÉGICO'!E283)</f>
        <v/>
      </c>
    </row>
    <row r="294" spans="1:1">
      <c r="A294" s="43" t="str">
        <f>+CONCATENATE('1. ESTRATÉGICO'!E284)</f>
        <v/>
      </c>
    </row>
    <row r="295" spans="1:1">
      <c r="A295" s="43" t="str">
        <f>+CONCATENATE('1. ESTRATÉGICO'!E285)</f>
        <v/>
      </c>
    </row>
    <row r="296" spans="1:1">
      <c r="A296" s="43" t="str">
        <f>+CONCATENATE('1. ESTRATÉGICO'!E286)</f>
        <v/>
      </c>
    </row>
    <row r="297" spans="1:1">
      <c r="A297" s="43" t="str">
        <f>+CONCATENATE('1. ESTRATÉGICO'!E287)</f>
        <v/>
      </c>
    </row>
    <row r="298" spans="1:1">
      <c r="A298" s="43" t="str">
        <f>+CONCATENATE('1. ESTRATÉGICO'!E288)</f>
        <v/>
      </c>
    </row>
    <row r="299" spans="1:1">
      <c r="A299" s="43" t="str">
        <f>+CONCATENATE('1. ESTRATÉGICO'!E289)</f>
        <v/>
      </c>
    </row>
    <row r="300" spans="1:1">
      <c r="A300" s="43" t="str">
        <f>+CONCATENATE('1. ESTRATÉGICO'!E290)</f>
        <v/>
      </c>
    </row>
    <row r="301" spans="1:1">
      <c r="A301" s="43" t="str">
        <f>+CONCATENATE('1. ESTRATÉGICO'!E291)</f>
        <v/>
      </c>
    </row>
    <row r="302" spans="1:1">
      <c r="A302" s="43" t="str">
        <f>+CONCATENATE('1. ESTRATÉGICO'!E292)</f>
        <v/>
      </c>
    </row>
    <row r="303" spans="1:1">
      <c r="A303" s="43" t="str">
        <f>+CONCATENATE('1. ESTRATÉGICO'!E293)</f>
        <v/>
      </c>
    </row>
    <row r="304" spans="1:1">
      <c r="A304" s="43" t="str">
        <f>+CONCATENATE('1. ESTRATÉGICO'!E294)</f>
        <v/>
      </c>
    </row>
    <row r="305" spans="1:1">
      <c r="A305" s="43" t="str">
        <f>+CONCATENATE('1. ESTRATÉGICO'!E295)</f>
        <v/>
      </c>
    </row>
    <row r="306" spans="1:1">
      <c r="A306" s="43" t="str">
        <f>+CONCATENATE('1. ESTRATÉGICO'!E296)</f>
        <v/>
      </c>
    </row>
    <row r="307" spans="1:1">
      <c r="A307" s="43" t="str">
        <f>+CONCATENATE('1. ESTRATÉGICO'!E297)</f>
        <v/>
      </c>
    </row>
    <row r="308" spans="1:1">
      <c r="A308" s="43" t="str">
        <f>+CONCATENATE('1. ESTRATÉGICO'!E298)</f>
        <v/>
      </c>
    </row>
    <row r="309" spans="1:1">
      <c r="A309" s="43" t="str">
        <f>+CONCATENATE('1. ESTRATÉGICO'!E299)</f>
        <v/>
      </c>
    </row>
    <row r="310" spans="1:1">
      <c r="A310" s="43" t="str">
        <f>+CONCATENATE('1. ESTRATÉGICO'!E300)</f>
        <v/>
      </c>
    </row>
    <row r="311" spans="1:1">
      <c r="A311" s="43" t="str">
        <f>+CONCATENATE('1. ESTRATÉGICO'!E301)</f>
        <v/>
      </c>
    </row>
    <row r="312" spans="1:1">
      <c r="A312" s="43" t="str">
        <f>+CONCATENATE('1. ESTRATÉGICO'!E302)</f>
        <v/>
      </c>
    </row>
    <row r="313" spans="1:1">
      <c r="A313" s="43" t="str">
        <f>+CONCATENATE('1. ESTRATÉGICO'!E303)</f>
        <v/>
      </c>
    </row>
    <row r="314" spans="1:1">
      <c r="A314" s="43" t="str">
        <f>+CONCATENATE('1. ESTRATÉGICO'!E304)</f>
        <v/>
      </c>
    </row>
    <row r="315" spans="1:1">
      <c r="A315" s="43" t="str">
        <f>+CONCATENATE('1. ESTRATÉGICO'!E305)</f>
        <v/>
      </c>
    </row>
    <row r="316" spans="1:1">
      <c r="A316" s="43" t="str">
        <f>+CONCATENATE('1. ESTRATÉGICO'!E306)</f>
        <v/>
      </c>
    </row>
    <row r="317" spans="1:1">
      <c r="A317" s="43" t="str">
        <f>+CONCATENATE('1. ESTRATÉGICO'!E307)</f>
        <v/>
      </c>
    </row>
    <row r="318" spans="1:1">
      <c r="A318" s="43" t="str">
        <f>+CONCATENATE('1. ESTRATÉGICO'!E308)</f>
        <v/>
      </c>
    </row>
    <row r="319" spans="1:1">
      <c r="A319" s="43" t="str">
        <f>+CONCATENATE('1. ESTRATÉGICO'!E309)</f>
        <v/>
      </c>
    </row>
    <row r="320" spans="1:1">
      <c r="A320" s="43" t="str">
        <f>+CONCATENATE('1. ESTRATÉGICO'!E310)</f>
        <v/>
      </c>
    </row>
    <row r="321" spans="1:1">
      <c r="A321" s="43" t="str">
        <f>+CONCATENATE('1. ESTRATÉGICO'!E311)</f>
        <v/>
      </c>
    </row>
    <row r="322" spans="1:1">
      <c r="A322" s="43" t="str">
        <f>+CONCATENATE('1. ESTRATÉGICO'!E312)</f>
        <v/>
      </c>
    </row>
    <row r="323" spans="1:1">
      <c r="A323" s="43" t="str">
        <f>+CONCATENATE('1. ESTRATÉGICO'!E313)</f>
        <v/>
      </c>
    </row>
    <row r="324" spans="1:1">
      <c r="A324" s="43" t="str">
        <f>+CONCATENATE('1. ESTRATÉGICO'!E314)</f>
        <v/>
      </c>
    </row>
    <row r="325" spans="1:1">
      <c r="A325" s="43" t="str">
        <f>+CONCATENATE('1. ESTRATÉGICO'!E315)</f>
        <v/>
      </c>
    </row>
    <row r="326" spans="1:1">
      <c r="A326" s="43" t="str">
        <f>+CONCATENATE('1. ESTRATÉGICO'!E316)</f>
        <v/>
      </c>
    </row>
    <row r="327" spans="1:1">
      <c r="A327" s="43" t="str">
        <f>+CONCATENATE('1. ESTRATÉGICO'!E317)</f>
        <v/>
      </c>
    </row>
    <row r="328" spans="1:1">
      <c r="A328" s="43" t="str">
        <f>+CONCATENATE('1. ESTRATÉGICO'!E318)</f>
        <v/>
      </c>
    </row>
    <row r="329" spans="1:1">
      <c r="A329" s="43" t="str">
        <f>+CONCATENATE('1. ESTRATÉGICO'!E319)</f>
        <v/>
      </c>
    </row>
    <row r="330" spans="1:1">
      <c r="A330" s="43" t="str">
        <f>+CONCATENATE('1. ESTRATÉGICO'!E320)</f>
        <v/>
      </c>
    </row>
    <row r="331" spans="1:1">
      <c r="A331" s="43" t="str">
        <f>+CONCATENATE('1. ESTRATÉGICO'!E321)</f>
        <v/>
      </c>
    </row>
    <row r="332" spans="1:1">
      <c r="A332" s="43" t="str">
        <f>+CONCATENATE('1. ESTRATÉGICO'!E322)</f>
        <v/>
      </c>
    </row>
    <row r="333" spans="1:1">
      <c r="A333" s="43" t="str">
        <f>+CONCATENATE('1. ESTRATÉGICO'!E323)</f>
        <v/>
      </c>
    </row>
    <row r="334" spans="1:1">
      <c r="A334" s="43" t="str">
        <f>+CONCATENATE('1. ESTRATÉGICO'!E324)</f>
        <v/>
      </c>
    </row>
    <row r="335" spans="1:1">
      <c r="A335" s="43" t="str">
        <f>+CONCATENATE('1. ESTRATÉGICO'!E325)</f>
        <v/>
      </c>
    </row>
    <row r="336" spans="1:1">
      <c r="A336" s="43" t="str">
        <f>+CONCATENATE('1. ESTRATÉGICO'!E326)</f>
        <v/>
      </c>
    </row>
    <row r="337" spans="1:1">
      <c r="A337" s="43" t="str">
        <f>+CONCATENATE('1. ESTRATÉGICO'!E327)</f>
        <v/>
      </c>
    </row>
    <row r="338" spans="1:1">
      <c r="A338" s="43" t="str">
        <f>+CONCATENATE('1. ESTRATÉGICO'!E328)</f>
        <v/>
      </c>
    </row>
    <row r="339" spans="1:1">
      <c r="A339" s="43" t="str">
        <f>+CONCATENATE('1. ESTRATÉGICO'!E329)</f>
        <v/>
      </c>
    </row>
    <row r="340" spans="1:1">
      <c r="A340" s="43" t="str">
        <f>+CONCATENATE('1. ESTRATÉGICO'!E330)</f>
        <v/>
      </c>
    </row>
    <row r="341" spans="1:1">
      <c r="A341" s="43" t="str">
        <f>+CONCATENATE('1. ESTRATÉGICO'!E331)</f>
        <v/>
      </c>
    </row>
    <row r="342" spans="1:1">
      <c r="A342" s="43" t="str">
        <f>+CONCATENATE('1. ESTRATÉGICO'!E332)</f>
        <v/>
      </c>
    </row>
    <row r="343" spans="1:1">
      <c r="A343" s="43" t="str">
        <f>+CONCATENATE('1. ESTRATÉGICO'!E333)</f>
        <v/>
      </c>
    </row>
    <row r="344" spans="1:1">
      <c r="A344" s="43" t="str">
        <f>+CONCATENATE('1. ESTRATÉGICO'!E334)</f>
        <v/>
      </c>
    </row>
    <row r="345" spans="1:1">
      <c r="A345" s="43" t="str">
        <f>+CONCATENATE('1. ESTRATÉGICO'!E335)</f>
        <v/>
      </c>
    </row>
    <row r="346" spans="1:1">
      <c r="A346" s="43" t="str">
        <f>+CONCATENATE('1. ESTRATÉGICO'!E336)</f>
        <v/>
      </c>
    </row>
    <row r="347" spans="1:1">
      <c r="A347" s="43" t="str">
        <f>+CONCATENATE('1. ESTRATÉGICO'!E337)</f>
        <v/>
      </c>
    </row>
    <row r="348" spans="1:1">
      <c r="A348" s="43" t="str">
        <f>+CONCATENATE('1. ESTRATÉGICO'!E338)</f>
        <v/>
      </c>
    </row>
    <row r="349" spans="1:1">
      <c r="A349" s="43" t="str">
        <f>+CONCATENATE('1. ESTRATÉGICO'!E339)</f>
        <v/>
      </c>
    </row>
    <row r="350" spans="1:1">
      <c r="A350" s="43" t="str">
        <f>+CONCATENATE('1. ESTRATÉGICO'!E340)</f>
        <v/>
      </c>
    </row>
    <row r="351" spans="1:1">
      <c r="A351" s="43" t="str">
        <f>+CONCATENATE('1. ESTRATÉGICO'!E341)</f>
        <v/>
      </c>
    </row>
    <row r="352" spans="1:1">
      <c r="A352" s="43" t="str">
        <f>+CONCATENATE('1. ESTRATÉGICO'!E342)</f>
        <v/>
      </c>
    </row>
  </sheetData>
  <autoFilter ref="A8:G8" xr:uid="{00000000-0001-0000-0200-000000000000}"/>
  <mergeCells count="31">
    <mergeCell ref="Z64:Z65"/>
    <mergeCell ref="Z66:Z67"/>
    <mergeCell ref="AA64:AA65"/>
    <mergeCell ref="AA66:AA67"/>
    <mergeCell ref="F100:F106"/>
    <mergeCell ref="AA111:AA113"/>
    <mergeCell ref="E107:E113"/>
    <mergeCell ref="B100:B106"/>
    <mergeCell ref="C100:C106"/>
    <mergeCell ref="D100:D106"/>
    <mergeCell ref="E100:E106"/>
    <mergeCell ref="F107:F113"/>
    <mergeCell ref="Z109:Z110"/>
    <mergeCell ref="Z107:Z108"/>
    <mergeCell ref="Z111:Z113"/>
    <mergeCell ref="A100:A106"/>
    <mergeCell ref="A107:A113"/>
    <mergeCell ref="B107:B113"/>
    <mergeCell ref="C107:C113"/>
    <mergeCell ref="D107:D113"/>
    <mergeCell ref="A1:B4"/>
    <mergeCell ref="C1:Z1"/>
    <mergeCell ref="C2:Z2"/>
    <mergeCell ref="C3:Z3"/>
    <mergeCell ref="C4:Z4"/>
    <mergeCell ref="Z52:Z54"/>
    <mergeCell ref="AA52:AA54"/>
    <mergeCell ref="Z6:AA7"/>
    <mergeCell ref="A6:Y7"/>
    <mergeCell ref="A5:B5"/>
    <mergeCell ref="C5:AA5"/>
  </mergeCells>
  <pageMargins left="0.7" right="0.7" top="0.75" bottom="0.75" header="0.3" footer="0.3"/>
  <drawing r:id="rId1"/>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200-000000000000}">
          <x14:formula1>
            <xm:f>ANEXO1!$A$70:$A$72</xm:f>
          </x14:formula1>
          <xm:sqref>E9:E16</xm:sqref>
        </x14:dataValidation>
        <x14:dataValidation type="list" allowBlank="1" showInputMessage="1" showErrorMessage="1" xr:uid="{00000000-0002-0000-0200-000002000000}">
          <x14:formula1>
            <xm:f>ANEXO1!$A$79:$A$83</xm:f>
          </x14:formula1>
          <xm:sqref>E42:E45</xm:sqref>
        </x14:dataValidation>
        <x14:dataValidation type="list" allowBlank="1" showInputMessage="1" showErrorMessage="1" xr:uid="{00000000-0002-0000-0200-000003000000}">
          <x14:formula1>
            <xm:f>ANEXO1!$A$91:$A$93</xm:f>
          </x14:formula1>
          <xm:sqref>E52:E54</xm:sqref>
        </x14:dataValidation>
        <x14:dataValidation type="list" allowBlank="1" showInputMessage="1" showErrorMessage="1" xr:uid="{00000000-0002-0000-0200-000004000000}">
          <x14:formula1>
            <xm:f>ANEXO1!$A$95:$A$103</xm:f>
          </x14:formula1>
          <xm:sqref>E55:E57</xm:sqref>
        </x14:dataValidation>
        <x14:dataValidation type="list" allowBlank="1" showInputMessage="1" showErrorMessage="1" xr:uid="{00000000-0002-0000-0200-000005000000}">
          <x14:formula1>
            <xm:f>ANEXO1!$A$25:$A$32</xm:f>
          </x14:formula1>
          <xm:sqref>B107 B64:B67 B52:B57 B93:B100 B9:B45</xm:sqref>
        </x14:dataValidation>
        <x14:dataValidation type="list" allowBlank="1" showInputMessage="1" showErrorMessage="1" xr:uid="{00000000-0002-0000-0200-000006000000}">
          <x14:formula1>
            <xm:f>ANEXO1!$F$25:$F$44</xm:f>
          </x14:formula1>
          <xm:sqref>C107 C64:C67 C52:C57 C93:C100 C9:C45</xm:sqref>
        </x14:dataValidation>
        <x14:dataValidation type="list" allowBlank="1" showInputMessage="1" showErrorMessage="1" xr:uid="{00000000-0002-0000-0200-000007000000}">
          <x14:formula1>
            <xm:f>ANEXO1!$A$50:$A$67</xm:f>
          </x14:formula1>
          <xm:sqref>D64:D67 D97:D99 D75:D79 D92 D52:D57 D9:D45</xm:sqref>
        </x14:dataValidation>
        <x14:dataValidation type="list" allowBlank="1" showInputMessage="1" showErrorMessage="1" xr:uid="{00000000-0002-0000-0200-000008000000}">
          <x14:formula1>
            <xm:f>ANEXO1!$A$105:$A$106</xm:f>
          </x14:formula1>
          <xm:sqref>E64:E67</xm:sqref>
        </x14:dataValidation>
        <x14:dataValidation type="list" allowBlank="1" showInputMessage="1" showErrorMessage="1" xr:uid="{00000000-0002-0000-0200-000009000000}">
          <x14:formula1>
            <xm:f>ANEXO1!$A$115:$A$122</xm:f>
          </x14:formula1>
          <xm:sqref>E75:E79 E92</xm:sqref>
        </x14:dataValidation>
        <x14:dataValidation type="list" allowBlank="1" showInputMessage="1" showErrorMessage="1" xr:uid="{00000000-0002-0000-0200-00000A000000}">
          <x14:formula1>
            <xm:f>ANEXO1!$A$128:$A$130</xm:f>
          </x14:formula1>
          <xm:sqref>D93:D96</xm:sqref>
        </x14:dataValidation>
        <x14:dataValidation type="list" allowBlank="1" showInputMessage="1" showErrorMessage="1" xr:uid="{00000000-0002-0000-0200-00000B000000}">
          <x14:formula1>
            <xm:f>ANEXO1!$A$132:$A$142</xm:f>
          </x14:formula1>
          <xm:sqref>E93:E96</xm:sqref>
        </x14:dataValidation>
        <x14:dataValidation type="list" allowBlank="1" showInputMessage="1" showErrorMessage="1" xr:uid="{00000000-0002-0000-0200-00000C000000}">
          <x14:formula1>
            <xm:f>ANEXO1!$A$35:$A$47</xm:f>
          </x14:formula1>
          <xm:sqref>Y93:Y113 Y9:Y45 Y52:Y79</xm:sqref>
        </x14:dataValidation>
        <x14:dataValidation type="list" allowBlank="1" showInputMessage="1" showErrorMessage="1" xr:uid="{00000000-0002-0000-0200-00000D000000}">
          <x14:formula1>
            <xm:f>'C:\Users\bdeavilac\Documents\Belsira\SECRETARIA GENERAL 2024 - CALIDAD\PLAN DE ACCION AGO 2024\Transparencia\[PTDGI01-F001 PLAN DE ACCIÓN INSTITUCIONAL Transparencia DILIGENCIADO.xlsx]ANEXO1'!#REF!</xm:f>
          </x14:formula1>
          <xm:sqref>B46:E51 Y46:Y51</xm:sqref>
        </x14:dataValidation>
        <x14:dataValidation type="list" allowBlank="1" showInputMessage="1" showErrorMessage="1" xr:uid="{00000000-0002-0000-0200-00000E000000}">
          <x14:formula1>
            <xm:f>'C:\Users\bdeavilac\Documents\Belsira\SECRETARIA GENERAL 2024 - CALIDAD\PLAN DE ACCION AGO 2024\Talento Humano\[PTDGI01-F001 PLAN DE ACCIÓN INSTITUCIONAL talento humano.xlsx]ANEXO1'!#REF!</xm:f>
          </x14:formula1>
          <xm:sqref>B68:E71</xm:sqref>
        </x14:dataValidation>
        <x14:dataValidation type="list" allowBlank="1" showInputMessage="1" showErrorMessage="1" xr:uid="{00000000-0002-0000-0200-00000F000000}">
          <x14:formula1>
            <xm:f>'C:\Users\bdeavilac\Documents\Belsira\SECRETARIA GENERAL 2024 - CALIDAD\PLAN DE ACCION AGO 2024\Informatica\[PTDGI01-F001 PLAN DE ACCIÓN INSTITUCIONAL informatica.xlsx]ANEXO1'!#REF!</xm:f>
          </x14:formula1>
          <xm:sqref>Y80:Y92 D80:E91 B75:C92</xm:sqref>
        </x14:dataValidation>
        <x14:dataValidation type="list" allowBlank="1" showInputMessage="1" showErrorMessage="1" xr:uid="{00000000-0002-0000-0200-000010000000}">
          <x14:formula1>
            <xm:f>'C:\Users\bdeavilac\Documents\Belsira\SECRETARIA GENERAL 2024 - CALIDAD\PLAN DE ACCION AGO 2024\Atencion al ciudadano\[PTDGI01-F001 PLAN DE ACCIÓN INSTITUCIONAL - Atención al Ciudadano.xlsx]ANEXO1'!#REF!</xm:f>
          </x14:formula1>
          <xm:sqref>B74:E74 C72:F73</xm:sqref>
        </x14:dataValidation>
        <x14:dataValidation type="list" allowBlank="1" showInputMessage="1" showErrorMessage="1" xr:uid="{00000000-0002-0000-0200-000015000000}">
          <x14:formula1>
            <xm:f>'C:\Users\bdeavilac\Documents\Belsira\SECRETARIA GENERAL 2024 - CALIDAD\PLAN DE ACCION AGO 2024\Escuela taller\[PTDGI01-F001 PLAN DE ACCIÓN INSTITUCIONAL_ESCUELA TALLER_DEFINITIVO.xlsx]ANEXO1'!#REF!</xm:f>
          </x14:formula1>
          <xm:sqref>B58:D63</xm:sqref>
        </x14:dataValidation>
        <x14:dataValidation type="list" allowBlank="1" showInputMessage="1" showErrorMessage="1" xr:uid="{3011C61A-B917-4ABE-A5DE-9923593E1EC0}">
          <x14:formula1>
            <xm:f>ANEXO1!$A$144</xm:f>
          </x14:formula1>
          <xm:sqref>D107 D100</xm:sqref>
        </x14:dataValidation>
        <x14:dataValidation type="list" allowBlank="1" showInputMessage="1" showErrorMessage="1" xr:uid="{48635C32-DD09-43CB-BF90-B607D1DDEF4F}">
          <x14:formula1>
            <xm:f>ANEXO1!$A$146</xm:f>
          </x14:formula1>
          <xm:sqref>E107 E100</xm:sqref>
        </x14:dataValidation>
        <x14:dataValidation type="list" allowBlank="1" showInputMessage="1" showErrorMessage="1" xr:uid="{45AD585A-18DF-4A66-901A-8782E958F1B3}">
          <x14:formula1>
            <xm:f>ANEXO1!$A$74:$A$77</xm:f>
          </x14:formula1>
          <xm:sqref>E17:E41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L712"/>
  <sheetViews>
    <sheetView tabSelected="1" topLeftCell="K1" zoomScale="70" zoomScaleNormal="70" workbookViewId="0">
      <pane ySplit="8" topLeftCell="A328" activePane="bottomLeft" state="frozen"/>
      <selection pane="bottomLeft" activeCell="P330" sqref="P330"/>
    </sheetView>
  </sheetViews>
  <sheetFormatPr baseColWidth="10" defaultColWidth="11.375" defaultRowHeight="14.25"/>
  <cols>
    <col min="1" max="1" width="45" style="7" customWidth="1"/>
    <col min="2" max="2" width="23.25" customWidth="1"/>
    <col min="3" max="3" width="23.25" style="88" customWidth="1"/>
    <col min="4" max="4" width="69.875" style="53" customWidth="1"/>
    <col min="5" max="5" width="37.625" customWidth="1"/>
    <col min="6" max="6" width="24.625" style="88" customWidth="1"/>
    <col min="7" max="7" width="44.875" style="42" customWidth="1"/>
    <col min="8" max="8" width="53.625" style="43" customWidth="1"/>
    <col min="9" max="9" width="31.875" style="42" customWidth="1"/>
    <col min="10" max="10" width="31.875" customWidth="1"/>
    <col min="11" max="11" width="58.75" customWidth="1"/>
    <col min="12" max="12" width="23.625" style="26" customWidth="1"/>
    <col min="13" max="13" width="26.75" customWidth="1"/>
    <col min="14" max="14" width="29.625" style="88" customWidth="1"/>
    <col min="15" max="16" width="29.625" customWidth="1"/>
    <col min="17" max="17" width="37.625" bestFit="1" customWidth="1"/>
    <col min="18" max="18" width="31.375" bestFit="1" customWidth="1"/>
    <col min="19" max="19" width="29.625" customWidth="1"/>
    <col min="20" max="20" width="35.625" bestFit="1" customWidth="1"/>
    <col min="21" max="21" width="29.625" customWidth="1"/>
    <col min="22" max="22" width="21.125" style="26" customWidth="1"/>
    <col min="23" max="23" width="21.625" style="26" customWidth="1"/>
    <col min="24" max="24" width="20.875" style="26" customWidth="1"/>
    <col min="25" max="25" width="23.625" style="154" customWidth="1"/>
    <col min="26" max="26" width="22.625" style="43" customWidth="1"/>
    <col min="27" max="27" width="30" style="26" customWidth="1"/>
    <col min="28" max="28" width="63" style="43" customWidth="1"/>
    <col min="29" max="29" width="61.875" style="43" customWidth="1"/>
    <col min="30" max="30" width="31.25" customWidth="1"/>
    <col min="31" max="32" width="46.25" customWidth="1"/>
    <col min="33" max="33" width="29.375" customWidth="1"/>
    <col min="34" max="34" width="27.25" customWidth="1"/>
    <col min="35" max="35" width="33.25" customWidth="1"/>
    <col min="36" max="37" width="29.875" customWidth="1"/>
    <col min="38" max="38" width="34.25" customWidth="1"/>
    <col min="39" max="39" width="30.875" customWidth="1"/>
    <col min="40" max="40" width="26.625" style="43" customWidth="1"/>
    <col min="41" max="41" width="41" customWidth="1"/>
    <col min="42" max="42" width="38" bestFit="1" customWidth="1"/>
    <col min="43" max="43" width="31" bestFit="1" customWidth="1"/>
    <col min="44" max="44" width="21.375" customWidth="1"/>
    <col min="45" max="45" width="23" customWidth="1"/>
    <col min="46" max="46" width="22.25" customWidth="1"/>
  </cols>
  <sheetData>
    <row r="1" spans="1:142" s="1" customFormat="1" ht="23.25" hidden="1" customHeight="1">
      <c r="A1" s="337" t="s">
        <v>841</v>
      </c>
      <c r="B1" s="337"/>
      <c r="C1" s="360" t="s">
        <v>125</v>
      </c>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2"/>
      <c r="AO1" s="29" t="s">
        <v>126</v>
      </c>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row>
    <row r="2" spans="1:142" s="1" customFormat="1" ht="23.25" hidden="1" customHeight="1">
      <c r="A2" s="337"/>
      <c r="B2" s="337"/>
      <c r="C2" s="360" t="s">
        <v>127</v>
      </c>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2"/>
      <c r="AO2" s="29" t="s">
        <v>128</v>
      </c>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row>
    <row r="3" spans="1:142" s="1" customFormat="1" ht="23.25" hidden="1" customHeight="1">
      <c r="A3" s="337"/>
      <c r="B3" s="337"/>
      <c r="C3" s="360" t="s">
        <v>129</v>
      </c>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2"/>
      <c r="AO3" s="29" t="s">
        <v>130</v>
      </c>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row>
    <row r="4" spans="1:142" s="1" customFormat="1" ht="23.25" hidden="1" customHeight="1">
      <c r="A4" s="337"/>
      <c r="B4" s="337"/>
      <c r="C4" s="360" t="s">
        <v>131</v>
      </c>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2"/>
      <c r="AO4" s="29" t="s">
        <v>842</v>
      </c>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row>
    <row r="5" spans="1:142" s="1" customFormat="1" ht="26.25" hidden="1" customHeight="1">
      <c r="A5" s="388" t="s">
        <v>527</v>
      </c>
      <c r="B5" s="388"/>
      <c r="C5" s="352" t="s">
        <v>134</v>
      </c>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83"/>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row>
    <row r="6" spans="1:142" ht="15" customHeight="1">
      <c r="A6" s="384" t="s">
        <v>843</v>
      </c>
      <c r="B6" s="384"/>
      <c r="C6" s="384"/>
      <c r="D6" s="384"/>
      <c r="E6" s="384"/>
      <c r="F6" s="384"/>
      <c r="G6" s="384"/>
      <c r="H6" s="384"/>
      <c r="I6" s="384"/>
      <c r="J6" s="384"/>
      <c r="K6" s="384"/>
      <c r="L6" s="384"/>
      <c r="M6" s="384"/>
      <c r="N6" s="384"/>
      <c r="O6" s="384"/>
      <c r="P6" s="384"/>
      <c r="Q6" s="384"/>
      <c r="R6" s="384"/>
      <c r="S6" s="384"/>
      <c r="T6" s="384"/>
      <c r="U6" s="384"/>
      <c r="V6" s="384"/>
      <c r="W6" s="384"/>
      <c r="X6" s="384"/>
      <c r="Y6" s="384"/>
      <c r="Z6" s="384"/>
      <c r="AA6" s="384"/>
      <c r="AB6" s="384"/>
      <c r="AC6" s="385"/>
      <c r="AD6" s="389" t="s">
        <v>844</v>
      </c>
      <c r="AE6" s="346"/>
      <c r="AF6" s="346"/>
      <c r="AG6" s="346"/>
      <c r="AH6" s="346"/>
      <c r="AI6" s="346"/>
      <c r="AJ6" s="44"/>
      <c r="AK6" s="44"/>
      <c r="AL6" s="334" t="s">
        <v>845</v>
      </c>
      <c r="AM6" s="334"/>
      <c r="AN6" s="334"/>
      <c r="AO6" s="334"/>
    </row>
    <row r="7" spans="1:142" ht="15" customHeight="1">
      <c r="A7" s="386"/>
      <c r="B7" s="386"/>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7"/>
      <c r="AD7" s="390"/>
      <c r="AE7" s="348"/>
      <c r="AF7" s="348"/>
      <c r="AG7" s="348"/>
      <c r="AH7" s="348"/>
      <c r="AI7" s="348"/>
      <c r="AJ7" s="45"/>
      <c r="AK7" s="45"/>
      <c r="AL7" s="334"/>
      <c r="AM7" s="334"/>
      <c r="AN7" s="334"/>
      <c r="AO7" s="334"/>
    </row>
    <row r="8" spans="1:142" s="26" customFormat="1" ht="88.5" customHeight="1">
      <c r="A8" s="21" t="s">
        <v>10</v>
      </c>
      <c r="B8" s="21" t="s">
        <v>139</v>
      </c>
      <c r="C8" s="21" t="s">
        <v>14</v>
      </c>
      <c r="D8" s="51" t="s">
        <v>846</v>
      </c>
      <c r="E8" s="2" t="s">
        <v>65</v>
      </c>
      <c r="F8" s="21" t="s">
        <v>67</v>
      </c>
      <c r="G8" s="2" t="s">
        <v>69</v>
      </c>
      <c r="H8" s="2" t="s">
        <v>847</v>
      </c>
      <c r="I8" s="2" t="s">
        <v>73</v>
      </c>
      <c r="J8" s="2" t="s">
        <v>848</v>
      </c>
      <c r="K8" s="22" t="s">
        <v>849</v>
      </c>
      <c r="L8" s="22" t="s">
        <v>79</v>
      </c>
      <c r="M8" s="22" t="s">
        <v>81</v>
      </c>
      <c r="N8" s="21" t="s">
        <v>850</v>
      </c>
      <c r="O8" s="21" t="s">
        <v>851</v>
      </c>
      <c r="P8" s="21" t="s">
        <v>2091</v>
      </c>
      <c r="Q8" s="213" t="s">
        <v>2133</v>
      </c>
      <c r="R8" s="213" t="s">
        <v>2134</v>
      </c>
      <c r="S8" s="213" t="s">
        <v>2135</v>
      </c>
      <c r="T8" s="213" t="s">
        <v>2136</v>
      </c>
      <c r="U8" s="213" t="s">
        <v>2137</v>
      </c>
      <c r="V8" s="22" t="s">
        <v>852</v>
      </c>
      <c r="W8" s="22" t="s">
        <v>853</v>
      </c>
      <c r="X8" s="21" t="s">
        <v>89</v>
      </c>
      <c r="Y8" s="21" t="s">
        <v>91</v>
      </c>
      <c r="Z8" s="21" t="s">
        <v>93</v>
      </c>
      <c r="AA8" s="21" t="s">
        <v>95</v>
      </c>
      <c r="AB8" s="21" t="s">
        <v>97</v>
      </c>
      <c r="AC8" s="21" t="s">
        <v>99</v>
      </c>
      <c r="AD8" s="2" t="s">
        <v>102</v>
      </c>
      <c r="AE8" s="2" t="s">
        <v>854</v>
      </c>
      <c r="AF8" s="2" t="s">
        <v>106</v>
      </c>
      <c r="AG8" s="2" t="s">
        <v>108</v>
      </c>
      <c r="AH8" s="2" t="s">
        <v>110</v>
      </c>
      <c r="AI8" s="2" t="s">
        <v>112</v>
      </c>
      <c r="AJ8" s="2" t="s">
        <v>855</v>
      </c>
      <c r="AK8" s="2" t="s">
        <v>856</v>
      </c>
      <c r="AL8" s="21" t="s">
        <v>857</v>
      </c>
      <c r="AM8" s="21" t="s">
        <v>858</v>
      </c>
      <c r="AN8" s="21" t="s">
        <v>119</v>
      </c>
      <c r="AO8" s="21" t="s">
        <v>121</v>
      </c>
      <c r="AP8" s="213" t="s">
        <v>2125</v>
      </c>
      <c r="AQ8" s="213" t="s">
        <v>2129</v>
      </c>
      <c r="AR8" s="213" t="s">
        <v>2130</v>
      </c>
      <c r="AS8" s="213" t="s">
        <v>2131</v>
      </c>
      <c r="AT8" s="213" t="s">
        <v>2132</v>
      </c>
    </row>
    <row r="9" spans="1:142" s="146" customFormat="1" ht="72.75" customHeight="1">
      <c r="A9" s="178" t="str">
        <f>+CONCATENATE('1. ESTRATÉGICO'!E8)</f>
        <v>Incrementar en 90 % la capacidad instalada de infraestructura para la cobertura de los servicios de cementerios en el Distrito de Cartagena</v>
      </c>
      <c r="B9" s="178" t="str">
        <f>+CONCATENATE('1. ESTRATÉGICO'!F8)</f>
        <v xml:space="preserve">Cementerios </v>
      </c>
      <c r="C9" s="195" t="s">
        <v>155</v>
      </c>
      <c r="D9" s="178" t="str">
        <f>+CONCATENATE('1. ESTRATÉGICO'!K8)</f>
        <v>Elaborar un (1) estudio técnico, financiero y ambiental para la construcción de un Nuevo Parque Cementerio Distrital</v>
      </c>
      <c r="E9" s="178" t="s">
        <v>859</v>
      </c>
      <c r="F9" s="214">
        <v>2024130010087</v>
      </c>
      <c r="G9" s="178" t="s">
        <v>860</v>
      </c>
      <c r="H9" s="193" t="s">
        <v>861</v>
      </c>
      <c r="I9" s="215" t="s">
        <v>862</v>
      </c>
      <c r="J9" s="198">
        <v>0.1</v>
      </c>
      <c r="K9" s="193" t="s">
        <v>159</v>
      </c>
      <c r="L9" s="176" t="s">
        <v>863</v>
      </c>
      <c r="M9" s="176" t="s">
        <v>864</v>
      </c>
      <c r="N9" s="176" t="s">
        <v>162</v>
      </c>
      <c r="O9" s="176" t="s">
        <v>162</v>
      </c>
      <c r="P9" s="198" t="s">
        <v>162</v>
      </c>
      <c r="Q9" s="376">
        <v>300000000</v>
      </c>
      <c r="R9" s="376">
        <v>18900000</v>
      </c>
      <c r="S9" s="377">
        <f>R9/Q9</f>
        <v>6.3E-2</v>
      </c>
      <c r="T9" s="376">
        <v>129600000</v>
      </c>
      <c r="U9" s="377">
        <f>T9/Q9</f>
        <v>0.432</v>
      </c>
      <c r="V9" s="216">
        <v>46054</v>
      </c>
      <c r="W9" s="216">
        <v>46387</v>
      </c>
      <c r="X9" s="217">
        <f>+W9-V9</f>
        <v>333</v>
      </c>
      <c r="Y9" s="218" t="s">
        <v>865</v>
      </c>
      <c r="Z9" s="178" t="s">
        <v>866</v>
      </c>
      <c r="AA9" s="173" t="s">
        <v>867</v>
      </c>
      <c r="AB9" s="178" t="s">
        <v>868</v>
      </c>
      <c r="AC9" s="178" t="s">
        <v>869</v>
      </c>
      <c r="AD9" s="176" t="s">
        <v>870</v>
      </c>
      <c r="AE9" s="189" t="s">
        <v>871</v>
      </c>
      <c r="AF9" s="189" t="s">
        <v>871</v>
      </c>
      <c r="AG9" s="172"/>
      <c r="AH9" s="172"/>
      <c r="AI9" s="176" t="s">
        <v>298</v>
      </c>
      <c r="AJ9" s="176" t="s">
        <v>298</v>
      </c>
      <c r="AK9" s="176"/>
      <c r="AL9" s="176"/>
      <c r="AM9" s="176"/>
      <c r="AN9" s="219" t="s">
        <v>872</v>
      </c>
      <c r="AO9" s="220" t="s">
        <v>873</v>
      </c>
      <c r="AP9" s="376">
        <v>300000000</v>
      </c>
      <c r="AQ9" s="376">
        <v>18900000</v>
      </c>
      <c r="AR9" s="377">
        <f>AQ9/AP9</f>
        <v>6.3E-2</v>
      </c>
      <c r="AS9" s="376">
        <v>129600000</v>
      </c>
      <c r="AT9" s="377">
        <f>AS9/AP9</f>
        <v>0.432</v>
      </c>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row>
    <row r="10" spans="1:142" s="146" customFormat="1" ht="72.75" customHeight="1">
      <c r="A10" s="178" t="str">
        <f>+CONCATENATE('1. ESTRATÉGICO'!E9)</f>
        <v>Incrementar en 90 % la capacidad instalada de infraestructura para la cobertura de los servicios de cementerios en el Distrito de Cartagena</v>
      </c>
      <c r="B10" s="178" t="str">
        <f>+CONCATENATE('1. ESTRATÉGICO'!F9)</f>
        <v xml:space="preserve">Cementerios </v>
      </c>
      <c r="C10" s="195" t="s">
        <v>155</v>
      </c>
      <c r="D10" s="178" t="str">
        <f>+CONCATENATE('1. ESTRATÉGICO'!K9)</f>
        <v>Elaborar cuatro (4) acciones preventivas, correctivas, de modernización, restauración, construcción de bóvedas y/o nichos en los cementerios del Distrito</v>
      </c>
      <c r="E10" s="178" t="s">
        <v>859</v>
      </c>
      <c r="F10" s="214">
        <v>2024130010087</v>
      </c>
      <c r="G10" s="178" t="s">
        <v>860</v>
      </c>
      <c r="H10" s="193" t="s">
        <v>874</v>
      </c>
      <c r="I10" s="221" t="s">
        <v>875</v>
      </c>
      <c r="J10" s="198">
        <v>0.6</v>
      </c>
      <c r="K10" s="178" t="s">
        <v>876</v>
      </c>
      <c r="L10" s="176" t="s">
        <v>863</v>
      </c>
      <c r="M10" s="173" t="s">
        <v>877</v>
      </c>
      <c r="N10" s="176">
        <v>1</v>
      </c>
      <c r="O10" s="176">
        <v>0.4</v>
      </c>
      <c r="P10" s="198">
        <f>O10/N10</f>
        <v>0.4</v>
      </c>
      <c r="Q10" s="376"/>
      <c r="R10" s="376"/>
      <c r="S10" s="377"/>
      <c r="T10" s="376"/>
      <c r="U10" s="377"/>
      <c r="V10" s="216">
        <v>45677</v>
      </c>
      <c r="W10" s="216">
        <v>46022</v>
      </c>
      <c r="X10" s="217">
        <f t="shared" ref="X10:X26" si="0">+W10-V10</f>
        <v>345</v>
      </c>
      <c r="Y10" s="218" t="s">
        <v>1890</v>
      </c>
      <c r="Z10" s="178" t="s">
        <v>1894</v>
      </c>
      <c r="AA10" s="173" t="s">
        <v>867</v>
      </c>
      <c r="AB10" s="178" t="s">
        <v>868</v>
      </c>
      <c r="AC10" s="178" t="s">
        <v>869</v>
      </c>
      <c r="AD10" s="176" t="s">
        <v>878</v>
      </c>
      <c r="AE10" s="189" t="s">
        <v>871</v>
      </c>
      <c r="AF10" s="189" t="s">
        <v>871</v>
      </c>
      <c r="AG10" s="172"/>
      <c r="AH10" s="172"/>
      <c r="AI10" s="176" t="s">
        <v>298</v>
      </c>
      <c r="AJ10" s="176" t="s">
        <v>298</v>
      </c>
      <c r="AK10" s="176"/>
      <c r="AL10" s="176"/>
      <c r="AM10" s="176"/>
      <c r="AN10" s="219" t="s">
        <v>872</v>
      </c>
      <c r="AO10" s="220" t="s">
        <v>873</v>
      </c>
      <c r="AP10" s="376"/>
      <c r="AQ10" s="376"/>
      <c r="AR10" s="377"/>
      <c r="AS10" s="376"/>
      <c r="AT10" s="377"/>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row>
    <row r="11" spans="1:142" s="146" customFormat="1" ht="72.75" customHeight="1">
      <c r="A11" s="178" t="str">
        <f>+CONCATENATE('1. ESTRATÉGICO'!E11)</f>
        <v>Incrementar en 90 % la capacidad instalada de infraestructura para la cobertura de los servicios de cementerios en el Distrito de Cartagena</v>
      </c>
      <c r="B11" s="178" t="str">
        <f>+CONCATENATE('1. ESTRATÉGICO'!F11)</f>
        <v xml:space="preserve">Cementerios </v>
      </c>
      <c r="C11" s="195" t="s">
        <v>155</v>
      </c>
      <c r="D11" s="178" t="str">
        <f>+CONCATENATE('1. ESTRATÉGICO'!K10)</f>
        <v>Implementar un (1) sistema tecnológico para trámites de servicios de cementerio</v>
      </c>
      <c r="E11" s="178" t="s">
        <v>859</v>
      </c>
      <c r="F11" s="214">
        <v>2024130010087</v>
      </c>
      <c r="G11" s="178" t="s">
        <v>860</v>
      </c>
      <c r="H11" s="178" t="s">
        <v>881</v>
      </c>
      <c r="I11" s="222" t="s">
        <v>882</v>
      </c>
      <c r="J11" s="198">
        <v>0.2</v>
      </c>
      <c r="K11" s="189" t="s">
        <v>883</v>
      </c>
      <c r="L11" s="176" t="s">
        <v>863</v>
      </c>
      <c r="M11" s="176" t="s">
        <v>864</v>
      </c>
      <c r="N11" s="176" t="s">
        <v>162</v>
      </c>
      <c r="O11" s="176" t="s">
        <v>162</v>
      </c>
      <c r="P11" s="198" t="s">
        <v>162</v>
      </c>
      <c r="Q11" s="376"/>
      <c r="R11" s="376"/>
      <c r="S11" s="377"/>
      <c r="T11" s="376"/>
      <c r="U11" s="377"/>
      <c r="V11" s="216">
        <v>46054</v>
      </c>
      <c r="W11" s="216">
        <v>46387</v>
      </c>
      <c r="X11" s="217">
        <f t="shared" si="0"/>
        <v>333</v>
      </c>
      <c r="Y11" s="218" t="s">
        <v>1891</v>
      </c>
      <c r="Z11" s="178" t="s">
        <v>1895</v>
      </c>
      <c r="AA11" s="173" t="s">
        <v>867</v>
      </c>
      <c r="AB11" s="178" t="s">
        <v>868</v>
      </c>
      <c r="AC11" s="178" t="s">
        <v>869</v>
      </c>
      <c r="AD11" s="176" t="s">
        <v>878</v>
      </c>
      <c r="AE11" s="189" t="s">
        <v>871</v>
      </c>
      <c r="AF11" s="189" t="s">
        <v>871</v>
      </c>
      <c r="AG11" s="172"/>
      <c r="AH11" s="172"/>
      <c r="AI11" s="223" t="s">
        <v>298</v>
      </c>
      <c r="AJ11" s="223" t="s">
        <v>298</v>
      </c>
      <c r="AK11" s="223"/>
      <c r="AL11" s="223"/>
      <c r="AM11" s="223"/>
      <c r="AN11" s="219" t="s">
        <v>872</v>
      </c>
      <c r="AO11" s="220" t="s">
        <v>873</v>
      </c>
      <c r="AP11" s="376"/>
      <c r="AQ11" s="376"/>
      <c r="AR11" s="377"/>
      <c r="AS11" s="376"/>
      <c r="AT11" s="377"/>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row>
    <row r="12" spans="1:142" s="146" customFormat="1" ht="72.75" customHeight="1">
      <c r="A12" s="178" t="str">
        <f>+CONCATENATE('1. ESTRATÉGICO'!E13)</f>
        <v>Rehabilitar cuatrocientos (400) metros cuadrados de espacio público en el Centro Histórico y su área de influencia</v>
      </c>
      <c r="B12" s="178" t="s">
        <v>154</v>
      </c>
      <c r="C12" s="195" t="s">
        <v>155</v>
      </c>
      <c r="D12" s="178" t="str">
        <f>+CONCATENATE('1. ESTRATÉGICO'!K11)</f>
        <v>Intervenir para mejoramiento y restauración arquitectónica un (1) Cementerio Santa Cruz de Manga</v>
      </c>
      <c r="E12" s="178" t="s">
        <v>859</v>
      </c>
      <c r="F12" s="214">
        <v>2024130010087</v>
      </c>
      <c r="G12" s="178" t="s">
        <v>860</v>
      </c>
      <c r="H12" s="178" t="s">
        <v>881</v>
      </c>
      <c r="I12" s="222" t="s">
        <v>882</v>
      </c>
      <c r="J12" s="198">
        <v>0.2</v>
      </c>
      <c r="K12" s="193" t="s">
        <v>884</v>
      </c>
      <c r="L12" s="176" t="s">
        <v>863</v>
      </c>
      <c r="M12" s="176" t="s">
        <v>885</v>
      </c>
      <c r="N12" s="176" t="s">
        <v>162</v>
      </c>
      <c r="O12" s="176" t="s">
        <v>162</v>
      </c>
      <c r="P12" s="198" t="s">
        <v>162</v>
      </c>
      <c r="Q12" s="376"/>
      <c r="R12" s="376"/>
      <c r="S12" s="377"/>
      <c r="T12" s="376"/>
      <c r="U12" s="377"/>
      <c r="V12" s="216">
        <v>46054</v>
      </c>
      <c r="W12" s="216">
        <v>46387</v>
      </c>
      <c r="X12" s="217">
        <f t="shared" si="0"/>
        <v>333</v>
      </c>
      <c r="Y12" s="218" t="s">
        <v>1892</v>
      </c>
      <c r="Z12" s="178" t="s">
        <v>1896</v>
      </c>
      <c r="AA12" s="173" t="s">
        <v>867</v>
      </c>
      <c r="AB12" s="178" t="s">
        <v>886</v>
      </c>
      <c r="AC12" s="178" t="s">
        <v>887</v>
      </c>
      <c r="AD12" s="176" t="s">
        <v>878</v>
      </c>
      <c r="AE12" s="189" t="s">
        <v>871</v>
      </c>
      <c r="AF12" s="189" t="s">
        <v>871</v>
      </c>
      <c r="AG12" s="172"/>
      <c r="AH12" s="172"/>
      <c r="AI12" s="223" t="s">
        <v>298</v>
      </c>
      <c r="AJ12" s="223" t="s">
        <v>298</v>
      </c>
      <c r="AK12" s="223"/>
      <c r="AL12" s="223"/>
      <c r="AM12" s="223"/>
      <c r="AN12" s="219" t="s">
        <v>872</v>
      </c>
      <c r="AO12" s="220" t="s">
        <v>873</v>
      </c>
      <c r="AP12" s="376"/>
      <c r="AQ12" s="376"/>
      <c r="AR12" s="377"/>
      <c r="AS12" s="376"/>
      <c r="AT12" s="377"/>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row>
    <row r="13" spans="1:142" s="146" customFormat="1" ht="63" customHeight="1">
      <c r="A13" s="178" t="str">
        <f>+CONCATENATE('1. ESTRATÉGICO'!E14)</f>
        <v>Incrementar a 81% el porcentaje de cumplimiento del Índice de Capacidades para la Innovación Pública – ICIP de la Alcaldía Distrital</v>
      </c>
      <c r="B13" s="178" t="s">
        <v>154</v>
      </c>
      <c r="C13" s="195" t="s">
        <v>155</v>
      </c>
      <c r="D13" s="178" t="str">
        <f>+CONCATENATE('1. ESTRATÉGICO'!K11)</f>
        <v>Intervenir para mejoramiento y restauración arquitectónica un (1) Cementerio Santa Cruz de Manga</v>
      </c>
      <c r="E13" s="178" t="s">
        <v>859</v>
      </c>
      <c r="F13" s="214">
        <v>2024130010087</v>
      </c>
      <c r="G13" s="178" t="s">
        <v>860</v>
      </c>
      <c r="H13" s="193" t="s">
        <v>861</v>
      </c>
      <c r="I13" s="215" t="s">
        <v>875</v>
      </c>
      <c r="J13" s="198">
        <v>0.1</v>
      </c>
      <c r="K13" s="193" t="s">
        <v>172</v>
      </c>
      <c r="L13" s="176" t="s">
        <v>863</v>
      </c>
      <c r="M13" s="176" t="s">
        <v>888</v>
      </c>
      <c r="N13" s="176" t="s">
        <v>889</v>
      </c>
      <c r="O13" s="176" t="s">
        <v>889</v>
      </c>
      <c r="P13" s="198" t="s">
        <v>889</v>
      </c>
      <c r="Q13" s="376"/>
      <c r="R13" s="376"/>
      <c r="S13" s="377"/>
      <c r="T13" s="376"/>
      <c r="U13" s="377"/>
      <c r="V13" s="216">
        <v>46054</v>
      </c>
      <c r="W13" s="216">
        <v>46387</v>
      </c>
      <c r="X13" s="217">
        <f t="shared" si="0"/>
        <v>333</v>
      </c>
      <c r="Y13" s="218" t="s">
        <v>1893</v>
      </c>
      <c r="Z13" s="178" t="s">
        <v>1897</v>
      </c>
      <c r="AA13" s="173" t="s">
        <v>867</v>
      </c>
      <c r="AB13" s="178" t="s">
        <v>886</v>
      </c>
      <c r="AC13" s="178" t="s">
        <v>887</v>
      </c>
      <c r="AD13" s="176" t="s">
        <v>870</v>
      </c>
      <c r="AE13" s="189" t="s">
        <v>871</v>
      </c>
      <c r="AF13" s="189" t="s">
        <v>871</v>
      </c>
      <c r="AG13" s="172"/>
      <c r="AH13" s="172"/>
      <c r="AI13" s="223" t="s">
        <v>298</v>
      </c>
      <c r="AJ13" s="223" t="s">
        <v>298</v>
      </c>
      <c r="AK13" s="223"/>
      <c r="AL13" s="223"/>
      <c r="AM13" s="223"/>
      <c r="AN13" s="219" t="s">
        <v>872</v>
      </c>
      <c r="AO13" s="220" t="s">
        <v>873</v>
      </c>
      <c r="AP13" s="376"/>
      <c r="AQ13" s="376"/>
      <c r="AR13" s="377"/>
      <c r="AS13" s="376"/>
      <c r="AT13" s="377"/>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row>
    <row r="14" spans="1:142" s="146" customFormat="1" ht="63" customHeight="1">
      <c r="A14" s="178"/>
      <c r="B14" s="178"/>
      <c r="C14" s="195"/>
      <c r="D14" s="178"/>
      <c r="E14" s="332" t="s">
        <v>2092</v>
      </c>
      <c r="F14" s="332"/>
      <c r="G14" s="332"/>
      <c r="H14" s="332"/>
      <c r="I14" s="332"/>
      <c r="J14" s="332"/>
      <c r="K14" s="332"/>
      <c r="L14" s="332"/>
      <c r="M14" s="332"/>
      <c r="N14" s="332"/>
      <c r="O14" s="332"/>
      <c r="P14" s="161">
        <f>P10</f>
        <v>0.4</v>
      </c>
      <c r="Q14" s="400" t="s">
        <v>2138</v>
      </c>
      <c r="R14" s="400"/>
      <c r="S14" s="400"/>
      <c r="T14" s="400"/>
      <c r="U14" s="400"/>
      <c r="V14" s="216"/>
      <c r="W14" s="216"/>
      <c r="X14" s="217"/>
      <c r="Y14" s="218"/>
      <c r="Z14" s="178"/>
      <c r="AA14" s="173"/>
      <c r="AB14" s="178"/>
      <c r="AC14" s="178"/>
      <c r="AD14" s="176"/>
      <c r="AE14" s="189"/>
      <c r="AF14" s="189"/>
      <c r="AG14" s="172"/>
      <c r="AH14" s="172"/>
      <c r="AI14" s="223"/>
      <c r="AJ14" s="223"/>
      <c r="AK14" s="223"/>
      <c r="AL14" s="223"/>
      <c r="AM14" s="223"/>
      <c r="AN14" s="219"/>
      <c r="AO14" s="220"/>
      <c r="AP14" s="172"/>
      <c r="AQ14" s="172"/>
      <c r="AR14" s="172"/>
      <c r="AS14" s="172"/>
      <c r="AT14" s="172"/>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row>
    <row r="15" spans="1:142" s="146" customFormat="1" ht="72.75" customHeight="1">
      <c r="A15" s="178" t="s">
        <v>184</v>
      </c>
      <c r="B15" s="178" t="s">
        <v>178</v>
      </c>
      <c r="C15" s="195" t="s">
        <v>179</v>
      </c>
      <c r="D15" s="178" t="s">
        <v>182</v>
      </c>
      <c r="E15" s="178" t="s">
        <v>890</v>
      </c>
      <c r="F15" s="214">
        <v>2024130010085</v>
      </c>
      <c r="G15" s="178" t="s">
        <v>891</v>
      </c>
      <c r="H15" s="178" t="s">
        <v>892</v>
      </c>
      <c r="I15" s="178" t="s">
        <v>893</v>
      </c>
      <c r="J15" s="182">
        <v>0.5</v>
      </c>
      <c r="K15" s="193" t="s">
        <v>894</v>
      </c>
      <c r="L15" s="176" t="s">
        <v>863</v>
      </c>
      <c r="M15" s="180" t="s">
        <v>895</v>
      </c>
      <c r="N15" s="176">
        <v>3000</v>
      </c>
      <c r="O15" s="199">
        <v>154</v>
      </c>
      <c r="P15" s="198">
        <f t="shared" ref="P15:P87" si="1">O15/N15</f>
        <v>5.1333333333333335E-2</v>
      </c>
      <c r="Q15" s="376">
        <v>4000000000</v>
      </c>
      <c r="R15" s="376">
        <v>127300000</v>
      </c>
      <c r="S15" s="376">
        <f>R15/Q15</f>
        <v>3.1824999999999999E-2</v>
      </c>
      <c r="T15" s="376">
        <v>1672800000</v>
      </c>
      <c r="U15" s="376">
        <f>T15/Q15</f>
        <v>0.41820000000000002</v>
      </c>
      <c r="V15" s="216">
        <v>45689</v>
      </c>
      <c r="W15" s="216">
        <v>46022</v>
      </c>
      <c r="X15" s="217">
        <f t="shared" si="0"/>
        <v>333</v>
      </c>
      <c r="Y15" s="224" t="s">
        <v>896</v>
      </c>
      <c r="Z15" s="178" t="s">
        <v>897</v>
      </c>
      <c r="AA15" s="173" t="s">
        <v>867</v>
      </c>
      <c r="AB15" s="193" t="s">
        <v>898</v>
      </c>
      <c r="AC15" s="193" t="s">
        <v>899</v>
      </c>
      <c r="AD15" s="176" t="s">
        <v>870</v>
      </c>
      <c r="AE15" s="189" t="s">
        <v>871</v>
      </c>
      <c r="AF15" s="189" t="s">
        <v>871</v>
      </c>
      <c r="AG15" s="172"/>
      <c r="AH15" s="172"/>
      <c r="AI15" s="172"/>
      <c r="AJ15" s="172"/>
      <c r="AK15" s="172"/>
      <c r="AL15" s="379">
        <v>300000000</v>
      </c>
      <c r="AM15" s="379">
        <v>63699998</v>
      </c>
      <c r="AN15" s="381" t="s">
        <v>872</v>
      </c>
      <c r="AO15" s="378" t="s">
        <v>900</v>
      </c>
      <c r="AP15" s="376">
        <v>4300000000</v>
      </c>
      <c r="AQ15" s="376">
        <v>141400000</v>
      </c>
      <c r="AR15" s="377">
        <f>AQ15/AP15</f>
        <v>3.2883720930232556E-2</v>
      </c>
      <c r="AS15" s="376">
        <v>1807200000</v>
      </c>
      <c r="AT15" s="377">
        <f>AS15/AP15</f>
        <v>0.42027906976744184</v>
      </c>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row>
    <row r="16" spans="1:142" s="146" customFormat="1" ht="72.75" customHeight="1">
      <c r="A16" s="178" t="s">
        <v>184</v>
      </c>
      <c r="B16" s="178" t="s">
        <v>178</v>
      </c>
      <c r="C16" s="195" t="s">
        <v>179</v>
      </c>
      <c r="D16" s="178" t="s">
        <v>182</v>
      </c>
      <c r="E16" s="178" t="s">
        <v>890</v>
      </c>
      <c r="F16" s="214">
        <v>2024130010085</v>
      </c>
      <c r="G16" s="178" t="s">
        <v>891</v>
      </c>
      <c r="H16" s="178" t="s">
        <v>892</v>
      </c>
      <c r="I16" s="178" t="s">
        <v>893</v>
      </c>
      <c r="J16" s="182">
        <v>0.5</v>
      </c>
      <c r="K16" s="193" t="s">
        <v>901</v>
      </c>
      <c r="L16" s="176" t="s">
        <v>863</v>
      </c>
      <c r="M16" s="180" t="s">
        <v>902</v>
      </c>
      <c r="N16" s="176">
        <v>1000</v>
      </c>
      <c r="O16" s="199">
        <v>65</v>
      </c>
      <c r="P16" s="198">
        <f t="shared" si="1"/>
        <v>6.5000000000000002E-2</v>
      </c>
      <c r="Q16" s="376"/>
      <c r="R16" s="376"/>
      <c r="S16" s="376"/>
      <c r="T16" s="376"/>
      <c r="U16" s="376"/>
      <c r="V16" s="216">
        <v>45689</v>
      </c>
      <c r="W16" s="216">
        <v>46022</v>
      </c>
      <c r="X16" s="217">
        <f t="shared" si="0"/>
        <v>333</v>
      </c>
      <c r="Y16" s="224" t="s">
        <v>1860</v>
      </c>
      <c r="Z16" s="178" t="s">
        <v>1903</v>
      </c>
      <c r="AA16" s="173" t="s">
        <v>867</v>
      </c>
      <c r="AB16" s="178" t="s">
        <v>2060</v>
      </c>
      <c r="AC16" s="178" t="s">
        <v>903</v>
      </c>
      <c r="AD16" s="176" t="s">
        <v>870</v>
      </c>
      <c r="AE16" s="189" t="s">
        <v>871</v>
      </c>
      <c r="AF16" s="189" t="s">
        <v>871</v>
      </c>
      <c r="AG16" s="172"/>
      <c r="AH16" s="172"/>
      <c r="AI16" s="172"/>
      <c r="AJ16" s="172"/>
      <c r="AK16" s="172"/>
      <c r="AL16" s="379"/>
      <c r="AM16" s="379"/>
      <c r="AN16" s="381"/>
      <c r="AO16" s="378"/>
      <c r="AP16" s="376"/>
      <c r="AQ16" s="376"/>
      <c r="AR16" s="377"/>
      <c r="AS16" s="376"/>
      <c r="AT16" s="377"/>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row>
    <row r="17" spans="1:142" s="146" customFormat="1" ht="72.75" customHeight="1">
      <c r="A17" s="178" t="s">
        <v>184</v>
      </c>
      <c r="B17" s="178" t="s">
        <v>178</v>
      </c>
      <c r="C17" s="195" t="s">
        <v>179</v>
      </c>
      <c r="D17" s="178" t="s">
        <v>182</v>
      </c>
      <c r="E17" s="178" t="s">
        <v>890</v>
      </c>
      <c r="F17" s="214">
        <v>2024130010085</v>
      </c>
      <c r="G17" s="178" t="s">
        <v>891</v>
      </c>
      <c r="H17" s="178" t="s">
        <v>892</v>
      </c>
      <c r="I17" s="178" t="s">
        <v>893</v>
      </c>
      <c r="J17" s="182">
        <v>0.5</v>
      </c>
      <c r="K17" s="193" t="s">
        <v>904</v>
      </c>
      <c r="L17" s="176" t="s">
        <v>863</v>
      </c>
      <c r="M17" s="180" t="s">
        <v>905</v>
      </c>
      <c r="N17" s="176">
        <v>1000</v>
      </c>
      <c r="O17" s="199">
        <v>154</v>
      </c>
      <c r="P17" s="198">
        <f t="shared" si="1"/>
        <v>0.154</v>
      </c>
      <c r="Q17" s="376"/>
      <c r="R17" s="376"/>
      <c r="S17" s="376"/>
      <c r="T17" s="376"/>
      <c r="U17" s="376"/>
      <c r="V17" s="216">
        <v>45689</v>
      </c>
      <c r="W17" s="216">
        <v>46022</v>
      </c>
      <c r="X17" s="217">
        <f t="shared" si="0"/>
        <v>333</v>
      </c>
      <c r="Y17" s="224" t="s">
        <v>1861</v>
      </c>
      <c r="Z17" s="178" t="s">
        <v>1904</v>
      </c>
      <c r="AA17" s="173" t="s">
        <v>867</v>
      </c>
      <c r="AB17" s="178" t="s">
        <v>2060</v>
      </c>
      <c r="AC17" s="178" t="s">
        <v>903</v>
      </c>
      <c r="AD17" s="176" t="s">
        <v>870</v>
      </c>
      <c r="AE17" s="189" t="s">
        <v>871</v>
      </c>
      <c r="AF17" s="189" t="s">
        <v>871</v>
      </c>
      <c r="AG17" s="172"/>
      <c r="AH17" s="172"/>
      <c r="AI17" s="172"/>
      <c r="AJ17" s="172"/>
      <c r="AK17" s="172"/>
      <c r="AL17" s="379"/>
      <c r="AM17" s="379"/>
      <c r="AN17" s="381"/>
      <c r="AO17" s="378"/>
      <c r="AP17" s="376"/>
      <c r="AQ17" s="376"/>
      <c r="AR17" s="377"/>
      <c r="AS17" s="376"/>
      <c r="AT17" s="37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row>
    <row r="18" spans="1:142" s="146" customFormat="1" ht="72.75" customHeight="1">
      <c r="A18" s="178" t="s">
        <v>184</v>
      </c>
      <c r="B18" s="178" t="s">
        <v>178</v>
      </c>
      <c r="C18" s="195" t="s">
        <v>179</v>
      </c>
      <c r="D18" s="178" t="s">
        <v>182</v>
      </c>
      <c r="E18" s="178" t="s">
        <v>890</v>
      </c>
      <c r="F18" s="214">
        <v>2024130010085</v>
      </c>
      <c r="G18" s="178" t="s">
        <v>891</v>
      </c>
      <c r="H18" s="178" t="s">
        <v>906</v>
      </c>
      <c r="I18" s="178" t="s">
        <v>893</v>
      </c>
      <c r="J18" s="182">
        <v>0.5</v>
      </c>
      <c r="K18" s="193" t="s">
        <v>907</v>
      </c>
      <c r="L18" s="176" t="s">
        <v>863</v>
      </c>
      <c r="M18" s="180" t="s">
        <v>908</v>
      </c>
      <c r="N18" s="176">
        <v>10</v>
      </c>
      <c r="O18" s="199">
        <v>0</v>
      </c>
      <c r="P18" s="198">
        <f t="shared" si="1"/>
        <v>0</v>
      </c>
      <c r="Q18" s="376"/>
      <c r="R18" s="376"/>
      <c r="S18" s="376"/>
      <c r="T18" s="376"/>
      <c r="U18" s="376"/>
      <c r="V18" s="216">
        <v>45689</v>
      </c>
      <c r="W18" s="216">
        <v>46022</v>
      </c>
      <c r="X18" s="217">
        <f t="shared" si="0"/>
        <v>333</v>
      </c>
      <c r="Y18" s="224" t="s">
        <v>1862</v>
      </c>
      <c r="Z18" s="178" t="s">
        <v>1905</v>
      </c>
      <c r="AA18" s="173" t="s">
        <v>867</v>
      </c>
      <c r="AB18" s="178" t="s">
        <v>909</v>
      </c>
      <c r="AC18" s="178" t="s">
        <v>910</v>
      </c>
      <c r="AD18" s="176" t="s">
        <v>870</v>
      </c>
      <c r="AE18" s="189" t="s">
        <v>871</v>
      </c>
      <c r="AF18" s="189" t="s">
        <v>871</v>
      </c>
      <c r="AG18" s="172"/>
      <c r="AH18" s="172"/>
      <c r="AI18" s="172"/>
      <c r="AJ18" s="172"/>
      <c r="AK18" s="172"/>
      <c r="AL18" s="379"/>
      <c r="AM18" s="379"/>
      <c r="AN18" s="381"/>
      <c r="AO18" s="378"/>
      <c r="AP18" s="376"/>
      <c r="AQ18" s="376"/>
      <c r="AR18" s="377"/>
      <c r="AS18" s="376"/>
      <c r="AT18" s="377"/>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row>
    <row r="19" spans="1:142" s="146" customFormat="1" ht="72.75" customHeight="1">
      <c r="A19" s="178" t="s">
        <v>184</v>
      </c>
      <c r="B19" s="178" t="s">
        <v>178</v>
      </c>
      <c r="C19" s="195" t="s">
        <v>179</v>
      </c>
      <c r="D19" s="178" t="s">
        <v>182</v>
      </c>
      <c r="E19" s="178" t="s">
        <v>890</v>
      </c>
      <c r="F19" s="214">
        <v>2024130010085</v>
      </c>
      <c r="G19" s="178" t="s">
        <v>891</v>
      </c>
      <c r="H19" s="178" t="s">
        <v>906</v>
      </c>
      <c r="I19" s="178" t="s">
        <v>893</v>
      </c>
      <c r="J19" s="182">
        <v>0.5</v>
      </c>
      <c r="K19" s="193" t="s">
        <v>911</v>
      </c>
      <c r="L19" s="176" t="s">
        <v>863</v>
      </c>
      <c r="M19" s="180" t="s">
        <v>912</v>
      </c>
      <c r="N19" s="176">
        <v>3000</v>
      </c>
      <c r="O19" s="199">
        <v>154</v>
      </c>
      <c r="P19" s="198">
        <f t="shared" si="1"/>
        <v>5.1333333333333335E-2</v>
      </c>
      <c r="Q19" s="376"/>
      <c r="R19" s="376"/>
      <c r="S19" s="376"/>
      <c r="T19" s="376"/>
      <c r="U19" s="376"/>
      <c r="V19" s="216">
        <v>45689</v>
      </c>
      <c r="W19" s="216">
        <v>46022</v>
      </c>
      <c r="X19" s="217">
        <f t="shared" si="0"/>
        <v>333</v>
      </c>
      <c r="Y19" s="224" t="s">
        <v>1863</v>
      </c>
      <c r="Z19" s="178" t="s">
        <v>1906</v>
      </c>
      <c r="AA19" s="173" t="s">
        <v>867</v>
      </c>
      <c r="AB19" s="178" t="s">
        <v>909</v>
      </c>
      <c r="AC19" s="178" t="s">
        <v>910</v>
      </c>
      <c r="AD19" s="176" t="s">
        <v>870</v>
      </c>
      <c r="AE19" s="189" t="s">
        <v>871</v>
      </c>
      <c r="AF19" s="189" t="s">
        <v>871</v>
      </c>
      <c r="AG19" s="172"/>
      <c r="AH19" s="172"/>
      <c r="AI19" s="172"/>
      <c r="AJ19" s="172"/>
      <c r="AK19" s="172"/>
      <c r="AL19" s="379"/>
      <c r="AM19" s="379"/>
      <c r="AN19" s="381"/>
      <c r="AO19" s="378"/>
      <c r="AP19" s="376"/>
      <c r="AQ19" s="376"/>
      <c r="AR19" s="377"/>
      <c r="AS19" s="376"/>
      <c r="AT19" s="377"/>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row>
    <row r="20" spans="1:142" s="146" customFormat="1" ht="72.75" customHeight="1">
      <c r="A20" s="178" t="s">
        <v>184</v>
      </c>
      <c r="B20" s="178" t="s">
        <v>178</v>
      </c>
      <c r="C20" s="195" t="s">
        <v>179</v>
      </c>
      <c r="D20" s="178" t="s">
        <v>187</v>
      </c>
      <c r="E20" s="178" t="s">
        <v>890</v>
      </c>
      <c r="F20" s="214">
        <v>2024130010085</v>
      </c>
      <c r="G20" s="178" t="s">
        <v>891</v>
      </c>
      <c r="H20" s="178" t="s">
        <v>906</v>
      </c>
      <c r="I20" s="178" t="s">
        <v>893</v>
      </c>
      <c r="J20" s="182">
        <v>0.5</v>
      </c>
      <c r="K20" s="193" t="s">
        <v>913</v>
      </c>
      <c r="L20" s="176" t="s">
        <v>863</v>
      </c>
      <c r="M20" s="180" t="s">
        <v>914</v>
      </c>
      <c r="N20" s="176">
        <v>1</v>
      </c>
      <c r="O20" s="199">
        <v>0</v>
      </c>
      <c r="P20" s="198">
        <f t="shared" si="1"/>
        <v>0</v>
      </c>
      <c r="Q20" s="376"/>
      <c r="R20" s="376"/>
      <c r="S20" s="376"/>
      <c r="T20" s="376"/>
      <c r="U20" s="376"/>
      <c r="V20" s="216">
        <v>45689</v>
      </c>
      <c r="W20" s="216">
        <v>46022</v>
      </c>
      <c r="X20" s="217">
        <f t="shared" si="0"/>
        <v>333</v>
      </c>
      <c r="Y20" s="224" t="s">
        <v>1864</v>
      </c>
      <c r="Z20" s="178" t="s">
        <v>1907</v>
      </c>
      <c r="AA20" s="173" t="s">
        <v>867</v>
      </c>
      <c r="AB20" s="178" t="s">
        <v>915</v>
      </c>
      <c r="AC20" s="178" t="s">
        <v>899</v>
      </c>
      <c r="AD20" s="176" t="s">
        <v>870</v>
      </c>
      <c r="AE20" s="189" t="s">
        <v>871</v>
      </c>
      <c r="AF20" s="189" t="s">
        <v>871</v>
      </c>
      <c r="AG20" s="172"/>
      <c r="AH20" s="172"/>
      <c r="AI20" s="172"/>
      <c r="AJ20" s="172"/>
      <c r="AK20" s="172"/>
      <c r="AL20" s="379"/>
      <c r="AM20" s="379"/>
      <c r="AN20" s="381"/>
      <c r="AO20" s="378"/>
      <c r="AP20" s="376"/>
      <c r="AQ20" s="376"/>
      <c r="AR20" s="377"/>
      <c r="AS20" s="376"/>
      <c r="AT20" s="377"/>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row>
    <row r="21" spans="1:142" s="146" customFormat="1" ht="72.75" customHeight="1">
      <c r="A21" s="178" t="s">
        <v>184</v>
      </c>
      <c r="B21" s="178" t="s">
        <v>178</v>
      </c>
      <c r="C21" s="195" t="s">
        <v>179</v>
      </c>
      <c r="D21" s="178" t="s">
        <v>187</v>
      </c>
      <c r="E21" s="178" t="s">
        <v>890</v>
      </c>
      <c r="F21" s="214">
        <v>2024130010085</v>
      </c>
      <c r="G21" s="178" t="s">
        <v>891</v>
      </c>
      <c r="H21" s="178" t="s">
        <v>906</v>
      </c>
      <c r="I21" s="178" t="s">
        <v>893</v>
      </c>
      <c r="J21" s="182">
        <v>0.5</v>
      </c>
      <c r="K21" s="178" t="s">
        <v>916</v>
      </c>
      <c r="L21" s="176" t="s">
        <v>863</v>
      </c>
      <c r="M21" s="178" t="s">
        <v>917</v>
      </c>
      <c r="N21" s="176" t="s">
        <v>162</v>
      </c>
      <c r="O21" s="199"/>
      <c r="P21" s="176" t="s">
        <v>162</v>
      </c>
      <c r="Q21" s="376"/>
      <c r="R21" s="376"/>
      <c r="S21" s="376"/>
      <c r="T21" s="376"/>
      <c r="U21" s="376"/>
      <c r="V21" s="216">
        <v>46054</v>
      </c>
      <c r="W21" s="216">
        <v>46387</v>
      </c>
      <c r="X21" s="225">
        <f t="shared" si="0"/>
        <v>333</v>
      </c>
      <c r="Y21" s="224" t="s">
        <v>1865</v>
      </c>
      <c r="Z21" s="178" t="s">
        <v>1908</v>
      </c>
      <c r="AA21" s="173" t="s">
        <v>867</v>
      </c>
      <c r="AB21" s="178" t="s">
        <v>915</v>
      </c>
      <c r="AC21" s="178" t="s">
        <v>899</v>
      </c>
      <c r="AD21" s="176" t="s">
        <v>870</v>
      </c>
      <c r="AE21" s="189" t="s">
        <v>871</v>
      </c>
      <c r="AF21" s="189" t="s">
        <v>871</v>
      </c>
      <c r="AG21" s="172"/>
      <c r="AH21" s="172"/>
      <c r="AI21" s="172"/>
      <c r="AJ21" s="172"/>
      <c r="AK21" s="172"/>
      <c r="AL21" s="379"/>
      <c r="AM21" s="379"/>
      <c r="AN21" s="381"/>
      <c r="AO21" s="378"/>
      <c r="AP21" s="376"/>
      <c r="AQ21" s="376"/>
      <c r="AR21" s="377"/>
      <c r="AS21" s="376"/>
      <c r="AT21" s="377"/>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row>
    <row r="22" spans="1:142" s="146" customFormat="1" ht="72.75" customHeight="1">
      <c r="A22" s="178" t="s">
        <v>184</v>
      </c>
      <c r="B22" s="178" t="s">
        <v>178</v>
      </c>
      <c r="C22" s="195" t="s">
        <v>179</v>
      </c>
      <c r="D22" s="178" t="s">
        <v>187</v>
      </c>
      <c r="E22" s="178" t="s">
        <v>890</v>
      </c>
      <c r="F22" s="214">
        <v>2024130010085</v>
      </c>
      <c r="G22" s="178" t="s">
        <v>891</v>
      </c>
      <c r="H22" s="178" t="s">
        <v>906</v>
      </c>
      <c r="I22" s="178" t="s">
        <v>893</v>
      </c>
      <c r="J22" s="182">
        <v>0.5</v>
      </c>
      <c r="K22" s="178" t="s">
        <v>916</v>
      </c>
      <c r="L22" s="176" t="s">
        <v>863</v>
      </c>
      <c r="M22" s="178" t="s">
        <v>917</v>
      </c>
      <c r="N22" s="176" t="s">
        <v>162</v>
      </c>
      <c r="O22" s="199"/>
      <c r="P22" s="176" t="s">
        <v>162</v>
      </c>
      <c r="Q22" s="376"/>
      <c r="R22" s="376"/>
      <c r="S22" s="376"/>
      <c r="T22" s="376"/>
      <c r="U22" s="376"/>
      <c r="V22" s="216">
        <v>46054</v>
      </c>
      <c r="W22" s="216">
        <v>46387</v>
      </c>
      <c r="X22" s="225">
        <f t="shared" si="0"/>
        <v>333</v>
      </c>
      <c r="Y22" s="224" t="s">
        <v>1866</v>
      </c>
      <c r="Z22" s="178" t="s">
        <v>1909</v>
      </c>
      <c r="AA22" s="173" t="s">
        <v>867</v>
      </c>
      <c r="AB22" s="193" t="s">
        <v>918</v>
      </c>
      <c r="AC22" s="193" t="s">
        <v>919</v>
      </c>
      <c r="AD22" s="176" t="s">
        <v>870</v>
      </c>
      <c r="AE22" s="189" t="s">
        <v>871</v>
      </c>
      <c r="AF22" s="189" t="s">
        <v>871</v>
      </c>
      <c r="AG22" s="172"/>
      <c r="AH22" s="172"/>
      <c r="AI22" s="172"/>
      <c r="AJ22" s="172"/>
      <c r="AK22" s="172"/>
      <c r="AL22" s="379"/>
      <c r="AM22" s="379"/>
      <c r="AN22" s="381"/>
      <c r="AO22" s="378"/>
      <c r="AP22" s="376"/>
      <c r="AQ22" s="376"/>
      <c r="AR22" s="377"/>
      <c r="AS22" s="376"/>
      <c r="AT22" s="377"/>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row>
    <row r="23" spans="1:142" s="146" customFormat="1" ht="72.75" customHeight="1">
      <c r="A23" s="178" t="s">
        <v>184</v>
      </c>
      <c r="B23" s="178" t="s">
        <v>178</v>
      </c>
      <c r="C23" s="195" t="s">
        <v>179</v>
      </c>
      <c r="D23" s="178" t="s">
        <v>187</v>
      </c>
      <c r="E23" s="178" t="s">
        <v>890</v>
      </c>
      <c r="F23" s="214">
        <v>2024130010085</v>
      </c>
      <c r="G23" s="178" t="s">
        <v>891</v>
      </c>
      <c r="H23" s="178" t="s">
        <v>906</v>
      </c>
      <c r="I23" s="178" t="s">
        <v>893</v>
      </c>
      <c r="J23" s="182">
        <v>0.5</v>
      </c>
      <c r="K23" s="179" t="s">
        <v>920</v>
      </c>
      <c r="L23" s="176" t="s">
        <v>863</v>
      </c>
      <c r="M23" s="176" t="s">
        <v>877</v>
      </c>
      <c r="N23" s="176">
        <v>150</v>
      </c>
      <c r="O23" s="199">
        <v>42</v>
      </c>
      <c r="P23" s="198">
        <f t="shared" si="1"/>
        <v>0.28000000000000003</v>
      </c>
      <c r="Q23" s="376"/>
      <c r="R23" s="376"/>
      <c r="S23" s="376"/>
      <c r="T23" s="376"/>
      <c r="U23" s="376"/>
      <c r="V23" s="216">
        <v>45689</v>
      </c>
      <c r="W23" s="216">
        <v>46022</v>
      </c>
      <c r="X23" s="217">
        <f t="shared" si="0"/>
        <v>333</v>
      </c>
      <c r="Y23" s="224" t="s">
        <v>1867</v>
      </c>
      <c r="Z23" s="178" t="s">
        <v>1910</v>
      </c>
      <c r="AA23" s="173" t="s">
        <v>867</v>
      </c>
      <c r="AB23" s="193" t="s">
        <v>921</v>
      </c>
      <c r="AC23" s="193" t="s">
        <v>922</v>
      </c>
      <c r="AD23" s="176" t="s">
        <v>870</v>
      </c>
      <c r="AE23" s="189" t="s">
        <v>871</v>
      </c>
      <c r="AF23" s="189" t="s">
        <v>871</v>
      </c>
      <c r="AG23" s="172"/>
      <c r="AH23" s="172"/>
      <c r="AI23" s="172"/>
      <c r="AJ23" s="172"/>
      <c r="AK23" s="172"/>
      <c r="AL23" s="379"/>
      <c r="AM23" s="379"/>
      <c r="AN23" s="381"/>
      <c r="AO23" s="378"/>
      <c r="AP23" s="376"/>
      <c r="AQ23" s="376"/>
      <c r="AR23" s="377"/>
      <c r="AS23" s="376"/>
      <c r="AT23" s="377"/>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row>
    <row r="24" spans="1:142" s="146" customFormat="1" ht="72.75" customHeight="1">
      <c r="A24" s="178"/>
      <c r="B24" s="178"/>
      <c r="C24" s="195"/>
      <c r="D24" s="178"/>
      <c r="E24" s="332" t="s">
        <v>2172</v>
      </c>
      <c r="F24" s="332"/>
      <c r="G24" s="332"/>
      <c r="H24" s="332"/>
      <c r="I24" s="332"/>
      <c r="J24" s="332"/>
      <c r="K24" s="332"/>
      <c r="L24" s="332"/>
      <c r="M24" s="332"/>
      <c r="N24" s="332"/>
      <c r="O24" s="332"/>
      <c r="P24" s="169">
        <f>AVERAGE(P15:P23)</f>
        <v>8.5952380952380961E-2</v>
      </c>
      <c r="Q24" s="403" t="s">
        <v>2173</v>
      </c>
      <c r="R24" s="403"/>
      <c r="S24" s="403"/>
      <c r="T24" s="403"/>
      <c r="U24" s="403"/>
      <c r="V24" s="216"/>
      <c r="W24" s="216"/>
      <c r="X24" s="217"/>
      <c r="Y24" s="224"/>
      <c r="Z24" s="178"/>
      <c r="AA24" s="173"/>
      <c r="AB24" s="193"/>
      <c r="AC24" s="193"/>
      <c r="AD24" s="176"/>
      <c r="AE24" s="189"/>
      <c r="AF24" s="189"/>
      <c r="AG24" s="172"/>
      <c r="AH24" s="172"/>
      <c r="AI24" s="172"/>
      <c r="AJ24" s="172"/>
      <c r="AK24" s="172"/>
      <c r="AL24" s="226"/>
      <c r="AM24" s="226"/>
      <c r="AN24" s="176"/>
      <c r="AO24" s="180"/>
      <c r="AP24" s="376"/>
      <c r="AQ24" s="376"/>
      <c r="AR24" s="377"/>
      <c r="AS24" s="376"/>
      <c r="AT24" s="377"/>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row>
    <row r="25" spans="1:142" s="146" customFormat="1" ht="69" customHeight="1">
      <c r="A25" s="178" t="s">
        <v>184</v>
      </c>
      <c r="B25" s="178" t="s">
        <v>178</v>
      </c>
      <c r="C25" s="195" t="s">
        <v>179</v>
      </c>
      <c r="D25" s="178" t="s">
        <v>191</v>
      </c>
      <c r="E25" s="178" t="s">
        <v>923</v>
      </c>
      <c r="F25" s="214">
        <v>2024130010084</v>
      </c>
      <c r="G25" s="178" t="s">
        <v>924</v>
      </c>
      <c r="H25" s="180" t="s">
        <v>925</v>
      </c>
      <c r="I25" s="178" t="s">
        <v>926</v>
      </c>
      <c r="J25" s="182">
        <v>0.5</v>
      </c>
      <c r="K25" s="227" t="s">
        <v>927</v>
      </c>
      <c r="L25" s="176" t="s">
        <v>863</v>
      </c>
      <c r="M25" s="180" t="s">
        <v>928</v>
      </c>
      <c r="N25" s="176">
        <v>1</v>
      </c>
      <c r="O25" s="176">
        <v>0</v>
      </c>
      <c r="P25" s="198">
        <f t="shared" si="1"/>
        <v>0</v>
      </c>
      <c r="Q25" s="376">
        <v>300000000</v>
      </c>
      <c r="R25" s="376">
        <v>14100000</v>
      </c>
      <c r="S25" s="377">
        <f>R25/Q25</f>
        <v>4.7E-2</v>
      </c>
      <c r="T25" s="376">
        <v>134400000</v>
      </c>
      <c r="U25" s="377">
        <f>T25/Q25</f>
        <v>0.44800000000000001</v>
      </c>
      <c r="V25" s="216">
        <v>45689</v>
      </c>
      <c r="W25" s="216">
        <v>46022</v>
      </c>
      <c r="X25" s="217">
        <f t="shared" si="0"/>
        <v>333</v>
      </c>
      <c r="Y25" s="224" t="s">
        <v>1868</v>
      </c>
      <c r="Z25" s="178" t="s">
        <v>1911</v>
      </c>
      <c r="AA25" s="173" t="s">
        <v>867</v>
      </c>
      <c r="AB25" s="193" t="s">
        <v>929</v>
      </c>
      <c r="AC25" s="193" t="s">
        <v>930</v>
      </c>
      <c r="AD25" s="180" t="s">
        <v>870</v>
      </c>
      <c r="AE25" s="189" t="s">
        <v>871</v>
      </c>
      <c r="AF25" s="228">
        <v>200000000</v>
      </c>
      <c r="AG25" s="173"/>
      <c r="AH25" s="173" t="s">
        <v>880</v>
      </c>
      <c r="AI25" s="378"/>
      <c r="AJ25" s="378"/>
      <c r="AK25" s="380">
        <v>300000000</v>
      </c>
      <c r="AL25" s="378"/>
      <c r="AM25" s="378"/>
      <c r="AN25" s="378"/>
      <c r="AO25" s="378"/>
      <c r="AP25" s="376"/>
      <c r="AQ25" s="376"/>
      <c r="AR25" s="377"/>
      <c r="AS25" s="376"/>
      <c r="AT25" s="377"/>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row>
    <row r="26" spans="1:142" s="146" customFormat="1" ht="79.5" customHeight="1">
      <c r="A26" s="178" t="s">
        <v>184</v>
      </c>
      <c r="B26" s="178" t="s">
        <v>178</v>
      </c>
      <c r="C26" s="195" t="s">
        <v>179</v>
      </c>
      <c r="D26" s="178" t="s">
        <v>191</v>
      </c>
      <c r="E26" s="178" t="s">
        <v>923</v>
      </c>
      <c r="F26" s="214">
        <v>2024130010084</v>
      </c>
      <c r="G26" s="178" t="s">
        <v>924</v>
      </c>
      <c r="H26" s="180" t="s">
        <v>931</v>
      </c>
      <c r="I26" s="178" t="s">
        <v>926</v>
      </c>
      <c r="J26" s="182">
        <v>0.5</v>
      </c>
      <c r="K26" s="227" t="s">
        <v>932</v>
      </c>
      <c r="L26" s="176" t="s">
        <v>863</v>
      </c>
      <c r="M26" s="180" t="s">
        <v>933</v>
      </c>
      <c r="N26" s="176">
        <v>1</v>
      </c>
      <c r="O26" s="176">
        <v>0.2</v>
      </c>
      <c r="P26" s="198">
        <f t="shared" si="1"/>
        <v>0.2</v>
      </c>
      <c r="Q26" s="376"/>
      <c r="R26" s="376"/>
      <c r="S26" s="377"/>
      <c r="T26" s="376"/>
      <c r="U26" s="377"/>
      <c r="V26" s="216">
        <v>45689</v>
      </c>
      <c r="W26" s="216">
        <v>46022</v>
      </c>
      <c r="X26" s="217">
        <f t="shared" si="0"/>
        <v>333</v>
      </c>
      <c r="Y26" s="224" t="s">
        <v>1869</v>
      </c>
      <c r="Z26" s="178" t="s">
        <v>1912</v>
      </c>
      <c r="AA26" s="173" t="s">
        <v>867</v>
      </c>
      <c r="AB26" s="193" t="s">
        <v>934</v>
      </c>
      <c r="AC26" s="193" t="s">
        <v>935</v>
      </c>
      <c r="AD26" s="180" t="s">
        <v>870</v>
      </c>
      <c r="AE26" s="189" t="s">
        <v>871</v>
      </c>
      <c r="AF26" s="228">
        <v>100000000</v>
      </c>
      <c r="AG26" s="173"/>
      <c r="AH26" s="173" t="s">
        <v>880</v>
      </c>
      <c r="AI26" s="378"/>
      <c r="AJ26" s="378"/>
      <c r="AK26" s="380"/>
      <c r="AL26" s="378"/>
      <c r="AM26" s="378"/>
      <c r="AN26" s="378"/>
      <c r="AO26" s="378"/>
      <c r="AP26" s="376"/>
      <c r="AQ26" s="376"/>
      <c r="AR26" s="377"/>
      <c r="AS26" s="376"/>
      <c r="AT26" s="377"/>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row>
    <row r="27" spans="1:142" s="146" customFormat="1" ht="79.5" customHeight="1">
      <c r="A27" s="178"/>
      <c r="B27" s="178"/>
      <c r="C27" s="195"/>
      <c r="D27" s="178"/>
      <c r="E27" s="332" t="s">
        <v>2093</v>
      </c>
      <c r="F27" s="332"/>
      <c r="G27" s="332"/>
      <c r="H27" s="332"/>
      <c r="I27" s="332"/>
      <c r="J27" s="332"/>
      <c r="K27" s="332"/>
      <c r="L27" s="332"/>
      <c r="M27" s="332"/>
      <c r="N27" s="332"/>
      <c r="O27" s="332"/>
      <c r="P27" s="162">
        <f>AVERAGE(P25:P26)</f>
        <v>0.1</v>
      </c>
      <c r="Q27" s="382" t="s">
        <v>2139</v>
      </c>
      <c r="R27" s="382"/>
      <c r="S27" s="382"/>
      <c r="T27" s="382"/>
      <c r="U27" s="382"/>
      <c r="V27" s="216"/>
      <c r="W27" s="216"/>
      <c r="X27" s="217"/>
      <c r="Y27" s="224"/>
      <c r="Z27" s="178"/>
      <c r="AA27" s="173"/>
      <c r="AB27" s="193"/>
      <c r="AC27" s="193"/>
      <c r="AD27" s="180"/>
      <c r="AE27" s="189"/>
      <c r="AF27" s="228"/>
      <c r="AG27" s="173"/>
      <c r="AH27" s="173"/>
      <c r="AI27" s="180"/>
      <c r="AJ27" s="180"/>
      <c r="AK27" s="229"/>
      <c r="AL27" s="180"/>
      <c r="AM27" s="180"/>
      <c r="AN27" s="180"/>
      <c r="AO27" s="180"/>
      <c r="AP27" s="172"/>
      <c r="AQ27" s="172"/>
      <c r="AR27" s="172"/>
      <c r="AS27" s="172"/>
      <c r="AT27" s="172"/>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row>
    <row r="28" spans="1:142" s="146" customFormat="1" ht="69.75" customHeight="1">
      <c r="A28" s="178" t="s">
        <v>184</v>
      </c>
      <c r="B28" s="178" t="s">
        <v>196</v>
      </c>
      <c r="C28" s="195" t="s">
        <v>197</v>
      </c>
      <c r="D28" s="178" t="s">
        <v>1810</v>
      </c>
      <c r="E28" s="178" t="s">
        <v>936</v>
      </c>
      <c r="F28" s="214">
        <v>2024130010083</v>
      </c>
      <c r="G28" s="178" t="s">
        <v>937</v>
      </c>
      <c r="H28" s="178" t="s">
        <v>938</v>
      </c>
      <c r="I28" s="178" t="s">
        <v>939</v>
      </c>
      <c r="J28" s="230">
        <v>0.25</v>
      </c>
      <c r="K28" s="227" t="s">
        <v>940</v>
      </c>
      <c r="L28" s="176" t="s">
        <v>863</v>
      </c>
      <c r="M28" s="180" t="s">
        <v>941</v>
      </c>
      <c r="N28" s="176">
        <v>1</v>
      </c>
      <c r="O28" s="176">
        <v>0</v>
      </c>
      <c r="P28" s="198">
        <f t="shared" si="1"/>
        <v>0</v>
      </c>
      <c r="Q28" s="376">
        <v>15000000000</v>
      </c>
      <c r="R28" s="376">
        <v>378000000</v>
      </c>
      <c r="S28" s="377">
        <f>R28/Q28</f>
        <v>2.52E-2</v>
      </c>
      <c r="T28" s="376">
        <v>1884800000</v>
      </c>
      <c r="U28" s="377">
        <f>T28/Q28</f>
        <v>0.12565333333333334</v>
      </c>
      <c r="V28" s="216">
        <v>45689</v>
      </c>
      <c r="W28" s="216">
        <v>46022</v>
      </c>
      <c r="X28" s="217">
        <f t="shared" ref="X28:X31" si="2">+W28-V28</f>
        <v>333</v>
      </c>
      <c r="Y28" s="224" t="s">
        <v>1870</v>
      </c>
      <c r="Z28" s="178" t="s">
        <v>1913</v>
      </c>
      <c r="AA28" s="173" t="s">
        <v>867</v>
      </c>
      <c r="AB28" s="180" t="s">
        <v>942</v>
      </c>
      <c r="AC28" s="180" t="s">
        <v>943</v>
      </c>
      <c r="AD28" s="180" t="s">
        <v>870</v>
      </c>
      <c r="AE28" s="189" t="s">
        <v>871</v>
      </c>
      <c r="AF28" s="228">
        <v>1000000000</v>
      </c>
      <c r="AG28" s="173"/>
      <c r="AH28" s="173" t="s">
        <v>880</v>
      </c>
      <c r="AI28" s="378"/>
      <c r="AJ28" s="378"/>
      <c r="AK28" s="380">
        <v>5000000000</v>
      </c>
      <c r="AL28" s="378"/>
      <c r="AM28" s="378"/>
      <c r="AN28" s="378"/>
      <c r="AO28" s="378"/>
      <c r="AP28" s="376">
        <v>15000000000</v>
      </c>
      <c r="AQ28" s="376">
        <v>378000000</v>
      </c>
      <c r="AR28" s="377">
        <f>AQ28/AP28</f>
        <v>2.52E-2</v>
      </c>
      <c r="AS28" s="376">
        <v>1884800000</v>
      </c>
      <c r="AT28" s="377">
        <f>AS28/AP28</f>
        <v>0.12565333333333334</v>
      </c>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row>
    <row r="29" spans="1:142" s="146" customFormat="1" ht="134.25" customHeight="1">
      <c r="A29" s="178" t="s">
        <v>184</v>
      </c>
      <c r="B29" s="178" t="s">
        <v>196</v>
      </c>
      <c r="C29" s="195" t="s">
        <v>1898</v>
      </c>
      <c r="D29" s="178" t="s">
        <v>1810</v>
      </c>
      <c r="E29" s="178" t="s">
        <v>936</v>
      </c>
      <c r="F29" s="214">
        <v>2024130010083</v>
      </c>
      <c r="G29" s="178" t="s">
        <v>937</v>
      </c>
      <c r="H29" s="178" t="s">
        <v>938</v>
      </c>
      <c r="I29" s="178" t="s">
        <v>939</v>
      </c>
      <c r="J29" s="230">
        <v>0.25</v>
      </c>
      <c r="K29" s="227" t="s">
        <v>944</v>
      </c>
      <c r="L29" s="176" t="s">
        <v>863</v>
      </c>
      <c r="M29" s="180" t="s">
        <v>945</v>
      </c>
      <c r="N29" s="176">
        <v>1</v>
      </c>
      <c r="O29" s="176">
        <v>0.38</v>
      </c>
      <c r="P29" s="198">
        <f t="shared" si="1"/>
        <v>0.38</v>
      </c>
      <c r="Q29" s="376"/>
      <c r="R29" s="376"/>
      <c r="S29" s="377"/>
      <c r="T29" s="376"/>
      <c r="U29" s="377"/>
      <c r="V29" s="216">
        <v>45689</v>
      </c>
      <c r="W29" s="216">
        <v>46022</v>
      </c>
      <c r="X29" s="217">
        <f t="shared" si="2"/>
        <v>333</v>
      </c>
      <c r="Y29" s="224" t="s">
        <v>1871</v>
      </c>
      <c r="Z29" s="178" t="s">
        <v>1914</v>
      </c>
      <c r="AA29" s="173" t="s">
        <v>867</v>
      </c>
      <c r="AB29" s="180" t="s">
        <v>946</v>
      </c>
      <c r="AC29" s="180" t="s">
        <v>947</v>
      </c>
      <c r="AD29" s="180" t="s">
        <v>870</v>
      </c>
      <c r="AE29" s="189" t="s">
        <v>871</v>
      </c>
      <c r="AF29" s="228">
        <v>3112000000</v>
      </c>
      <c r="AG29" s="173"/>
      <c r="AH29" s="173" t="s">
        <v>880</v>
      </c>
      <c r="AI29" s="378"/>
      <c r="AJ29" s="378"/>
      <c r="AK29" s="380"/>
      <c r="AL29" s="378"/>
      <c r="AM29" s="378"/>
      <c r="AN29" s="378"/>
      <c r="AO29" s="378"/>
      <c r="AP29" s="376"/>
      <c r="AQ29" s="376"/>
      <c r="AR29" s="377"/>
      <c r="AS29" s="376"/>
      <c r="AT29" s="377"/>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row>
    <row r="30" spans="1:142" s="146" customFormat="1" ht="113.25" customHeight="1">
      <c r="A30" s="178" t="s">
        <v>184</v>
      </c>
      <c r="B30" s="178" t="s">
        <v>196</v>
      </c>
      <c r="C30" s="195" t="s">
        <v>1899</v>
      </c>
      <c r="D30" s="178" t="s">
        <v>1810</v>
      </c>
      <c r="E30" s="178" t="s">
        <v>936</v>
      </c>
      <c r="F30" s="214">
        <v>2024130010083</v>
      </c>
      <c r="G30" s="178" t="s">
        <v>937</v>
      </c>
      <c r="H30" s="178" t="s">
        <v>938</v>
      </c>
      <c r="I30" s="178" t="s">
        <v>939</v>
      </c>
      <c r="J30" s="230">
        <v>0.25</v>
      </c>
      <c r="K30" s="227" t="s">
        <v>948</v>
      </c>
      <c r="L30" s="176" t="s">
        <v>863</v>
      </c>
      <c r="M30" s="180" t="s">
        <v>945</v>
      </c>
      <c r="N30" s="176">
        <v>1</v>
      </c>
      <c r="O30" s="176">
        <v>0</v>
      </c>
      <c r="P30" s="198">
        <f t="shared" si="1"/>
        <v>0</v>
      </c>
      <c r="Q30" s="376"/>
      <c r="R30" s="376"/>
      <c r="S30" s="377"/>
      <c r="T30" s="376"/>
      <c r="U30" s="377"/>
      <c r="V30" s="216">
        <v>45689</v>
      </c>
      <c r="W30" s="216">
        <v>46022</v>
      </c>
      <c r="X30" s="217">
        <f t="shared" si="2"/>
        <v>333</v>
      </c>
      <c r="Y30" s="224" t="s">
        <v>1901</v>
      </c>
      <c r="Z30" s="178" t="s">
        <v>1915</v>
      </c>
      <c r="AA30" s="173" t="s">
        <v>867</v>
      </c>
      <c r="AB30" s="180" t="s">
        <v>949</v>
      </c>
      <c r="AC30" s="180" t="s">
        <v>950</v>
      </c>
      <c r="AD30" s="180" t="s">
        <v>870</v>
      </c>
      <c r="AE30" s="189" t="s">
        <v>871</v>
      </c>
      <c r="AF30" s="228">
        <v>748000000</v>
      </c>
      <c r="AG30" s="173"/>
      <c r="AH30" s="173" t="s">
        <v>880</v>
      </c>
      <c r="AI30" s="378"/>
      <c r="AJ30" s="378"/>
      <c r="AK30" s="380"/>
      <c r="AL30" s="378"/>
      <c r="AM30" s="378"/>
      <c r="AN30" s="378"/>
      <c r="AO30" s="378"/>
      <c r="AP30" s="376"/>
      <c r="AQ30" s="376"/>
      <c r="AR30" s="377"/>
      <c r="AS30" s="376"/>
      <c r="AT30" s="377"/>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row>
    <row r="31" spans="1:142" s="146" customFormat="1" ht="135.75" customHeight="1">
      <c r="A31" s="178" t="s">
        <v>184</v>
      </c>
      <c r="B31" s="178" t="s">
        <v>196</v>
      </c>
      <c r="C31" s="195" t="s">
        <v>1900</v>
      </c>
      <c r="D31" s="178" t="s">
        <v>1810</v>
      </c>
      <c r="E31" s="178" t="s">
        <v>936</v>
      </c>
      <c r="F31" s="214">
        <v>2024130010083</v>
      </c>
      <c r="G31" s="178" t="s">
        <v>937</v>
      </c>
      <c r="H31" s="178" t="s">
        <v>938</v>
      </c>
      <c r="I31" s="178" t="s">
        <v>939</v>
      </c>
      <c r="J31" s="230">
        <v>0.25</v>
      </c>
      <c r="K31" s="227" t="s">
        <v>951</v>
      </c>
      <c r="L31" s="176" t="s">
        <v>863</v>
      </c>
      <c r="M31" s="180" t="s">
        <v>952</v>
      </c>
      <c r="N31" s="176">
        <v>1</v>
      </c>
      <c r="O31" s="176">
        <v>1</v>
      </c>
      <c r="P31" s="198">
        <f t="shared" si="1"/>
        <v>1</v>
      </c>
      <c r="Q31" s="376"/>
      <c r="R31" s="376"/>
      <c r="S31" s="377"/>
      <c r="T31" s="376"/>
      <c r="U31" s="377"/>
      <c r="V31" s="216">
        <v>45689</v>
      </c>
      <c r="W31" s="216">
        <v>46022</v>
      </c>
      <c r="X31" s="217">
        <f t="shared" si="2"/>
        <v>333</v>
      </c>
      <c r="Y31" s="224" t="s">
        <v>1902</v>
      </c>
      <c r="Z31" s="178" t="s">
        <v>1916</v>
      </c>
      <c r="AA31" s="173" t="s">
        <v>867</v>
      </c>
      <c r="AB31" s="180" t="s">
        <v>949</v>
      </c>
      <c r="AC31" s="180" t="s">
        <v>950</v>
      </c>
      <c r="AD31" s="180" t="s">
        <v>870</v>
      </c>
      <c r="AE31" s="189" t="s">
        <v>871</v>
      </c>
      <c r="AF31" s="228">
        <v>140000000</v>
      </c>
      <c r="AG31" s="173"/>
      <c r="AH31" s="173" t="s">
        <v>880</v>
      </c>
      <c r="AI31" s="378"/>
      <c r="AJ31" s="378"/>
      <c r="AK31" s="380"/>
      <c r="AL31" s="378"/>
      <c r="AM31" s="378"/>
      <c r="AN31" s="378"/>
      <c r="AO31" s="378"/>
      <c r="AP31" s="376"/>
      <c r="AQ31" s="376"/>
      <c r="AR31" s="377"/>
      <c r="AS31" s="376"/>
      <c r="AT31" s="377"/>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row>
    <row r="32" spans="1:142" s="146" customFormat="1" ht="63.75" customHeight="1">
      <c r="A32" s="178"/>
      <c r="B32" s="178"/>
      <c r="C32" s="195"/>
      <c r="D32" s="178"/>
      <c r="E32" s="332" t="s">
        <v>2094</v>
      </c>
      <c r="F32" s="332"/>
      <c r="G32" s="332"/>
      <c r="H32" s="332"/>
      <c r="I32" s="332"/>
      <c r="J32" s="332"/>
      <c r="K32" s="332"/>
      <c r="L32" s="332"/>
      <c r="M32" s="332"/>
      <c r="N32" s="332"/>
      <c r="O32" s="332"/>
      <c r="P32" s="162">
        <f>AVERAGE(P28:P31)</f>
        <v>0.34499999999999997</v>
      </c>
      <c r="Q32" s="399" t="s">
        <v>2140</v>
      </c>
      <c r="R32" s="399"/>
      <c r="S32" s="399"/>
      <c r="T32" s="399"/>
      <c r="U32" s="399"/>
      <c r="V32" s="216"/>
      <c r="W32" s="216"/>
      <c r="X32" s="217"/>
      <c r="Y32" s="224"/>
      <c r="Z32" s="178"/>
      <c r="AA32" s="173"/>
      <c r="AB32" s="180"/>
      <c r="AC32" s="180"/>
      <c r="AD32" s="180"/>
      <c r="AE32" s="189"/>
      <c r="AF32" s="228"/>
      <c r="AG32" s="173"/>
      <c r="AH32" s="173"/>
      <c r="AI32" s="180"/>
      <c r="AJ32" s="180"/>
      <c r="AK32" s="229"/>
      <c r="AL32" s="180"/>
      <c r="AM32" s="180"/>
      <c r="AN32" s="180"/>
      <c r="AO32" s="180"/>
      <c r="AP32" s="172"/>
      <c r="AQ32" s="172"/>
      <c r="AR32" s="172"/>
      <c r="AS32" s="172"/>
      <c r="AT32" s="17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row>
    <row r="33" spans="1:142" s="145" customFormat="1" ht="142.5">
      <c r="A33" s="180" t="s">
        <v>213</v>
      </c>
      <c r="B33" s="178" t="s">
        <v>206</v>
      </c>
      <c r="C33" s="180" t="s">
        <v>207</v>
      </c>
      <c r="D33" s="193" t="s">
        <v>217</v>
      </c>
      <c r="E33" s="178" t="s">
        <v>953</v>
      </c>
      <c r="F33" s="214">
        <v>2024130010007</v>
      </c>
      <c r="G33" s="178" t="s">
        <v>954</v>
      </c>
      <c r="H33" s="178" t="s">
        <v>955</v>
      </c>
      <c r="I33" s="178" t="s">
        <v>956</v>
      </c>
      <c r="J33" s="180">
        <v>10</v>
      </c>
      <c r="K33" s="231" t="s">
        <v>957</v>
      </c>
      <c r="L33" s="180" t="s">
        <v>863</v>
      </c>
      <c r="M33" s="232" t="s">
        <v>958</v>
      </c>
      <c r="N33" s="233">
        <v>1</v>
      </c>
      <c r="O33" s="233">
        <v>0</v>
      </c>
      <c r="P33" s="198">
        <f t="shared" si="1"/>
        <v>0</v>
      </c>
      <c r="Q33" s="396">
        <v>2515893120</v>
      </c>
      <c r="R33" s="396">
        <v>0</v>
      </c>
      <c r="S33" s="395">
        <f>R33/Q33</f>
        <v>0</v>
      </c>
      <c r="T33" s="396">
        <v>1344801273</v>
      </c>
      <c r="U33" s="397">
        <f>T33/Q33</f>
        <v>0.5345224176295692</v>
      </c>
      <c r="V33" s="234">
        <v>45687</v>
      </c>
      <c r="W33" s="234">
        <v>46264</v>
      </c>
      <c r="X33" s="235">
        <f>+W33-V33</f>
        <v>577</v>
      </c>
      <c r="Y33" s="224" t="s">
        <v>959</v>
      </c>
      <c r="Z33" s="178" t="s">
        <v>960</v>
      </c>
      <c r="AA33" s="176" t="s">
        <v>961</v>
      </c>
      <c r="AB33" s="193" t="s">
        <v>962</v>
      </c>
      <c r="AC33" s="180" t="s">
        <v>963</v>
      </c>
      <c r="AD33" s="176" t="s">
        <v>964</v>
      </c>
      <c r="AE33" s="178" t="s">
        <v>965</v>
      </c>
      <c r="AF33" s="178"/>
      <c r="AG33" s="178"/>
      <c r="AH33" s="178" t="s">
        <v>880</v>
      </c>
      <c r="AI33" s="178"/>
      <c r="AJ33" s="178"/>
      <c r="AK33" s="178"/>
      <c r="AL33" s="236">
        <v>0</v>
      </c>
      <c r="AM33" s="236">
        <v>3172351154.3600001</v>
      </c>
      <c r="AN33" s="180" t="s">
        <v>966</v>
      </c>
      <c r="AO33" s="176" t="s">
        <v>967</v>
      </c>
      <c r="AP33" s="376">
        <v>316692134893.71002</v>
      </c>
      <c r="AQ33" s="376">
        <v>0</v>
      </c>
      <c r="AR33" s="392">
        <f>AQ33/AP33</f>
        <v>0</v>
      </c>
      <c r="AS33" s="376">
        <v>1434241273</v>
      </c>
      <c r="AT33" s="377">
        <f>AS33/AP33</f>
        <v>4.5288187326829824E-3</v>
      </c>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row>
    <row r="34" spans="1:142" s="145" customFormat="1" ht="142.5">
      <c r="A34" s="180" t="s">
        <v>205</v>
      </c>
      <c r="B34" s="178" t="s">
        <v>206</v>
      </c>
      <c r="C34" s="180" t="s">
        <v>207</v>
      </c>
      <c r="D34" s="193" t="s">
        <v>220</v>
      </c>
      <c r="E34" s="178" t="s">
        <v>953</v>
      </c>
      <c r="F34" s="214">
        <v>2024130010007</v>
      </c>
      <c r="G34" s="178" t="s">
        <v>954</v>
      </c>
      <c r="H34" s="178" t="s">
        <v>968</v>
      </c>
      <c r="I34" s="178" t="s">
        <v>956</v>
      </c>
      <c r="J34" s="180">
        <v>10</v>
      </c>
      <c r="K34" s="232" t="s">
        <v>969</v>
      </c>
      <c r="L34" s="180" t="s">
        <v>863</v>
      </c>
      <c r="M34" s="232" t="s">
        <v>958</v>
      </c>
      <c r="N34" s="233" t="s">
        <v>162</v>
      </c>
      <c r="O34" s="233"/>
      <c r="P34" s="233" t="s">
        <v>162</v>
      </c>
      <c r="Q34" s="396"/>
      <c r="R34" s="396"/>
      <c r="S34" s="395"/>
      <c r="T34" s="396"/>
      <c r="U34" s="397"/>
      <c r="V34" s="234">
        <v>46054</v>
      </c>
      <c r="W34" s="234">
        <v>46387</v>
      </c>
      <c r="X34" s="235">
        <f t="shared" ref="X34" si="3">+W34-V34</f>
        <v>333</v>
      </c>
      <c r="Y34" s="224" t="s">
        <v>959</v>
      </c>
      <c r="Z34" s="178" t="s">
        <v>960</v>
      </c>
      <c r="AA34" s="176" t="s">
        <v>961</v>
      </c>
      <c r="AB34" s="193" t="s">
        <v>962</v>
      </c>
      <c r="AC34" s="180" t="s">
        <v>963</v>
      </c>
      <c r="AD34" s="176" t="s">
        <v>964</v>
      </c>
      <c r="AE34" s="180" t="s">
        <v>871</v>
      </c>
      <c r="AF34" s="178"/>
      <c r="AG34" s="178"/>
      <c r="AH34" s="178"/>
      <c r="AI34" s="178"/>
      <c r="AJ34" s="178"/>
      <c r="AK34" s="178"/>
      <c r="AL34" s="236">
        <v>0</v>
      </c>
      <c r="AM34" s="236">
        <v>0</v>
      </c>
      <c r="AN34" s="178"/>
      <c r="AO34" s="173"/>
      <c r="AP34" s="376"/>
      <c r="AQ34" s="376"/>
      <c r="AR34" s="392"/>
      <c r="AS34" s="376"/>
      <c r="AT34" s="377"/>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row>
    <row r="35" spans="1:142" s="145" customFormat="1" ht="142.5">
      <c r="A35" s="180" t="s">
        <v>205</v>
      </c>
      <c r="B35" s="178" t="s">
        <v>206</v>
      </c>
      <c r="C35" s="180" t="s">
        <v>207</v>
      </c>
      <c r="D35" s="193" t="s">
        <v>211</v>
      </c>
      <c r="E35" s="178" t="s">
        <v>953</v>
      </c>
      <c r="F35" s="214">
        <v>2024130010007</v>
      </c>
      <c r="G35" s="178" t="s">
        <v>954</v>
      </c>
      <c r="H35" s="178" t="s">
        <v>968</v>
      </c>
      <c r="I35" s="178" t="s">
        <v>956</v>
      </c>
      <c r="J35" s="180">
        <v>10</v>
      </c>
      <c r="K35" s="232" t="s">
        <v>970</v>
      </c>
      <c r="L35" s="180" t="s">
        <v>863</v>
      </c>
      <c r="M35" s="232" t="s">
        <v>971</v>
      </c>
      <c r="N35" s="233">
        <v>1</v>
      </c>
      <c r="O35" s="233">
        <v>0</v>
      </c>
      <c r="P35" s="198">
        <f t="shared" si="1"/>
        <v>0</v>
      </c>
      <c r="Q35" s="396"/>
      <c r="R35" s="396"/>
      <c r="S35" s="395"/>
      <c r="T35" s="396"/>
      <c r="U35" s="397"/>
      <c r="V35" s="234">
        <v>45992</v>
      </c>
      <c r="W35" s="234">
        <v>46387</v>
      </c>
      <c r="X35" s="235">
        <f t="shared" ref="X35:X84" si="4">+W35-V35</f>
        <v>395</v>
      </c>
      <c r="Y35" s="224" t="s">
        <v>959</v>
      </c>
      <c r="Z35" s="178" t="s">
        <v>960</v>
      </c>
      <c r="AA35" s="176" t="s">
        <v>961</v>
      </c>
      <c r="AB35" s="193" t="s">
        <v>962</v>
      </c>
      <c r="AC35" s="180" t="s">
        <v>963</v>
      </c>
      <c r="AD35" s="176" t="s">
        <v>964</v>
      </c>
      <c r="AE35" s="180" t="s">
        <v>871</v>
      </c>
      <c r="AF35" s="178"/>
      <c r="AG35" s="178"/>
      <c r="AH35" s="178"/>
      <c r="AI35" s="178"/>
      <c r="AJ35" s="178"/>
      <c r="AK35" s="178"/>
      <c r="AL35" s="236">
        <v>0</v>
      </c>
      <c r="AM35" s="236">
        <v>0</v>
      </c>
      <c r="AN35" s="178"/>
      <c r="AO35" s="173"/>
      <c r="AP35" s="376"/>
      <c r="AQ35" s="376"/>
      <c r="AR35" s="392"/>
      <c r="AS35" s="376"/>
      <c r="AT35" s="377"/>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row>
    <row r="36" spans="1:142" s="145" customFormat="1" ht="142.5">
      <c r="A36" s="180" t="s">
        <v>205</v>
      </c>
      <c r="B36" s="178" t="s">
        <v>206</v>
      </c>
      <c r="C36" s="180" t="s">
        <v>251</v>
      </c>
      <c r="D36" s="193" t="s">
        <v>211</v>
      </c>
      <c r="E36" s="178" t="s">
        <v>953</v>
      </c>
      <c r="F36" s="214">
        <v>2024130010007</v>
      </c>
      <c r="G36" s="178" t="s">
        <v>954</v>
      </c>
      <c r="H36" s="178" t="s">
        <v>968</v>
      </c>
      <c r="I36" s="178" t="s">
        <v>956</v>
      </c>
      <c r="J36" s="180">
        <v>10</v>
      </c>
      <c r="K36" s="232" t="s">
        <v>972</v>
      </c>
      <c r="L36" s="180" t="s">
        <v>863</v>
      </c>
      <c r="M36" s="232" t="s">
        <v>971</v>
      </c>
      <c r="N36" s="233" t="s">
        <v>162</v>
      </c>
      <c r="O36" s="233"/>
      <c r="P36" s="233" t="s">
        <v>162</v>
      </c>
      <c r="Q36" s="396"/>
      <c r="R36" s="396"/>
      <c r="S36" s="395"/>
      <c r="T36" s="396"/>
      <c r="U36" s="397"/>
      <c r="V36" s="234">
        <v>46054</v>
      </c>
      <c r="W36" s="234">
        <v>46387</v>
      </c>
      <c r="X36" s="235">
        <f t="shared" ref="X36:X37" si="5">+W36-V36</f>
        <v>333</v>
      </c>
      <c r="Y36" s="224" t="s">
        <v>959</v>
      </c>
      <c r="Z36" s="178" t="s">
        <v>973</v>
      </c>
      <c r="AA36" s="176" t="s">
        <v>961</v>
      </c>
      <c r="AB36" s="193" t="s">
        <v>962</v>
      </c>
      <c r="AC36" s="180" t="s">
        <v>963</v>
      </c>
      <c r="AD36" s="176" t="s">
        <v>964</v>
      </c>
      <c r="AE36" s="180" t="s">
        <v>871</v>
      </c>
      <c r="AF36" s="178"/>
      <c r="AG36" s="178"/>
      <c r="AH36" s="178"/>
      <c r="AI36" s="178"/>
      <c r="AJ36" s="178"/>
      <c r="AK36" s="178"/>
      <c r="AL36" s="236">
        <v>0</v>
      </c>
      <c r="AM36" s="236">
        <v>0</v>
      </c>
      <c r="AN36" s="178"/>
      <c r="AO36" s="173"/>
      <c r="AP36" s="376"/>
      <c r="AQ36" s="376"/>
      <c r="AR36" s="392"/>
      <c r="AS36" s="376"/>
      <c r="AT36" s="377"/>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row>
    <row r="37" spans="1:142" s="145" customFormat="1" ht="142.5">
      <c r="A37" s="180" t="s">
        <v>205</v>
      </c>
      <c r="B37" s="178" t="s">
        <v>206</v>
      </c>
      <c r="C37" s="180" t="s">
        <v>269</v>
      </c>
      <c r="D37" s="193" t="s">
        <v>211</v>
      </c>
      <c r="E37" s="178" t="s">
        <v>953</v>
      </c>
      <c r="F37" s="214">
        <v>2024130010007</v>
      </c>
      <c r="G37" s="178" t="s">
        <v>954</v>
      </c>
      <c r="H37" s="178" t="s">
        <v>968</v>
      </c>
      <c r="I37" s="178" t="s">
        <v>956</v>
      </c>
      <c r="J37" s="180">
        <v>10</v>
      </c>
      <c r="K37" s="232" t="s">
        <v>974</v>
      </c>
      <c r="L37" s="180" t="s">
        <v>863</v>
      </c>
      <c r="M37" s="232" t="s">
        <v>971</v>
      </c>
      <c r="N37" s="233" t="s">
        <v>162</v>
      </c>
      <c r="O37" s="233"/>
      <c r="P37" s="233" t="s">
        <v>162</v>
      </c>
      <c r="Q37" s="396"/>
      <c r="R37" s="396"/>
      <c r="S37" s="395"/>
      <c r="T37" s="396"/>
      <c r="U37" s="397"/>
      <c r="V37" s="234">
        <v>46054</v>
      </c>
      <c r="W37" s="234">
        <v>46387</v>
      </c>
      <c r="X37" s="235">
        <f t="shared" si="5"/>
        <v>333</v>
      </c>
      <c r="Y37" s="224" t="s">
        <v>959</v>
      </c>
      <c r="Z37" s="178" t="s">
        <v>973</v>
      </c>
      <c r="AA37" s="176" t="s">
        <v>961</v>
      </c>
      <c r="AB37" s="193" t="s">
        <v>962</v>
      </c>
      <c r="AC37" s="180" t="s">
        <v>963</v>
      </c>
      <c r="AD37" s="176" t="s">
        <v>964</v>
      </c>
      <c r="AE37" s="180" t="s">
        <v>871</v>
      </c>
      <c r="AF37" s="178"/>
      <c r="AG37" s="178"/>
      <c r="AH37" s="178"/>
      <c r="AI37" s="178"/>
      <c r="AJ37" s="178"/>
      <c r="AK37" s="178"/>
      <c r="AL37" s="236">
        <v>0</v>
      </c>
      <c r="AM37" s="236">
        <v>0</v>
      </c>
      <c r="AN37" s="178"/>
      <c r="AO37" s="173"/>
      <c r="AP37" s="376"/>
      <c r="AQ37" s="376"/>
      <c r="AR37" s="392"/>
      <c r="AS37" s="376"/>
      <c r="AT37" s="37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row>
    <row r="38" spans="1:142" s="145" customFormat="1" ht="142.5">
      <c r="A38" s="180" t="s">
        <v>205</v>
      </c>
      <c r="B38" s="178" t="s">
        <v>206</v>
      </c>
      <c r="C38" s="180" t="s">
        <v>975</v>
      </c>
      <c r="D38" s="193" t="s">
        <v>211</v>
      </c>
      <c r="E38" s="178" t="s">
        <v>953</v>
      </c>
      <c r="F38" s="214">
        <v>2024130010007</v>
      </c>
      <c r="G38" s="178" t="s">
        <v>954</v>
      </c>
      <c r="H38" s="178" t="s">
        <v>968</v>
      </c>
      <c r="I38" s="178" t="s">
        <v>956</v>
      </c>
      <c r="J38" s="180">
        <v>10</v>
      </c>
      <c r="K38" s="232" t="s">
        <v>1956</v>
      </c>
      <c r="L38" s="180" t="s">
        <v>863</v>
      </c>
      <c r="M38" s="232" t="s">
        <v>971</v>
      </c>
      <c r="N38" s="233">
        <v>1</v>
      </c>
      <c r="O38" s="233">
        <v>0</v>
      </c>
      <c r="P38" s="198">
        <f t="shared" si="1"/>
        <v>0</v>
      </c>
      <c r="Q38" s="396"/>
      <c r="R38" s="396"/>
      <c r="S38" s="395"/>
      <c r="T38" s="396"/>
      <c r="U38" s="397"/>
      <c r="V38" s="234">
        <v>45809</v>
      </c>
      <c r="W38" s="234">
        <v>46022</v>
      </c>
      <c r="X38" s="235">
        <f t="shared" si="4"/>
        <v>213</v>
      </c>
      <c r="Y38" s="224" t="s">
        <v>959</v>
      </c>
      <c r="Z38" s="178" t="s">
        <v>973</v>
      </c>
      <c r="AA38" s="176" t="s">
        <v>961</v>
      </c>
      <c r="AB38" s="193" t="s">
        <v>962</v>
      </c>
      <c r="AC38" s="180" t="s">
        <v>963</v>
      </c>
      <c r="AD38" s="176" t="s">
        <v>964</v>
      </c>
      <c r="AE38" s="180" t="s">
        <v>871</v>
      </c>
      <c r="AF38" s="178"/>
      <c r="AG38" s="178"/>
      <c r="AH38" s="178"/>
      <c r="AI38" s="178"/>
      <c r="AJ38" s="178"/>
      <c r="AK38" s="178"/>
      <c r="AL38" s="236">
        <v>0</v>
      </c>
      <c r="AM38" s="236">
        <v>0</v>
      </c>
      <c r="AN38" s="178"/>
      <c r="AO38" s="173"/>
      <c r="AP38" s="376"/>
      <c r="AQ38" s="376"/>
      <c r="AR38" s="392"/>
      <c r="AS38" s="376"/>
      <c r="AT38" s="377"/>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row>
    <row r="39" spans="1:142" s="145" customFormat="1" ht="142.5">
      <c r="A39" s="180" t="s">
        <v>205</v>
      </c>
      <c r="B39" s="178" t="s">
        <v>206</v>
      </c>
      <c r="C39" s="180" t="s">
        <v>976</v>
      </c>
      <c r="D39" s="193" t="s">
        <v>211</v>
      </c>
      <c r="E39" s="178" t="s">
        <v>953</v>
      </c>
      <c r="F39" s="214">
        <v>2024130010007</v>
      </c>
      <c r="G39" s="178" t="s">
        <v>954</v>
      </c>
      <c r="H39" s="178" t="s">
        <v>968</v>
      </c>
      <c r="I39" s="178" t="s">
        <v>956</v>
      </c>
      <c r="J39" s="180">
        <v>10</v>
      </c>
      <c r="K39" s="232" t="s">
        <v>977</v>
      </c>
      <c r="L39" s="180" t="s">
        <v>863</v>
      </c>
      <c r="M39" s="232" t="s">
        <v>971</v>
      </c>
      <c r="N39" s="233" t="s">
        <v>162</v>
      </c>
      <c r="O39" s="233"/>
      <c r="P39" s="233" t="s">
        <v>162</v>
      </c>
      <c r="Q39" s="396"/>
      <c r="R39" s="396"/>
      <c r="S39" s="395"/>
      <c r="T39" s="396"/>
      <c r="U39" s="397"/>
      <c r="V39" s="234">
        <v>46054</v>
      </c>
      <c r="W39" s="234">
        <v>46387</v>
      </c>
      <c r="X39" s="235">
        <f t="shared" si="4"/>
        <v>333</v>
      </c>
      <c r="Y39" s="237">
        <v>1215796</v>
      </c>
      <c r="Z39" s="193" t="s">
        <v>978</v>
      </c>
      <c r="AA39" s="176" t="s">
        <v>961</v>
      </c>
      <c r="AB39" s="193" t="s">
        <v>962</v>
      </c>
      <c r="AC39" s="180" t="s">
        <v>963</v>
      </c>
      <c r="AD39" s="176" t="s">
        <v>964</v>
      </c>
      <c r="AE39" s="180" t="s">
        <v>871</v>
      </c>
      <c r="AF39" s="178"/>
      <c r="AG39" s="178"/>
      <c r="AH39" s="178"/>
      <c r="AI39" s="178"/>
      <c r="AJ39" s="178"/>
      <c r="AK39" s="178"/>
      <c r="AL39" s="236">
        <v>0</v>
      </c>
      <c r="AM39" s="236">
        <v>0</v>
      </c>
      <c r="AN39" s="178"/>
      <c r="AO39" s="173"/>
      <c r="AP39" s="376"/>
      <c r="AQ39" s="376"/>
      <c r="AR39" s="392"/>
      <c r="AS39" s="376"/>
      <c r="AT39" s="377"/>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row>
    <row r="40" spans="1:142" s="145" customFormat="1" ht="142.5">
      <c r="A40" s="180" t="s">
        <v>205</v>
      </c>
      <c r="B40" s="178" t="s">
        <v>206</v>
      </c>
      <c r="C40" s="180" t="s">
        <v>979</v>
      </c>
      <c r="D40" s="193" t="s">
        <v>211</v>
      </c>
      <c r="E40" s="178" t="s">
        <v>953</v>
      </c>
      <c r="F40" s="214">
        <v>2024130010007</v>
      </c>
      <c r="G40" s="178" t="s">
        <v>954</v>
      </c>
      <c r="H40" s="178" t="s">
        <v>968</v>
      </c>
      <c r="I40" s="178" t="s">
        <v>956</v>
      </c>
      <c r="J40" s="180">
        <v>10</v>
      </c>
      <c r="K40" s="232" t="s">
        <v>980</v>
      </c>
      <c r="L40" s="180" t="s">
        <v>863</v>
      </c>
      <c r="M40" s="232" t="s">
        <v>971</v>
      </c>
      <c r="N40" s="233" t="s">
        <v>162</v>
      </c>
      <c r="O40" s="233"/>
      <c r="P40" s="233" t="s">
        <v>162</v>
      </c>
      <c r="Q40" s="396"/>
      <c r="R40" s="396"/>
      <c r="S40" s="395"/>
      <c r="T40" s="396"/>
      <c r="U40" s="397"/>
      <c r="V40" s="234">
        <v>46054</v>
      </c>
      <c r="W40" s="234">
        <v>46387</v>
      </c>
      <c r="X40" s="235">
        <f t="shared" si="4"/>
        <v>333</v>
      </c>
      <c r="Y40" s="237">
        <v>121579</v>
      </c>
      <c r="Z40" s="193" t="s">
        <v>978</v>
      </c>
      <c r="AA40" s="176" t="s">
        <v>961</v>
      </c>
      <c r="AB40" s="193" t="s">
        <v>962</v>
      </c>
      <c r="AC40" s="180" t="s">
        <v>963</v>
      </c>
      <c r="AD40" s="176" t="s">
        <v>964</v>
      </c>
      <c r="AE40" s="180" t="s">
        <v>871</v>
      </c>
      <c r="AF40" s="178"/>
      <c r="AG40" s="178"/>
      <c r="AH40" s="178"/>
      <c r="AI40" s="178"/>
      <c r="AJ40" s="178"/>
      <c r="AK40" s="178"/>
      <c r="AL40" s="236">
        <v>0</v>
      </c>
      <c r="AM40" s="236">
        <v>0</v>
      </c>
      <c r="AN40" s="178"/>
      <c r="AO40" s="173"/>
      <c r="AP40" s="376"/>
      <c r="AQ40" s="376"/>
      <c r="AR40" s="392"/>
      <c r="AS40" s="376"/>
      <c r="AT40" s="377"/>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row>
    <row r="41" spans="1:142" s="145" customFormat="1" ht="142.5">
      <c r="A41" s="180" t="s">
        <v>205</v>
      </c>
      <c r="B41" s="178" t="s">
        <v>206</v>
      </c>
      <c r="C41" s="180" t="s">
        <v>981</v>
      </c>
      <c r="D41" s="193" t="s">
        <v>211</v>
      </c>
      <c r="E41" s="178" t="s">
        <v>953</v>
      </c>
      <c r="F41" s="214">
        <v>2024130010007</v>
      </c>
      <c r="G41" s="178" t="s">
        <v>954</v>
      </c>
      <c r="H41" s="178" t="s">
        <v>968</v>
      </c>
      <c r="I41" s="178" t="s">
        <v>956</v>
      </c>
      <c r="J41" s="180">
        <v>10</v>
      </c>
      <c r="K41" s="232" t="s">
        <v>982</v>
      </c>
      <c r="L41" s="180" t="s">
        <v>863</v>
      </c>
      <c r="M41" s="232" t="s">
        <v>971</v>
      </c>
      <c r="N41" s="233" t="s">
        <v>162</v>
      </c>
      <c r="O41" s="233"/>
      <c r="P41" s="233" t="s">
        <v>162</v>
      </c>
      <c r="Q41" s="396"/>
      <c r="R41" s="396"/>
      <c r="S41" s="395"/>
      <c r="T41" s="396"/>
      <c r="U41" s="397"/>
      <c r="V41" s="234">
        <v>46054</v>
      </c>
      <c r="W41" s="234">
        <v>46387</v>
      </c>
      <c r="X41" s="235">
        <f t="shared" si="4"/>
        <v>333</v>
      </c>
      <c r="Y41" s="237">
        <v>121579</v>
      </c>
      <c r="Z41" s="193" t="s">
        <v>978</v>
      </c>
      <c r="AA41" s="176" t="s">
        <v>961</v>
      </c>
      <c r="AB41" s="193" t="s">
        <v>962</v>
      </c>
      <c r="AC41" s="180" t="s">
        <v>963</v>
      </c>
      <c r="AD41" s="176" t="s">
        <v>964</v>
      </c>
      <c r="AE41" s="180" t="s">
        <v>871</v>
      </c>
      <c r="AF41" s="178"/>
      <c r="AG41" s="178"/>
      <c r="AH41" s="178"/>
      <c r="AI41" s="178"/>
      <c r="AJ41" s="178"/>
      <c r="AK41" s="178"/>
      <c r="AL41" s="236">
        <v>0</v>
      </c>
      <c r="AM41" s="236">
        <v>0</v>
      </c>
      <c r="AN41" s="178"/>
      <c r="AO41" s="173"/>
      <c r="AP41" s="376"/>
      <c r="AQ41" s="376"/>
      <c r="AR41" s="392"/>
      <c r="AS41" s="376"/>
      <c r="AT41" s="377"/>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row>
    <row r="42" spans="1:142" ht="142.5">
      <c r="A42" s="180" t="s">
        <v>205</v>
      </c>
      <c r="B42" s="178" t="s">
        <v>206</v>
      </c>
      <c r="C42" s="180" t="s">
        <v>983</v>
      </c>
      <c r="D42" s="193" t="s">
        <v>211</v>
      </c>
      <c r="E42" s="178" t="s">
        <v>953</v>
      </c>
      <c r="F42" s="214">
        <v>2024130010007</v>
      </c>
      <c r="G42" s="178" t="s">
        <v>954</v>
      </c>
      <c r="H42" s="178" t="s">
        <v>968</v>
      </c>
      <c r="I42" s="178" t="s">
        <v>956</v>
      </c>
      <c r="J42" s="180">
        <v>10</v>
      </c>
      <c r="K42" s="232" t="s">
        <v>984</v>
      </c>
      <c r="L42" s="180" t="s">
        <v>863</v>
      </c>
      <c r="M42" s="232" t="s">
        <v>971</v>
      </c>
      <c r="N42" s="233">
        <v>1</v>
      </c>
      <c r="O42" s="233">
        <v>0.16</v>
      </c>
      <c r="P42" s="198">
        <f t="shared" si="1"/>
        <v>0.16</v>
      </c>
      <c r="Q42" s="396"/>
      <c r="R42" s="396"/>
      <c r="S42" s="395"/>
      <c r="T42" s="396"/>
      <c r="U42" s="397"/>
      <c r="V42" s="234">
        <v>45689</v>
      </c>
      <c r="W42" s="234">
        <v>46022</v>
      </c>
      <c r="X42" s="235">
        <f t="shared" si="4"/>
        <v>333</v>
      </c>
      <c r="Y42" s="237">
        <v>121579</v>
      </c>
      <c r="Z42" s="193" t="s">
        <v>978</v>
      </c>
      <c r="AA42" s="176" t="s">
        <v>961</v>
      </c>
      <c r="AB42" s="193" t="s">
        <v>962</v>
      </c>
      <c r="AC42" s="180" t="s">
        <v>963</v>
      </c>
      <c r="AD42" s="176" t="s">
        <v>964</v>
      </c>
      <c r="AE42" s="180" t="s">
        <v>871</v>
      </c>
      <c r="AF42" s="178"/>
      <c r="AG42" s="178"/>
      <c r="AH42" s="178"/>
      <c r="AI42" s="178"/>
      <c r="AJ42" s="178"/>
      <c r="AK42" s="178"/>
      <c r="AL42" s="236">
        <v>0</v>
      </c>
      <c r="AM42" s="236">
        <v>0</v>
      </c>
      <c r="AN42" s="178"/>
      <c r="AO42" s="173"/>
      <c r="AP42" s="376"/>
      <c r="AQ42" s="376"/>
      <c r="AR42" s="392"/>
      <c r="AS42" s="376"/>
      <c r="AT42" s="377"/>
    </row>
    <row r="43" spans="1:142" ht="142.5">
      <c r="A43" s="180" t="s">
        <v>205</v>
      </c>
      <c r="B43" s="178" t="s">
        <v>206</v>
      </c>
      <c r="C43" s="180" t="s">
        <v>985</v>
      </c>
      <c r="D43" s="193" t="s">
        <v>211</v>
      </c>
      <c r="E43" s="178" t="s">
        <v>953</v>
      </c>
      <c r="F43" s="214">
        <v>2024130010007</v>
      </c>
      <c r="G43" s="178" t="s">
        <v>954</v>
      </c>
      <c r="H43" s="178" t="s">
        <v>968</v>
      </c>
      <c r="I43" s="178" t="s">
        <v>956</v>
      </c>
      <c r="J43" s="180">
        <v>10</v>
      </c>
      <c r="K43" s="232" t="s">
        <v>986</v>
      </c>
      <c r="L43" s="180" t="s">
        <v>863</v>
      </c>
      <c r="M43" s="232" t="s">
        <v>971</v>
      </c>
      <c r="N43" s="233">
        <v>1</v>
      </c>
      <c r="O43" s="233">
        <v>0.9</v>
      </c>
      <c r="P43" s="198">
        <f t="shared" si="1"/>
        <v>0.9</v>
      </c>
      <c r="Q43" s="396"/>
      <c r="R43" s="396"/>
      <c r="S43" s="395"/>
      <c r="T43" s="396"/>
      <c r="U43" s="397"/>
      <c r="V43" s="234">
        <v>45689</v>
      </c>
      <c r="W43" s="234">
        <v>46022</v>
      </c>
      <c r="X43" s="235">
        <f t="shared" si="4"/>
        <v>333</v>
      </c>
      <c r="Y43" s="224" t="s">
        <v>987</v>
      </c>
      <c r="Z43" s="178" t="s">
        <v>988</v>
      </c>
      <c r="AA43" s="176" t="s">
        <v>961</v>
      </c>
      <c r="AB43" s="193" t="s">
        <v>962</v>
      </c>
      <c r="AC43" s="180" t="s">
        <v>963</v>
      </c>
      <c r="AD43" s="176" t="s">
        <v>964</v>
      </c>
      <c r="AE43" s="180" t="s">
        <v>871</v>
      </c>
      <c r="AF43" s="178"/>
      <c r="AG43" s="178"/>
      <c r="AH43" s="178"/>
      <c r="AI43" s="178"/>
      <c r="AJ43" s="178"/>
      <c r="AK43" s="178"/>
      <c r="AL43" s="236">
        <v>0</v>
      </c>
      <c r="AM43" s="236">
        <v>0</v>
      </c>
      <c r="AN43" s="178"/>
      <c r="AO43" s="173"/>
      <c r="AP43" s="376"/>
      <c r="AQ43" s="376"/>
      <c r="AR43" s="392"/>
      <c r="AS43" s="376"/>
      <c r="AT43" s="377"/>
    </row>
    <row r="44" spans="1:142" ht="142.5">
      <c r="A44" s="180" t="s">
        <v>205</v>
      </c>
      <c r="B44" s="178" t="s">
        <v>206</v>
      </c>
      <c r="C44" s="180" t="s">
        <v>989</v>
      </c>
      <c r="D44" s="193" t="s">
        <v>211</v>
      </c>
      <c r="E44" s="178" t="s">
        <v>953</v>
      </c>
      <c r="F44" s="214">
        <v>2024130010007</v>
      </c>
      <c r="G44" s="178" t="s">
        <v>954</v>
      </c>
      <c r="H44" s="178" t="s">
        <v>968</v>
      </c>
      <c r="I44" s="178" t="s">
        <v>956</v>
      </c>
      <c r="J44" s="180">
        <v>10</v>
      </c>
      <c r="K44" s="232" t="s">
        <v>990</v>
      </c>
      <c r="L44" s="180" t="s">
        <v>863</v>
      </c>
      <c r="M44" s="232" t="s">
        <v>971</v>
      </c>
      <c r="N44" s="233" t="s">
        <v>162</v>
      </c>
      <c r="O44" s="233"/>
      <c r="P44" s="233" t="s">
        <v>162</v>
      </c>
      <c r="Q44" s="396"/>
      <c r="R44" s="396"/>
      <c r="S44" s="395"/>
      <c r="T44" s="396"/>
      <c r="U44" s="397"/>
      <c r="V44" s="234">
        <v>46054</v>
      </c>
      <c r="W44" s="234">
        <v>46387</v>
      </c>
      <c r="X44" s="235">
        <f t="shared" si="4"/>
        <v>333</v>
      </c>
      <c r="Y44" s="224" t="s">
        <v>987</v>
      </c>
      <c r="Z44" s="178" t="s">
        <v>988</v>
      </c>
      <c r="AA44" s="176" t="s">
        <v>961</v>
      </c>
      <c r="AB44" s="193" t="s">
        <v>962</v>
      </c>
      <c r="AC44" s="180" t="s">
        <v>963</v>
      </c>
      <c r="AD44" s="176" t="s">
        <v>964</v>
      </c>
      <c r="AE44" s="180" t="s">
        <v>871</v>
      </c>
      <c r="AF44" s="178"/>
      <c r="AG44" s="178"/>
      <c r="AH44" s="178"/>
      <c r="AI44" s="178"/>
      <c r="AJ44" s="178"/>
      <c r="AK44" s="178"/>
      <c r="AL44" s="236">
        <v>0</v>
      </c>
      <c r="AM44" s="236">
        <v>0</v>
      </c>
      <c r="AN44" s="178"/>
      <c r="AO44" s="173"/>
      <c r="AP44" s="376"/>
      <c r="AQ44" s="376"/>
      <c r="AR44" s="392"/>
      <c r="AS44" s="376"/>
      <c r="AT44" s="377"/>
    </row>
    <row r="45" spans="1:142" ht="142.5">
      <c r="A45" s="180" t="s">
        <v>222</v>
      </c>
      <c r="B45" s="178" t="s">
        <v>206</v>
      </c>
      <c r="C45" s="180" t="s">
        <v>207</v>
      </c>
      <c r="D45" s="193" t="s">
        <v>226</v>
      </c>
      <c r="E45" s="178" t="s">
        <v>953</v>
      </c>
      <c r="F45" s="214">
        <v>2024130010007</v>
      </c>
      <c r="G45" s="178" t="s">
        <v>954</v>
      </c>
      <c r="H45" s="178" t="s">
        <v>968</v>
      </c>
      <c r="I45" s="178" t="s">
        <v>956</v>
      </c>
      <c r="J45" s="180">
        <v>10</v>
      </c>
      <c r="K45" s="232" t="s">
        <v>991</v>
      </c>
      <c r="L45" s="180" t="s">
        <v>863</v>
      </c>
      <c r="M45" s="232" t="s">
        <v>971</v>
      </c>
      <c r="N45" s="233">
        <v>12</v>
      </c>
      <c r="O45" s="233">
        <v>3</v>
      </c>
      <c r="P45" s="198">
        <f t="shared" si="1"/>
        <v>0.25</v>
      </c>
      <c r="Q45" s="396"/>
      <c r="R45" s="396"/>
      <c r="S45" s="395"/>
      <c r="T45" s="396"/>
      <c r="U45" s="397"/>
      <c r="V45" s="234">
        <v>45658</v>
      </c>
      <c r="W45" s="234">
        <v>46022</v>
      </c>
      <c r="X45" s="235">
        <f t="shared" si="4"/>
        <v>364</v>
      </c>
      <c r="Y45" s="224" t="s">
        <v>987</v>
      </c>
      <c r="Z45" s="178" t="s">
        <v>988</v>
      </c>
      <c r="AA45" s="176" t="s">
        <v>961</v>
      </c>
      <c r="AB45" s="193" t="s">
        <v>962</v>
      </c>
      <c r="AC45" s="180" t="s">
        <v>963</v>
      </c>
      <c r="AD45" s="176" t="s">
        <v>964</v>
      </c>
      <c r="AE45" s="180" t="s">
        <v>871</v>
      </c>
      <c r="AF45" s="178"/>
      <c r="AG45" s="178"/>
      <c r="AH45" s="178"/>
      <c r="AI45" s="178"/>
      <c r="AJ45" s="178"/>
      <c r="AK45" s="178"/>
      <c r="AL45" s="236">
        <v>0</v>
      </c>
      <c r="AM45" s="236">
        <v>0</v>
      </c>
      <c r="AN45" s="178"/>
      <c r="AO45" s="173"/>
      <c r="AP45" s="376"/>
      <c r="AQ45" s="376"/>
      <c r="AR45" s="392"/>
      <c r="AS45" s="376"/>
      <c r="AT45" s="377"/>
    </row>
    <row r="46" spans="1:142" ht="142.5">
      <c r="A46" s="180" t="s">
        <v>222</v>
      </c>
      <c r="B46" s="178" t="s">
        <v>206</v>
      </c>
      <c r="C46" s="180" t="s">
        <v>207</v>
      </c>
      <c r="D46" s="193" t="s">
        <v>226</v>
      </c>
      <c r="E46" s="178" t="s">
        <v>953</v>
      </c>
      <c r="F46" s="214">
        <v>2024130010007</v>
      </c>
      <c r="G46" s="178" t="s">
        <v>954</v>
      </c>
      <c r="H46" s="178" t="s">
        <v>968</v>
      </c>
      <c r="I46" s="178" t="s">
        <v>956</v>
      </c>
      <c r="J46" s="180">
        <v>10</v>
      </c>
      <c r="K46" s="232" t="s">
        <v>992</v>
      </c>
      <c r="L46" s="180" t="s">
        <v>863</v>
      </c>
      <c r="M46" s="232" t="s">
        <v>971</v>
      </c>
      <c r="N46" s="233">
        <v>12</v>
      </c>
      <c r="O46" s="233">
        <v>3</v>
      </c>
      <c r="P46" s="198">
        <f t="shared" si="1"/>
        <v>0.25</v>
      </c>
      <c r="Q46" s="396"/>
      <c r="R46" s="396"/>
      <c r="S46" s="395"/>
      <c r="T46" s="396"/>
      <c r="U46" s="397"/>
      <c r="V46" s="234">
        <v>45658</v>
      </c>
      <c r="W46" s="234">
        <v>46022</v>
      </c>
      <c r="X46" s="235">
        <f t="shared" si="4"/>
        <v>364</v>
      </c>
      <c r="Y46" s="224" t="s">
        <v>987</v>
      </c>
      <c r="Z46" s="178" t="s">
        <v>988</v>
      </c>
      <c r="AA46" s="173" t="s">
        <v>961</v>
      </c>
      <c r="AB46" s="193" t="s">
        <v>962</v>
      </c>
      <c r="AC46" s="180" t="s">
        <v>963</v>
      </c>
      <c r="AD46" s="176" t="s">
        <v>964</v>
      </c>
      <c r="AE46" s="180" t="s">
        <v>871</v>
      </c>
      <c r="AF46" s="178"/>
      <c r="AG46" s="178"/>
      <c r="AH46" s="178"/>
      <c r="AI46" s="178"/>
      <c r="AJ46" s="178"/>
      <c r="AK46" s="178"/>
      <c r="AL46" s="236">
        <v>0</v>
      </c>
      <c r="AM46" s="236">
        <v>0</v>
      </c>
      <c r="AN46" s="178"/>
      <c r="AO46" s="173"/>
      <c r="AP46" s="376"/>
      <c r="AQ46" s="376"/>
      <c r="AR46" s="392"/>
      <c r="AS46" s="376"/>
      <c r="AT46" s="377"/>
    </row>
    <row r="47" spans="1:142" ht="142.5">
      <c r="A47" s="180" t="s">
        <v>222</v>
      </c>
      <c r="B47" s="178" t="s">
        <v>206</v>
      </c>
      <c r="C47" s="180" t="s">
        <v>207</v>
      </c>
      <c r="D47" s="193" t="s">
        <v>226</v>
      </c>
      <c r="E47" s="178" t="s">
        <v>953</v>
      </c>
      <c r="F47" s="214">
        <v>2024130010007</v>
      </c>
      <c r="G47" s="178" t="s">
        <v>954</v>
      </c>
      <c r="H47" s="178" t="s">
        <v>968</v>
      </c>
      <c r="I47" s="178" t="s">
        <v>956</v>
      </c>
      <c r="J47" s="180">
        <v>10</v>
      </c>
      <c r="K47" s="232" t="s">
        <v>993</v>
      </c>
      <c r="L47" s="180" t="s">
        <v>863</v>
      </c>
      <c r="M47" s="232" t="s">
        <v>971</v>
      </c>
      <c r="N47" s="233">
        <v>12</v>
      </c>
      <c r="O47" s="233">
        <v>0</v>
      </c>
      <c r="P47" s="198">
        <f t="shared" si="1"/>
        <v>0</v>
      </c>
      <c r="Q47" s="396"/>
      <c r="R47" s="396"/>
      <c r="S47" s="395"/>
      <c r="T47" s="396"/>
      <c r="U47" s="397"/>
      <c r="V47" s="234">
        <v>45658</v>
      </c>
      <c r="W47" s="234">
        <v>46022</v>
      </c>
      <c r="X47" s="235">
        <f t="shared" si="4"/>
        <v>364</v>
      </c>
      <c r="Y47" s="224" t="s">
        <v>987</v>
      </c>
      <c r="Z47" s="178" t="s">
        <v>988</v>
      </c>
      <c r="AA47" s="173" t="s">
        <v>961</v>
      </c>
      <c r="AB47" s="193" t="s">
        <v>962</v>
      </c>
      <c r="AC47" s="180" t="s">
        <v>963</v>
      </c>
      <c r="AD47" s="176" t="s">
        <v>964</v>
      </c>
      <c r="AE47" s="180" t="s">
        <v>871</v>
      </c>
      <c r="AF47" s="178"/>
      <c r="AG47" s="178"/>
      <c r="AH47" s="178"/>
      <c r="AI47" s="178"/>
      <c r="AJ47" s="178"/>
      <c r="AK47" s="178"/>
      <c r="AL47" s="236">
        <v>0</v>
      </c>
      <c r="AM47" s="236">
        <v>0</v>
      </c>
      <c r="AN47" s="178"/>
      <c r="AO47" s="173"/>
      <c r="AP47" s="376"/>
      <c r="AQ47" s="376"/>
      <c r="AR47" s="392"/>
      <c r="AS47" s="376"/>
      <c r="AT47" s="377"/>
    </row>
    <row r="48" spans="1:142" ht="142.5">
      <c r="A48" s="180" t="s">
        <v>205</v>
      </c>
      <c r="B48" s="178" t="s">
        <v>206</v>
      </c>
      <c r="C48" s="180" t="s">
        <v>989</v>
      </c>
      <c r="D48" s="193" t="s">
        <v>211</v>
      </c>
      <c r="E48" s="178" t="s">
        <v>953</v>
      </c>
      <c r="F48" s="214">
        <v>2024130010007</v>
      </c>
      <c r="G48" s="178" t="s">
        <v>954</v>
      </c>
      <c r="H48" s="178" t="s">
        <v>968</v>
      </c>
      <c r="I48" s="178" t="s">
        <v>956</v>
      </c>
      <c r="J48" s="180">
        <v>10</v>
      </c>
      <c r="K48" s="232" t="s">
        <v>994</v>
      </c>
      <c r="L48" s="180" t="s">
        <v>863</v>
      </c>
      <c r="M48" s="232" t="s">
        <v>995</v>
      </c>
      <c r="N48" s="233">
        <v>1</v>
      </c>
      <c r="O48" s="233"/>
      <c r="P48" s="198">
        <f t="shared" si="1"/>
        <v>0</v>
      </c>
      <c r="Q48" s="396"/>
      <c r="R48" s="396"/>
      <c r="S48" s="395"/>
      <c r="T48" s="396"/>
      <c r="U48" s="397"/>
      <c r="V48" s="234">
        <v>45809</v>
      </c>
      <c r="W48" s="234">
        <v>46022</v>
      </c>
      <c r="X48" s="235">
        <f t="shared" si="4"/>
        <v>213</v>
      </c>
      <c r="Y48" s="224" t="s">
        <v>987</v>
      </c>
      <c r="Z48" s="178" t="s">
        <v>988</v>
      </c>
      <c r="AA48" s="173" t="s">
        <v>961</v>
      </c>
      <c r="AB48" s="193" t="s">
        <v>962</v>
      </c>
      <c r="AC48" s="180" t="s">
        <v>963</v>
      </c>
      <c r="AD48" s="176" t="s">
        <v>964</v>
      </c>
      <c r="AE48" s="180" t="s">
        <v>871</v>
      </c>
      <c r="AF48" s="178"/>
      <c r="AG48" s="178"/>
      <c r="AH48" s="178"/>
      <c r="AI48" s="178"/>
      <c r="AJ48" s="178"/>
      <c r="AK48" s="178"/>
      <c r="AL48" s="236">
        <v>0</v>
      </c>
      <c r="AM48" s="236">
        <v>0</v>
      </c>
      <c r="AN48" s="178"/>
      <c r="AO48" s="173"/>
      <c r="AP48" s="376"/>
      <c r="AQ48" s="376"/>
      <c r="AR48" s="392"/>
      <c r="AS48" s="376">
        <v>1434241273</v>
      </c>
      <c r="AT48" s="377"/>
    </row>
    <row r="49" spans="1:46" ht="57" customHeight="1">
      <c r="A49" s="180"/>
      <c r="B49" s="178"/>
      <c r="C49" s="180"/>
      <c r="D49" s="193"/>
      <c r="E49" s="332" t="s">
        <v>2174</v>
      </c>
      <c r="F49" s="332"/>
      <c r="G49" s="332"/>
      <c r="H49" s="332"/>
      <c r="I49" s="332"/>
      <c r="J49" s="332"/>
      <c r="K49" s="332"/>
      <c r="L49" s="332"/>
      <c r="M49" s="332"/>
      <c r="N49" s="332"/>
      <c r="O49" s="332"/>
      <c r="P49" s="209">
        <f>AVERAGE(P33:P48)</f>
        <v>0.17333333333333334</v>
      </c>
      <c r="Q49" s="411" t="s">
        <v>2175</v>
      </c>
      <c r="R49" s="411"/>
      <c r="S49" s="411"/>
      <c r="T49" s="411"/>
      <c r="U49" s="411"/>
      <c r="V49" s="234"/>
      <c r="W49" s="234"/>
      <c r="X49" s="235"/>
      <c r="Y49" s="224"/>
      <c r="Z49" s="178"/>
      <c r="AA49" s="173"/>
      <c r="AB49" s="193"/>
      <c r="AC49" s="180"/>
      <c r="AD49" s="176"/>
      <c r="AE49" s="180"/>
      <c r="AF49" s="178"/>
      <c r="AG49" s="178"/>
      <c r="AH49" s="178"/>
      <c r="AI49" s="178"/>
      <c r="AJ49" s="178"/>
      <c r="AK49" s="178"/>
      <c r="AL49" s="236"/>
      <c r="AM49" s="236"/>
      <c r="AN49" s="178"/>
      <c r="AO49" s="173"/>
      <c r="AP49" s="376"/>
      <c r="AQ49" s="376"/>
      <c r="AR49" s="392"/>
      <c r="AS49" s="376"/>
      <c r="AT49" s="377"/>
    </row>
    <row r="50" spans="1:46" ht="128.25">
      <c r="A50" s="180" t="s">
        <v>233</v>
      </c>
      <c r="B50" s="178" t="s">
        <v>206</v>
      </c>
      <c r="C50" s="180" t="s">
        <v>207</v>
      </c>
      <c r="D50" s="193" t="s">
        <v>237</v>
      </c>
      <c r="E50" s="178" t="s">
        <v>996</v>
      </c>
      <c r="F50" s="214">
        <v>2024130010008</v>
      </c>
      <c r="G50" s="178" t="s">
        <v>997</v>
      </c>
      <c r="H50" s="178" t="s">
        <v>998</v>
      </c>
      <c r="I50" s="178" t="s">
        <v>999</v>
      </c>
      <c r="J50" s="178">
        <v>10</v>
      </c>
      <c r="K50" s="232" t="s">
        <v>1000</v>
      </c>
      <c r="L50" s="180" t="s">
        <v>863</v>
      </c>
      <c r="M50" s="232" t="s">
        <v>1001</v>
      </c>
      <c r="N50" s="233" t="s">
        <v>162</v>
      </c>
      <c r="O50" s="233"/>
      <c r="P50" s="233" t="s">
        <v>162</v>
      </c>
      <c r="Q50" s="376">
        <v>121026391702</v>
      </c>
      <c r="R50" s="376">
        <v>0</v>
      </c>
      <c r="S50" s="392">
        <f>R50/Q50</f>
        <v>0</v>
      </c>
      <c r="T50" s="376">
        <v>0</v>
      </c>
      <c r="U50" s="392">
        <f>T50/Q50</f>
        <v>0</v>
      </c>
      <c r="V50" s="234">
        <v>46054</v>
      </c>
      <c r="W50" s="234">
        <v>46387</v>
      </c>
      <c r="X50" s="235">
        <f t="shared" si="4"/>
        <v>333</v>
      </c>
      <c r="Y50" s="173">
        <v>67.293000000000006</v>
      </c>
      <c r="Z50" s="178" t="s">
        <v>1002</v>
      </c>
      <c r="AA50" s="176" t="s">
        <v>961</v>
      </c>
      <c r="AB50" s="193" t="s">
        <v>1003</v>
      </c>
      <c r="AC50" s="180" t="s">
        <v>1004</v>
      </c>
      <c r="AD50" s="176" t="s">
        <v>964</v>
      </c>
      <c r="AE50" s="180" t="s">
        <v>871</v>
      </c>
      <c r="AF50" s="178"/>
      <c r="AG50" s="178"/>
      <c r="AH50" s="178"/>
      <c r="AI50" s="178"/>
      <c r="AJ50" s="178"/>
      <c r="AK50" s="178"/>
      <c r="AL50" s="236">
        <v>0</v>
      </c>
      <c r="AM50" s="236">
        <v>966269376</v>
      </c>
      <c r="AN50" s="178"/>
      <c r="AO50" s="173"/>
      <c r="AP50" s="376"/>
      <c r="AQ50" s="376"/>
      <c r="AR50" s="392"/>
      <c r="AS50" s="376"/>
      <c r="AT50" s="377"/>
    </row>
    <row r="51" spans="1:46" ht="128.25">
      <c r="A51" s="180" t="s">
        <v>233</v>
      </c>
      <c r="B51" s="178" t="s">
        <v>206</v>
      </c>
      <c r="C51" s="180" t="s">
        <v>207</v>
      </c>
      <c r="D51" s="193" t="s">
        <v>237</v>
      </c>
      <c r="E51" s="178" t="s">
        <v>996</v>
      </c>
      <c r="F51" s="214">
        <v>2024130010008</v>
      </c>
      <c r="G51" s="178" t="s">
        <v>997</v>
      </c>
      <c r="H51" s="178" t="s">
        <v>998</v>
      </c>
      <c r="I51" s="178" t="s">
        <v>999</v>
      </c>
      <c r="J51" s="178">
        <v>10</v>
      </c>
      <c r="K51" s="232" t="s">
        <v>1005</v>
      </c>
      <c r="L51" s="180" t="s">
        <v>863</v>
      </c>
      <c r="M51" s="232" t="s">
        <v>1001</v>
      </c>
      <c r="N51" s="233" t="s">
        <v>162</v>
      </c>
      <c r="O51" s="233"/>
      <c r="P51" s="233" t="s">
        <v>162</v>
      </c>
      <c r="Q51" s="376"/>
      <c r="R51" s="376"/>
      <c r="S51" s="392"/>
      <c r="T51" s="376"/>
      <c r="U51" s="392"/>
      <c r="V51" s="234">
        <v>46054</v>
      </c>
      <c r="W51" s="234">
        <v>46387</v>
      </c>
      <c r="X51" s="235">
        <f t="shared" ref="X51:X53" si="6">+W51-V51</f>
        <v>333</v>
      </c>
      <c r="Y51" s="173">
        <v>67.293000000000006</v>
      </c>
      <c r="Z51" s="178" t="s">
        <v>1002</v>
      </c>
      <c r="AA51" s="176" t="s">
        <v>961</v>
      </c>
      <c r="AB51" s="193" t="s">
        <v>1003</v>
      </c>
      <c r="AC51" s="180" t="s">
        <v>1004</v>
      </c>
      <c r="AD51" s="176" t="s">
        <v>964</v>
      </c>
      <c r="AE51" s="180" t="s">
        <v>871</v>
      </c>
      <c r="AF51" s="178"/>
      <c r="AG51" s="178"/>
      <c r="AH51" s="178"/>
      <c r="AI51" s="178"/>
      <c r="AJ51" s="178"/>
      <c r="AK51" s="178"/>
      <c r="AL51" s="236"/>
      <c r="AM51" s="236"/>
      <c r="AN51" s="178"/>
      <c r="AO51" s="173"/>
      <c r="AP51" s="376"/>
      <c r="AQ51" s="376"/>
      <c r="AR51" s="392"/>
      <c r="AS51" s="376"/>
      <c r="AT51" s="377"/>
    </row>
    <row r="52" spans="1:46" ht="128.25">
      <c r="A52" s="180" t="s">
        <v>228</v>
      </c>
      <c r="B52" s="178" t="s">
        <v>206</v>
      </c>
      <c r="C52" s="180" t="s">
        <v>207</v>
      </c>
      <c r="D52" s="193" t="s">
        <v>231</v>
      </c>
      <c r="E52" s="178" t="s">
        <v>996</v>
      </c>
      <c r="F52" s="214">
        <v>2024130010008</v>
      </c>
      <c r="G52" s="178" t="s">
        <v>997</v>
      </c>
      <c r="H52" s="178" t="s">
        <v>998</v>
      </c>
      <c r="I52" s="178" t="s">
        <v>999</v>
      </c>
      <c r="J52" s="178">
        <v>10</v>
      </c>
      <c r="K52" s="232" t="s">
        <v>1006</v>
      </c>
      <c r="L52" s="180" t="s">
        <v>863</v>
      </c>
      <c r="M52" s="232" t="s">
        <v>1001</v>
      </c>
      <c r="N52" s="233" t="s">
        <v>162</v>
      </c>
      <c r="O52" s="233"/>
      <c r="P52" s="233" t="s">
        <v>162</v>
      </c>
      <c r="Q52" s="376"/>
      <c r="R52" s="376"/>
      <c r="S52" s="392"/>
      <c r="T52" s="376"/>
      <c r="U52" s="392"/>
      <c r="V52" s="234">
        <v>46054</v>
      </c>
      <c r="W52" s="234">
        <v>46387</v>
      </c>
      <c r="X52" s="235">
        <f t="shared" si="6"/>
        <v>333</v>
      </c>
      <c r="Y52" s="173">
        <v>67.293000000000006</v>
      </c>
      <c r="Z52" s="178" t="s">
        <v>1002</v>
      </c>
      <c r="AA52" s="176" t="s">
        <v>961</v>
      </c>
      <c r="AB52" s="193" t="s">
        <v>1003</v>
      </c>
      <c r="AC52" s="180" t="s">
        <v>1004</v>
      </c>
      <c r="AD52" s="176" t="s">
        <v>964</v>
      </c>
      <c r="AE52" s="180" t="s">
        <v>871</v>
      </c>
      <c r="AF52" s="178"/>
      <c r="AG52" s="178"/>
      <c r="AH52" s="178"/>
      <c r="AI52" s="178"/>
      <c r="AJ52" s="178"/>
      <c r="AK52" s="178"/>
      <c r="AL52" s="236"/>
      <c r="AM52" s="236"/>
      <c r="AN52" s="178"/>
      <c r="AO52" s="173"/>
      <c r="AP52" s="376"/>
      <c r="AQ52" s="376"/>
      <c r="AR52" s="392"/>
      <c r="AS52" s="376"/>
      <c r="AT52" s="377"/>
    </row>
    <row r="53" spans="1:46" ht="128.25">
      <c r="A53" s="180" t="s">
        <v>228</v>
      </c>
      <c r="B53" s="178" t="s">
        <v>206</v>
      </c>
      <c r="C53" s="180" t="s">
        <v>207</v>
      </c>
      <c r="D53" s="193" t="s">
        <v>231</v>
      </c>
      <c r="E53" s="178" t="s">
        <v>996</v>
      </c>
      <c r="F53" s="214">
        <v>2024130010008</v>
      </c>
      <c r="G53" s="178" t="s">
        <v>997</v>
      </c>
      <c r="H53" s="178" t="s">
        <v>998</v>
      </c>
      <c r="I53" s="178" t="s">
        <v>999</v>
      </c>
      <c r="J53" s="178">
        <v>10</v>
      </c>
      <c r="K53" s="232" t="s">
        <v>1007</v>
      </c>
      <c r="L53" s="180" t="s">
        <v>863</v>
      </c>
      <c r="M53" s="232" t="s">
        <v>1001</v>
      </c>
      <c r="N53" s="233" t="s">
        <v>162</v>
      </c>
      <c r="O53" s="233"/>
      <c r="P53" s="233" t="s">
        <v>162</v>
      </c>
      <c r="Q53" s="376"/>
      <c r="R53" s="376"/>
      <c r="S53" s="392"/>
      <c r="T53" s="376"/>
      <c r="U53" s="392"/>
      <c r="V53" s="234">
        <v>46054</v>
      </c>
      <c r="W53" s="234">
        <v>46387</v>
      </c>
      <c r="X53" s="235">
        <f t="shared" si="6"/>
        <v>333</v>
      </c>
      <c r="Y53" s="173">
        <v>33.323</v>
      </c>
      <c r="Z53" s="178" t="s">
        <v>1008</v>
      </c>
      <c r="AA53" s="176" t="s">
        <v>961</v>
      </c>
      <c r="AB53" s="193" t="s">
        <v>1003</v>
      </c>
      <c r="AC53" s="180" t="s">
        <v>1004</v>
      </c>
      <c r="AD53" s="176" t="s">
        <v>964</v>
      </c>
      <c r="AE53" s="180" t="s">
        <v>871</v>
      </c>
      <c r="AF53" s="178"/>
      <c r="AG53" s="178"/>
      <c r="AH53" s="178"/>
      <c r="AI53" s="178"/>
      <c r="AJ53" s="178"/>
      <c r="AK53" s="178"/>
      <c r="AL53" s="236"/>
      <c r="AM53" s="236"/>
      <c r="AN53" s="178"/>
      <c r="AO53" s="173"/>
      <c r="AP53" s="376"/>
      <c r="AQ53" s="376"/>
      <c r="AR53" s="392"/>
      <c r="AS53" s="376"/>
      <c r="AT53" s="377"/>
    </row>
    <row r="54" spans="1:46" ht="128.25">
      <c r="A54" s="180" t="s">
        <v>228</v>
      </c>
      <c r="B54" s="178" t="s">
        <v>206</v>
      </c>
      <c r="C54" s="180" t="s">
        <v>207</v>
      </c>
      <c r="D54" s="193" t="s">
        <v>231</v>
      </c>
      <c r="E54" s="178" t="s">
        <v>996</v>
      </c>
      <c r="F54" s="214">
        <v>2024130010008</v>
      </c>
      <c r="G54" s="178" t="s">
        <v>997</v>
      </c>
      <c r="H54" s="178" t="s">
        <v>998</v>
      </c>
      <c r="I54" s="178" t="s">
        <v>999</v>
      </c>
      <c r="J54" s="178">
        <v>10</v>
      </c>
      <c r="K54" s="232" t="s">
        <v>1009</v>
      </c>
      <c r="L54" s="180" t="s">
        <v>863</v>
      </c>
      <c r="M54" s="232" t="s">
        <v>1001</v>
      </c>
      <c r="N54" s="233" t="s">
        <v>162</v>
      </c>
      <c r="O54" s="233"/>
      <c r="P54" s="233" t="s">
        <v>162</v>
      </c>
      <c r="Q54" s="376"/>
      <c r="R54" s="376"/>
      <c r="S54" s="392"/>
      <c r="T54" s="376"/>
      <c r="U54" s="392"/>
      <c r="V54" s="234">
        <v>46054</v>
      </c>
      <c r="W54" s="234">
        <v>46387</v>
      </c>
      <c r="X54" s="235">
        <f t="shared" ref="X54" si="7">+W54-V54</f>
        <v>333</v>
      </c>
      <c r="Y54" s="173">
        <v>33.323</v>
      </c>
      <c r="Z54" s="178" t="s">
        <v>1008</v>
      </c>
      <c r="AA54" s="176" t="s">
        <v>961</v>
      </c>
      <c r="AB54" s="193" t="s">
        <v>1003</v>
      </c>
      <c r="AC54" s="180" t="s">
        <v>1004</v>
      </c>
      <c r="AD54" s="176" t="s">
        <v>964</v>
      </c>
      <c r="AE54" s="180" t="s">
        <v>871</v>
      </c>
      <c r="AF54" s="178"/>
      <c r="AG54" s="178"/>
      <c r="AH54" s="178"/>
      <c r="AI54" s="178"/>
      <c r="AJ54" s="178"/>
      <c r="AK54" s="178"/>
      <c r="AL54" s="236"/>
      <c r="AM54" s="236"/>
      <c r="AN54" s="178"/>
      <c r="AO54" s="173"/>
      <c r="AP54" s="376"/>
      <c r="AQ54" s="376"/>
      <c r="AR54" s="392"/>
      <c r="AS54" s="376"/>
      <c r="AT54" s="377"/>
    </row>
    <row r="55" spans="1:46" ht="128.25">
      <c r="A55" s="180" t="s">
        <v>228</v>
      </c>
      <c r="B55" s="178" t="s">
        <v>206</v>
      </c>
      <c r="C55" s="180" t="s">
        <v>207</v>
      </c>
      <c r="D55" s="193" t="s">
        <v>231</v>
      </c>
      <c r="E55" s="178" t="s">
        <v>996</v>
      </c>
      <c r="F55" s="214">
        <v>2024130010008</v>
      </c>
      <c r="G55" s="178" t="s">
        <v>997</v>
      </c>
      <c r="H55" s="178" t="s">
        <v>998</v>
      </c>
      <c r="I55" s="178" t="s">
        <v>999</v>
      </c>
      <c r="J55" s="178">
        <v>10</v>
      </c>
      <c r="K55" s="232" t="s">
        <v>1010</v>
      </c>
      <c r="L55" s="180" t="s">
        <v>863</v>
      </c>
      <c r="M55" s="232" t="s">
        <v>1001</v>
      </c>
      <c r="N55" s="233">
        <v>1</v>
      </c>
      <c r="O55" s="233"/>
      <c r="P55" s="198">
        <f t="shared" si="1"/>
        <v>0</v>
      </c>
      <c r="Q55" s="376"/>
      <c r="R55" s="376"/>
      <c r="S55" s="392"/>
      <c r="T55" s="376"/>
      <c r="U55" s="392"/>
      <c r="V55" s="234">
        <v>45809</v>
      </c>
      <c r="W55" s="234">
        <v>46022</v>
      </c>
      <c r="X55" s="235">
        <f t="shared" si="4"/>
        <v>213</v>
      </c>
      <c r="Y55" s="173">
        <v>33.323</v>
      </c>
      <c r="Z55" s="178" t="s">
        <v>1008</v>
      </c>
      <c r="AA55" s="176" t="s">
        <v>961</v>
      </c>
      <c r="AB55" s="193" t="s">
        <v>1003</v>
      </c>
      <c r="AC55" s="180" t="s">
        <v>1004</v>
      </c>
      <c r="AD55" s="176" t="s">
        <v>964</v>
      </c>
      <c r="AE55" s="180" t="s">
        <v>871</v>
      </c>
      <c r="AF55" s="178"/>
      <c r="AG55" s="178"/>
      <c r="AH55" s="178"/>
      <c r="AI55" s="178"/>
      <c r="AJ55" s="178"/>
      <c r="AK55" s="178"/>
      <c r="AL55" s="236"/>
      <c r="AM55" s="236"/>
      <c r="AN55" s="178"/>
      <c r="AO55" s="173"/>
      <c r="AP55" s="376"/>
      <c r="AQ55" s="376"/>
      <c r="AR55" s="392"/>
      <c r="AS55" s="376"/>
      <c r="AT55" s="377"/>
    </row>
    <row r="56" spans="1:46" ht="128.25">
      <c r="A56" s="180" t="s">
        <v>228</v>
      </c>
      <c r="B56" s="178" t="s">
        <v>206</v>
      </c>
      <c r="C56" s="180" t="s">
        <v>207</v>
      </c>
      <c r="D56" s="193" t="s">
        <v>231</v>
      </c>
      <c r="E56" s="178" t="s">
        <v>996</v>
      </c>
      <c r="F56" s="214">
        <v>2024130010008</v>
      </c>
      <c r="G56" s="178" t="s">
        <v>997</v>
      </c>
      <c r="H56" s="178" t="s">
        <v>998</v>
      </c>
      <c r="I56" s="178" t="s">
        <v>999</v>
      </c>
      <c r="J56" s="178">
        <v>10</v>
      </c>
      <c r="K56" s="232" t="s">
        <v>1011</v>
      </c>
      <c r="L56" s="180" t="s">
        <v>863</v>
      </c>
      <c r="M56" s="232" t="s">
        <v>1001</v>
      </c>
      <c r="N56" s="233" t="s">
        <v>162</v>
      </c>
      <c r="O56" s="233"/>
      <c r="P56" s="233" t="s">
        <v>162</v>
      </c>
      <c r="Q56" s="376"/>
      <c r="R56" s="376"/>
      <c r="S56" s="392"/>
      <c r="T56" s="376"/>
      <c r="U56" s="392"/>
      <c r="V56" s="234">
        <v>46054</v>
      </c>
      <c r="W56" s="234">
        <v>46387</v>
      </c>
      <c r="X56" s="235">
        <f t="shared" si="4"/>
        <v>333</v>
      </c>
      <c r="Y56" s="173">
        <v>33.323</v>
      </c>
      <c r="Z56" s="178" t="s">
        <v>1008</v>
      </c>
      <c r="AA56" s="176" t="s">
        <v>961</v>
      </c>
      <c r="AB56" s="193" t="s">
        <v>1003</v>
      </c>
      <c r="AC56" s="180" t="s">
        <v>1004</v>
      </c>
      <c r="AD56" s="176" t="s">
        <v>964</v>
      </c>
      <c r="AE56" s="180" t="s">
        <v>871</v>
      </c>
      <c r="AF56" s="178"/>
      <c r="AG56" s="178"/>
      <c r="AH56" s="178"/>
      <c r="AI56" s="178"/>
      <c r="AJ56" s="178"/>
      <c r="AK56" s="178"/>
      <c r="AL56" s="236"/>
      <c r="AM56" s="236"/>
      <c r="AN56" s="178"/>
      <c r="AO56" s="173"/>
      <c r="AP56" s="376"/>
      <c r="AQ56" s="376"/>
      <c r="AR56" s="392"/>
      <c r="AS56" s="376"/>
      <c r="AT56" s="377"/>
    </row>
    <row r="57" spans="1:46" ht="128.25">
      <c r="A57" s="180" t="s">
        <v>228</v>
      </c>
      <c r="B57" s="178" t="s">
        <v>206</v>
      </c>
      <c r="C57" s="180" t="s">
        <v>207</v>
      </c>
      <c r="D57" s="193" t="s">
        <v>231</v>
      </c>
      <c r="E57" s="178" t="s">
        <v>996</v>
      </c>
      <c r="F57" s="214">
        <v>2024130010008</v>
      </c>
      <c r="G57" s="178" t="s">
        <v>997</v>
      </c>
      <c r="H57" s="178" t="s">
        <v>998</v>
      </c>
      <c r="I57" s="178" t="s">
        <v>999</v>
      </c>
      <c r="J57" s="178">
        <v>10</v>
      </c>
      <c r="K57" s="232" t="s">
        <v>1012</v>
      </c>
      <c r="L57" s="180" t="s">
        <v>863</v>
      </c>
      <c r="M57" s="232" t="s">
        <v>1001</v>
      </c>
      <c r="N57" s="233" t="s">
        <v>162</v>
      </c>
      <c r="O57" s="233"/>
      <c r="P57" s="233" t="s">
        <v>162</v>
      </c>
      <c r="Q57" s="376"/>
      <c r="R57" s="376"/>
      <c r="S57" s="392"/>
      <c r="T57" s="376"/>
      <c r="U57" s="392"/>
      <c r="V57" s="234">
        <v>46054</v>
      </c>
      <c r="W57" s="234">
        <v>46387</v>
      </c>
      <c r="X57" s="235">
        <f t="shared" ref="X57:X59" si="8">+W57-V57</f>
        <v>333</v>
      </c>
      <c r="Y57" s="173">
        <v>33.323</v>
      </c>
      <c r="Z57" s="178" t="s">
        <v>1008</v>
      </c>
      <c r="AA57" s="176" t="s">
        <v>961</v>
      </c>
      <c r="AB57" s="193" t="s">
        <v>1003</v>
      </c>
      <c r="AC57" s="180" t="s">
        <v>1004</v>
      </c>
      <c r="AD57" s="176" t="s">
        <v>964</v>
      </c>
      <c r="AE57" s="180" t="s">
        <v>871</v>
      </c>
      <c r="AF57" s="178"/>
      <c r="AG57" s="178"/>
      <c r="AH57" s="178"/>
      <c r="AI57" s="178"/>
      <c r="AJ57" s="178"/>
      <c r="AK57" s="178"/>
      <c r="AL57" s="236"/>
      <c r="AM57" s="236"/>
      <c r="AN57" s="178"/>
      <c r="AO57" s="173"/>
      <c r="AP57" s="376"/>
      <c r="AQ57" s="376"/>
      <c r="AR57" s="392"/>
      <c r="AS57" s="376"/>
      <c r="AT57" s="377"/>
    </row>
    <row r="58" spans="1:46" ht="128.25">
      <c r="A58" s="180" t="s">
        <v>228</v>
      </c>
      <c r="B58" s="178" t="s">
        <v>206</v>
      </c>
      <c r="C58" s="180" t="s">
        <v>207</v>
      </c>
      <c r="D58" s="193" t="s">
        <v>231</v>
      </c>
      <c r="E58" s="178" t="s">
        <v>996</v>
      </c>
      <c r="F58" s="214">
        <v>2024130010008</v>
      </c>
      <c r="G58" s="178" t="s">
        <v>997</v>
      </c>
      <c r="H58" s="178" t="s">
        <v>998</v>
      </c>
      <c r="I58" s="178" t="s">
        <v>999</v>
      </c>
      <c r="J58" s="178">
        <v>10</v>
      </c>
      <c r="K58" s="232" t="s">
        <v>1013</v>
      </c>
      <c r="L58" s="180" t="s">
        <v>863</v>
      </c>
      <c r="M58" s="232" t="s">
        <v>1001</v>
      </c>
      <c r="N58" s="233" t="s">
        <v>162</v>
      </c>
      <c r="O58" s="233"/>
      <c r="P58" s="233" t="s">
        <v>162</v>
      </c>
      <c r="Q58" s="376"/>
      <c r="R58" s="376"/>
      <c r="S58" s="392"/>
      <c r="T58" s="376"/>
      <c r="U58" s="392"/>
      <c r="V58" s="234">
        <v>46054</v>
      </c>
      <c r="W58" s="234">
        <v>46387</v>
      </c>
      <c r="X58" s="235">
        <f t="shared" si="8"/>
        <v>333</v>
      </c>
      <c r="Y58" s="173">
        <v>33.323</v>
      </c>
      <c r="Z58" s="178" t="s">
        <v>1008</v>
      </c>
      <c r="AA58" s="176" t="s">
        <v>961</v>
      </c>
      <c r="AB58" s="193" t="s">
        <v>1003</v>
      </c>
      <c r="AC58" s="180" t="s">
        <v>1004</v>
      </c>
      <c r="AD58" s="176" t="s">
        <v>964</v>
      </c>
      <c r="AE58" s="180" t="s">
        <v>871</v>
      </c>
      <c r="AF58" s="178"/>
      <c r="AG58" s="178"/>
      <c r="AH58" s="178"/>
      <c r="AI58" s="178"/>
      <c r="AJ58" s="178"/>
      <c r="AK58" s="178"/>
      <c r="AL58" s="236"/>
      <c r="AM58" s="236"/>
      <c r="AN58" s="178"/>
      <c r="AO58" s="173"/>
      <c r="AP58" s="376"/>
      <c r="AQ58" s="376"/>
      <c r="AR58" s="392"/>
      <c r="AS58" s="376"/>
      <c r="AT58" s="377"/>
    </row>
    <row r="59" spans="1:46" ht="128.25">
      <c r="A59" s="180" t="s">
        <v>228</v>
      </c>
      <c r="B59" s="178" t="s">
        <v>206</v>
      </c>
      <c r="C59" s="180" t="s">
        <v>207</v>
      </c>
      <c r="D59" s="193" t="s">
        <v>231</v>
      </c>
      <c r="E59" s="178" t="s">
        <v>996</v>
      </c>
      <c r="F59" s="214">
        <v>2024130010008</v>
      </c>
      <c r="G59" s="178" t="s">
        <v>997</v>
      </c>
      <c r="H59" s="178" t="s">
        <v>998</v>
      </c>
      <c r="I59" s="178" t="s">
        <v>999</v>
      </c>
      <c r="J59" s="178">
        <v>10</v>
      </c>
      <c r="K59" s="232" t="s">
        <v>1014</v>
      </c>
      <c r="L59" s="180" t="s">
        <v>863</v>
      </c>
      <c r="M59" s="232" t="s">
        <v>1001</v>
      </c>
      <c r="N59" s="233" t="s">
        <v>162</v>
      </c>
      <c r="O59" s="233"/>
      <c r="P59" s="233" t="s">
        <v>162</v>
      </c>
      <c r="Q59" s="376"/>
      <c r="R59" s="376"/>
      <c r="S59" s="392"/>
      <c r="T59" s="376"/>
      <c r="U59" s="392"/>
      <c r="V59" s="234">
        <v>46054</v>
      </c>
      <c r="W59" s="234">
        <v>46387</v>
      </c>
      <c r="X59" s="235">
        <f t="shared" si="8"/>
        <v>333</v>
      </c>
      <c r="Y59" s="224" t="s">
        <v>1015</v>
      </c>
      <c r="Z59" s="178" t="s">
        <v>1016</v>
      </c>
      <c r="AA59" s="176" t="s">
        <v>961</v>
      </c>
      <c r="AB59" s="180" t="s">
        <v>1003</v>
      </c>
      <c r="AC59" s="180" t="s">
        <v>1004</v>
      </c>
      <c r="AD59" s="176" t="s">
        <v>964</v>
      </c>
      <c r="AE59" s="180" t="s">
        <v>871</v>
      </c>
      <c r="AF59" s="178"/>
      <c r="AG59" s="178"/>
      <c r="AH59" s="178"/>
      <c r="AI59" s="178"/>
      <c r="AJ59" s="178"/>
      <c r="AK59" s="178"/>
      <c r="AL59" s="236"/>
      <c r="AM59" s="236"/>
      <c r="AN59" s="178"/>
      <c r="AO59" s="173"/>
      <c r="AP59" s="376"/>
      <c r="AQ59" s="376"/>
      <c r="AR59" s="392"/>
      <c r="AS59" s="376"/>
      <c r="AT59" s="377"/>
    </row>
    <row r="60" spans="1:46" ht="128.25">
      <c r="A60" s="180" t="s">
        <v>228</v>
      </c>
      <c r="B60" s="178" t="s">
        <v>206</v>
      </c>
      <c r="C60" s="180" t="s">
        <v>207</v>
      </c>
      <c r="D60" s="193" t="s">
        <v>231</v>
      </c>
      <c r="E60" s="178" t="s">
        <v>996</v>
      </c>
      <c r="F60" s="214">
        <v>2024130010008</v>
      </c>
      <c r="G60" s="178" t="s">
        <v>997</v>
      </c>
      <c r="H60" s="178" t="s">
        <v>998</v>
      </c>
      <c r="I60" s="178" t="s">
        <v>999</v>
      </c>
      <c r="J60" s="178">
        <v>10</v>
      </c>
      <c r="K60" s="232" t="s">
        <v>1017</v>
      </c>
      <c r="L60" s="180" t="s">
        <v>863</v>
      </c>
      <c r="M60" s="232" t="s">
        <v>1001</v>
      </c>
      <c r="N60" s="233">
        <v>1</v>
      </c>
      <c r="O60" s="233"/>
      <c r="P60" s="198">
        <f t="shared" si="1"/>
        <v>0</v>
      </c>
      <c r="Q60" s="376"/>
      <c r="R60" s="376"/>
      <c r="S60" s="392"/>
      <c r="T60" s="376"/>
      <c r="U60" s="392"/>
      <c r="V60" s="234">
        <v>45809</v>
      </c>
      <c r="W60" s="234">
        <v>46022</v>
      </c>
      <c r="X60" s="235">
        <f t="shared" si="4"/>
        <v>213</v>
      </c>
      <c r="Y60" s="224" t="s">
        <v>1015</v>
      </c>
      <c r="Z60" s="178" t="s">
        <v>1016</v>
      </c>
      <c r="AA60" s="176" t="s">
        <v>961</v>
      </c>
      <c r="AB60" s="181" t="s">
        <v>1003</v>
      </c>
      <c r="AC60" s="180" t="s">
        <v>1004</v>
      </c>
      <c r="AD60" s="176" t="s">
        <v>964</v>
      </c>
      <c r="AE60" s="180" t="s">
        <v>871</v>
      </c>
      <c r="AF60" s="178"/>
      <c r="AG60" s="178"/>
      <c r="AH60" s="178"/>
      <c r="AI60" s="178"/>
      <c r="AJ60" s="178"/>
      <c r="AK60" s="178"/>
      <c r="AL60" s="236"/>
      <c r="AM60" s="236"/>
      <c r="AN60" s="178"/>
      <c r="AO60" s="173"/>
      <c r="AP60" s="376"/>
      <c r="AQ60" s="376"/>
      <c r="AR60" s="392"/>
      <c r="AS60" s="376"/>
      <c r="AT60" s="377"/>
    </row>
    <row r="61" spans="1:46" ht="128.25">
      <c r="A61" s="180" t="s">
        <v>228</v>
      </c>
      <c r="B61" s="178" t="s">
        <v>206</v>
      </c>
      <c r="C61" s="180" t="s">
        <v>207</v>
      </c>
      <c r="D61" s="193" t="s">
        <v>231</v>
      </c>
      <c r="E61" s="178" t="s">
        <v>996</v>
      </c>
      <c r="F61" s="214">
        <v>2024130010008</v>
      </c>
      <c r="G61" s="178" t="s">
        <v>997</v>
      </c>
      <c r="H61" s="178" t="s">
        <v>998</v>
      </c>
      <c r="I61" s="178" t="s">
        <v>999</v>
      </c>
      <c r="J61" s="178">
        <v>10</v>
      </c>
      <c r="K61" s="231" t="s">
        <v>1018</v>
      </c>
      <c r="L61" s="180" t="s">
        <v>863</v>
      </c>
      <c r="M61" s="232" t="s">
        <v>1001</v>
      </c>
      <c r="N61" s="233">
        <v>1</v>
      </c>
      <c r="O61" s="233"/>
      <c r="P61" s="198">
        <f t="shared" si="1"/>
        <v>0</v>
      </c>
      <c r="Q61" s="376"/>
      <c r="R61" s="376"/>
      <c r="S61" s="392"/>
      <c r="T61" s="376"/>
      <c r="U61" s="392"/>
      <c r="V61" s="234">
        <v>45992</v>
      </c>
      <c r="W61" s="234">
        <v>46387</v>
      </c>
      <c r="X61" s="235">
        <f t="shared" si="4"/>
        <v>395</v>
      </c>
      <c r="Y61" s="224" t="s">
        <v>1015</v>
      </c>
      <c r="Z61" s="178" t="s">
        <v>1016</v>
      </c>
      <c r="AA61" s="176" t="s">
        <v>961</v>
      </c>
      <c r="AB61" s="179" t="s">
        <v>1003</v>
      </c>
      <c r="AC61" s="180" t="s">
        <v>1004</v>
      </c>
      <c r="AD61" s="176" t="s">
        <v>964</v>
      </c>
      <c r="AE61" s="180" t="s">
        <v>871</v>
      </c>
      <c r="AF61" s="178"/>
      <c r="AG61" s="178"/>
      <c r="AH61" s="178"/>
      <c r="AI61" s="178"/>
      <c r="AJ61" s="178"/>
      <c r="AK61" s="178"/>
      <c r="AL61" s="236"/>
      <c r="AM61" s="236"/>
      <c r="AN61" s="178"/>
      <c r="AO61" s="173"/>
      <c r="AP61" s="376"/>
      <c r="AQ61" s="376"/>
      <c r="AR61" s="392"/>
      <c r="AS61" s="376"/>
      <c r="AT61" s="377"/>
    </row>
    <row r="62" spans="1:46" ht="30.75" customHeight="1">
      <c r="A62" s="180"/>
      <c r="B62" s="178"/>
      <c r="C62" s="180"/>
      <c r="D62" s="193"/>
      <c r="E62" s="332" t="s">
        <v>2095</v>
      </c>
      <c r="F62" s="332"/>
      <c r="G62" s="332"/>
      <c r="H62" s="332"/>
      <c r="I62" s="332"/>
      <c r="J62" s="332"/>
      <c r="K62" s="332"/>
      <c r="L62" s="332"/>
      <c r="M62" s="332"/>
      <c r="N62" s="332"/>
      <c r="O62" s="332"/>
      <c r="P62" s="162">
        <f>AVERAGE(P55:P61)</f>
        <v>0</v>
      </c>
      <c r="Q62" s="210" t="s">
        <v>2141</v>
      </c>
      <c r="R62" s="210"/>
      <c r="S62" s="210"/>
      <c r="T62" s="210"/>
      <c r="U62" s="210"/>
      <c r="V62" s="234"/>
      <c r="W62" s="234"/>
      <c r="X62" s="235"/>
      <c r="Y62" s="224"/>
      <c r="Z62" s="178"/>
      <c r="AA62" s="176"/>
      <c r="AB62" s="179"/>
      <c r="AC62" s="180"/>
      <c r="AD62" s="176"/>
      <c r="AE62" s="180"/>
      <c r="AF62" s="178"/>
      <c r="AG62" s="178"/>
      <c r="AH62" s="178"/>
      <c r="AI62" s="178"/>
      <c r="AJ62" s="178"/>
      <c r="AK62" s="178"/>
      <c r="AL62" s="236"/>
      <c r="AM62" s="236"/>
      <c r="AN62" s="178"/>
      <c r="AO62" s="173"/>
      <c r="AP62" s="376"/>
      <c r="AQ62" s="376"/>
      <c r="AR62" s="392"/>
      <c r="AS62" s="376"/>
      <c r="AT62" s="377"/>
    </row>
    <row r="63" spans="1:46" ht="90.75" customHeight="1">
      <c r="A63" s="180" t="s">
        <v>239</v>
      </c>
      <c r="B63" s="178" t="s">
        <v>206</v>
      </c>
      <c r="C63" s="180" t="s">
        <v>207</v>
      </c>
      <c r="D63" s="193" t="s">
        <v>242</v>
      </c>
      <c r="E63" s="178" t="s">
        <v>1917</v>
      </c>
      <c r="F63" s="214">
        <v>2024130010101</v>
      </c>
      <c r="G63" s="214" t="s">
        <v>1920</v>
      </c>
      <c r="H63" s="214" t="s">
        <v>1925</v>
      </c>
      <c r="I63" s="214" t="s">
        <v>1927</v>
      </c>
      <c r="J63" s="214">
        <v>50</v>
      </c>
      <c r="K63" s="231" t="s">
        <v>1918</v>
      </c>
      <c r="L63" s="180" t="s">
        <v>863</v>
      </c>
      <c r="M63" s="232" t="s">
        <v>1929</v>
      </c>
      <c r="N63" s="233">
        <v>3</v>
      </c>
      <c r="O63" s="233">
        <v>1</v>
      </c>
      <c r="P63" s="198">
        <f t="shared" si="1"/>
        <v>0.33333333333333331</v>
      </c>
      <c r="Q63" s="403">
        <v>27659759855</v>
      </c>
      <c r="R63" s="376">
        <v>0</v>
      </c>
      <c r="S63" s="392">
        <f>R63/Q63</f>
        <v>0</v>
      </c>
      <c r="T63" s="376">
        <v>89440000</v>
      </c>
      <c r="U63" s="377">
        <f>T63/Q63</f>
        <v>3.2335783271029415E-3</v>
      </c>
      <c r="V63" s="234">
        <v>45717</v>
      </c>
      <c r="W63" s="234">
        <v>46022</v>
      </c>
      <c r="X63" s="235">
        <f t="shared" si="4"/>
        <v>305</v>
      </c>
      <c r="Y63" s="224" t="s">
        <v>1015</v>
      </c>
      <c r="Z63" s="178" t="s">
        <v>1016</v>
      </c>
      <c r="AA63" s="176" t="s">
        <v>961</v>
      </c>
      <c r="AB63" s="180" t="s">
        <v>1921</v>
      </c>
      <c r="AC63" s="180" t="s">
        <v>1922</v>
      </c>
      <c r="AD63" s="176" t="s">
        <v>964</v>
      </c>
      <c r="AE63" s="180" t="s">
        <v>871</v>
      </c>
      <c r="AF63" s="236">
        <v>700000000</v>
      </c>
      <c r="AG63" s="178"/>
      <c r="AH63" s="178"/>
      <c r="AI63" s="178"/>
      <c r="AJ63" s="178"/>
      <c r="AK63" s="178"/>
      <c r="AL63" s="236"/>
      <c r="AM63" s="236"/>
      <c r="AN63" s="178"/>
      <c r="AO63" s="173"/>
      <c r="AP63" s="376"/>
      <c r="AQ63" s="376"/>
      <c r="AR63" s="392"/>
      <c r="AS63" s="376"/>
      <c r="AT63" s="377"/>
    </row>
    <row r="64" spans="1:46" ht="128.25" customHeight="1">
      <c r="A64" s="180" t="s">
        <v>239</v>
      </c>
      <c r="B64" s="178" t="s">
        <v>206</v>
      </c>
      <c r="C64" s="180" t="s">
        <v>207</v>
      </c>
      <c r="D64" s="193" t="s">
        <v>242</v>
      </c>
      <c r="E64" s="178" t="s">
        <v>1917</v>
      </c>
      <c r="F64" s="214">
        <v>2024130010101</v>
      </c>
      <c r="G64" s="214" t="s">
        <v>1920</v>
      </c>
      <c r="H64" s="214" t="s">
        <v>1926</v>
      </c>
      <c r="I64" s="214" t="s">
        <v>1928</v>
      </c>
      <c r="J64" s="214">
        <v>50</v>
      </c>
      <c r="K64" s="231" t="s">
        <v>1919</v>
      </c>
      <c r="L64" s="180" t="s">
        <v>863</v>
      </c>
      <c r="M64" s="232" t="s">
        <v>1930</v>
      </c>
      <c r="N64" s="233">
        <v>1</v>
      </c>
      <c r="O64" s="233">
        <v>0</v>
      </c>
      <c r="P64" s="198">
        <f t="shared" si="1"/>
        <v>0</v>
      </c>
      <c r="Q64" s="403"/>
      <c r="R64" s="376"/>
      <c r="S64" s="392"/>
      <c r="T64" s="376"/>
      <c r="U64" s="377"/>
      <c r="V64" s="234">
        <v>45717</v>
      </c>
      <c r="W64" s="234">
        <v>46022</v>
      </c>
      <c r="X64" s="235">
        <f t="shared" ref="X64" si="9">+W64-V64</f>
        <v>305</v>
      </c>
      <c r="Y64" s="224" t="s">
        <v>1015</v>
      </c>
      <c r="Z64" s="178" t="s">
        <v>1016</v>
      </c>
      <c r="AA64" s="176" t="s">
        <v>961</v>
      </c>
      <c r="AB64" s="180" t="s">
        <v>1923</v>
      </c>
      <c r="AC64" s="180" t="s">
        <v>1924</v>
      </c>
      <c r="AD64" s="176" t="s">
        <v>964</v>
      </c>
      <c r="AE64" s="180" t="s">
        <v>871</v>
      </c>
      <c r="AF64" s="236">
        <v>9731460172</v>
      </c>
      <c r="AG64" s="178"/>
      <c r="AH64" s="178"/>
      <c r="AI64" s="178"/>
      <c r="AJ64" s="178"/>
      <c r="AK64" s="178"/>
      <c r="AL64" s="236"/>
      <c r="AM64" s="236"/>
      <c r="AN64" s="178"/>
      <c r="AO64" s="173"/>
      <c r="AP64" s="376"/>
      <c r="AQ64" s="376"/>
      <c r="AR64" s="392"/>
      <c r="AS64" s="376"/>
      <c r="AT64" s="377"/>
    </row>
    <row r="65" spans="1:46" ht="43.5" customHeight="1">
      <c r="A65" s="180"/>
      <c r="B65" s="178"/>
      <c r="C65" s="180"/>
      <c r="D65" s="193"/>
      <c r="E65" s="332" t="s">
        <v>2096</v>
      </c>
      <c r="F65" s="332"/>
      <c r="G65" s="332"/>
      <c r="H65" s="332"/>
      <c r="I65" s="332"/>
      <c r="J65" s="332"/>
      <c r="K65" s="332"/>
      <c r="L65" s="332"/>
      <c r="M65" s="332"/>
      <c r="N65" s="332"/>
      <c r="O65" s="332"/>
      <c r="P65" s="162">
        <f>AVERAGE(P63:P64)</f>
        <v>0.16666666666666666</v>
      </c>
      <c r="Q65" s="404" t="s">
        <v>2142</v>
      </c>
      <c r="R65" s="404"/>
      <c r="S65" s="404"/>
      <c r="T65" s="404"/>
      <c r="U65" s="404"/>
      <c r="V65" s="234"/>
      <c r="W65" s="234"/>
      <c r="X65" s="235"/>
      <c r="Y65" s="224"/>
      <c r="Z65" s="178"/>
      <c r="AA65" s="176"/>
      <c r="AB65" s="180"/>
      <c r="AC65" s="180"/>
      <c r="AD65" s="176"/>
      <c r="AE65" s="180"/>
      <c r="AF65" s="236"/>
      <c r="AG65" s="178"/>
      <c r="AH65" s="178"/>
      <c r="AI65" s="178"/>
      <c r="AJ65" s="178"/>
      <c r="AK65" s="178"/>
      <c r="AL65" s="236"/>
      <c r="AM65" s="236"/>
      <c r="AN65" s="178"/>
      <c r="AO65" s="173"/>
      <c r="AP65" s="376"/>
      <c r="AQ65" s="376"/>
      <c r="AR65" s="392"/>
      <c r="AS65" s="376"/>
      <c r="AT65" s="377"/>
    </row>
    <row r="66" spans="1:46" ht="142.5" customHeight="1">
      <c r="A66" s="180" t="s">
        <v>205</v>
      </c>
      <c r="B66" s="178" t="s">
        <v>206</v>
      </c>
      <c r="C66" s="180" t="s">
        <v>207</v>
      </c>
      <c r="D66" s="193" t="s">
        <v>246</v>
      </c>
      <c r="E66" s="178" t="s">
        <v>1019</v>
      </c>
      <c r="F66" s="214">
        <v>2024130010102</v>
      </c>
      <c r="G66" s="178" t="s">
        <v>1020</v>
      </c>
      <c r="H66" s="178" t="s">
        <v>1021</v>
      </c>
      <c r="I66" s="178" t="s">
        <v>1022</v>
      </c>
      <c r="J66" s="178">
        <v>6</v>
      </c>
      <c r="K66" s="238" t="s">
        <v>1032</v>
      </c>
      <c r="L66" s="180" t="s">
        <v>863</v>
      </c>
      <c r="M66" s="232" t="s">
        <v>1033</v>
      </c>
      <c r="N66" s="239">
        <v>12</v>
      </c>
      <c r="O66" s="239">
        <v>3</v>
      </c>
      <c r="P66" s="198">
        <f t="shared" si="1"/>
        <v>0.25</v>
      </c>
      <c r="Q66" s="403">
        <v>165490090216.70999</v>
      </c>
      <c r="R66" s="376">
        <v>0</v>
      </c>
      <c r="S66" s="392">
        <v>0</v>
      </c>
      <c r="T66" s="376">
        <v>0</v>
      </c>
      <c r="U66" s="392">
        <f>T66/Q66</f>
        <v>0</v>
      </c>
      <c r="V66" s="240">
        <v>45708</v>
      </c>
      <c r="W66" s="240">
        <v>46022</v>
      </c>
      <c r="X66" s="235">
        <f t="shared" si="4"/>
        <v>314</v>
      </c>
      <c r="Y66" s="237">
        <v>67.293000000000006</v>
      </c>
      <c r="Z66" s="178" t="s">
        <v>1002</v>
      </c>
      <c r="AA66" s="176" t="s">
        <v>961</v>
      </c>
      <c r="AB66" s="180" t="s">
        <v>1933</v>
      </c>
      <c r="AC66" s="193" t="s">
        <v>1934</v>
      </c>
      <c r="AD66" s="176" t="s">
        <v>964</v>
      </c>
      <c r="AE66" s="178" t="s">
        <v>1023</v>
      </c>
      <c r="AF66" s="236">
        <v>47403859321.57</v>
      </c>
      <c r="AG66" s="178" t="s">
        <v>1024</v>
      </c>
      <c r="AH66" s="180" t="s">
        <v>1025</v>
      </c>
      <c r="AI66" s="178"/>
      <c r="AJ66" s="178"/>
      <c r="AK66" s="178"/>
      <c r="AL66" s="236">
        <v>151797053951.48001</v>
      </c>
      <c r="AM66" s="236">
        <v>43792316600.095299</v>
      </c>
      <c r="AN66" s="178" t="s">
        <v>1026</v>
      </c>
      <c r="AO66" s="173" t="s">
        <v>1027</v>
      </c>
      <c r="AP66" s="376"/>
      <c r="AQ66" s="376"/>
      <c r="AR66" s="392"/>
      <c r="AS66" s="376"/>
      <c r="AT66" s="377"/>
    </row>
    <row r="67" spans="1:46" ht="119.25" customHeight="1">
      <c r="A67" s="180" t="s">
        <v>205</v>
      </c>
      <c r="B67" s="178" t="s">
        <v>206</v>
      </c>
      <c r="C67" s="180" t="s">
        <v>207</v>
      </c>
      <c r="D67" s="193" t="s">
        <v>246</v>
      </c>
      <c r="E67" s="178" t="s">
        <v>1019</v>
      </c>
      <c r="F67" s="214">
        <v>2024130010102</v>
      </c>
      <c r="G67" s="178" t="s">
        <v>1020</v>
      </c>
      <c r="H67" s="178" t="s">
        <v>1021</v>
      </c>
      <c r="I67" s="178" t="s">
        <v>1022</v>
      </c>
      <c r="J67" s="178">
        <v>5</v>
      </c>
      <c r="K67" s="232" t="s">
        <v>1931</v>
      </c>
      <c r="L67" s="180" t="s">
        <v>863</v>
      </c>
      <c r="M67" s="232" t="s">
        <v>1033</v>
      </c>
      <c r="N67" s="233">
        <v>12</v>
      </c>
      <c r="O67" s="233">
        <v>3</v>
      </c>
      <c r="P67" s="198">
        <f t="shared" si="1"/>
        <v>0.25</v>
      </c>
      <c r="Q67" s="403"/>
      <c r="R67" s="376"/>
      <c r="S67" s="392"/>
      <c r="T67" s="376"/>
      <c r="U67" s="392"/>
      <c r="V67" s="240">
        <v>45708</v>
      </c>
      <c r="W67" s="240">
        <v>46022</v>
      </c>
      <c r="X67" s="235">
        <f t="shared" si="4"/>
        <v>314</v>
      </c>
      <c r="Y67" s="237">
        <v>67.293000000000006</v>
      </c>
      <c r="Z67" s="178" t="s">
        <v>1002</v>
      </c>
      <c r="AA67" s="176" t="s">
        <v>961</v>
      </c>
      <c r="AB67" s="180" t="s">
        <v>1935</v>
      </c>
      <c r="AC67" s="193" t="s">
        <v>1937</v>
      </c>
      <c r="AD67" s="176" t="s">
        <v>964</v>
      </c>
      <c r="AE67" s="178" t="s">
        <v>1023</v>
      </c>
      <c r="AF67" s="236">
        <v>33719515230.48</v>
      </c>
      <c r="AG67" s="178" t="s">
        <v>1024</v>
      </c>
      <c r="AH67" s="180" t="s">
        <v>1025</v>
      </c>
      <c r="AI67" s="178"/>
      <c r="AJ67" s="178"/>
      <c r="AK67" s="178"/>
      <c r="AL67" s="236">
        <v>91775693009.5</v>
      </c>
      <c r="AM67" s="236">
        <v>31201744815.701801</v>
      </c>
      <c r="AN67" s="178" t="s">
        <v>1026</v>
      </c>
      <c r="AO67" s="173" t="s">
        <v>1027</v>
      </c>
      <c r="AP67" s="376"/>
      <c r="AQ67" s="376"/>
      <c r="AR67" s="392"/>
      <c r="AS67" s="376"/>
      <c r="AT67" s="377"/>
    </row>
    <row r="68" spans="1:46" ht="100.5" customHeight="1">
      <c r="A68" s="180" t="s">
        <v>205</v>
      </c>
      <c r="B68" s="178" t="s">
        <v>206</v>
      </c>
      <c r="C68" s="180" t="s">
        <v>207</v>
      </c>
      <c r="D68" s="193" t="s">
        <v>246</v>
      </c>
      <c r="E68" s="178" t="s">
        <v>1019</v>
      </c>
      <c r="F68" s="214">
        <v>2024130010102</v>
      </c>
      <c r="G68" s="178" t="s">
        <v>1020</v>
      </c>
      <c r="H68" s="178" t="s">
        <v>1021</v>
      </c>
      <c r="I68" s="178" t="s">
        <v>1022</v>
      </c>
      <c r="J68" s="178">
        <v>5</v>
      </c>
      <c r="K68" s="241" t="s">
        <v>1932</v>
      </c>
      <c r="L68" s="180" t="s">
        <v>863</v>
      </c>
      <c r="M68" s="232" t="s">
        <v>1033</v>
      </c>
      <c r="N68" s="242">
        <v>12</v>
      </c>
      <c r="O68" s="242">
        <v>3</v>
      </c>
      <c r="P68" s="198">
        <f t="shared" si="1"/>
        <v>0.25</v>
      </c>
      <c r="Q68" s="403"/>
      <c r="R68" s="376"/>
      <c r="S68" s="392"/>
      <c r="T68" s="376"/>
      <c r="U68" s="392"/>
      <c r="V68" s="240">
        <v>45708</v>
      </c>
      <c r="W68" s="240">
        <v>46022</v>
      </c>
      <c r="X68" s="235">
        <f t="shared" si="4"/>
        <v>314</v>
      </c>
      <c r="Y68" s="237">
        <v>67.293000000000006</v>
      </c>
      <c r="Z68" s="178" t="s">
        <v>1002</v>
      </c>
      <c r="AA68" s="176" t="s">
        <v>961</v>
      </c>
      <c r="AB68" s="180" t="s">
        <v>1936</v>
      </c>
      <c r="AC68" s="193" t="s">
        <v>1938</v>
      </c>
      <c r="AD68" s="176" t="s">
        <v>964</v>
      </c>
      <c r="AE68" s="178" t="s">
        <v>1023</v>
      </c>
      <c r="AF68" s="236">
        <v>79540593899.949997</v>
      </c>
      <c r="AG68" s="178" t="s">
        <v>1024</v>
      </c>
      <c r="AH68" s="180" t="s">
        <v>1025</v>
      </c>
      <c r="AI68" s="178"/>
      <c r="AJ68" s="178"/>
      <c r="AK68" s="178"/>
      <c r="AL68" s="236">
        <v>255521007714.70999</v>
      </c>
      <c r="AM68" s="236">
        <v>67806559499.072906</v>
      </c>
      <c r="AN68" s="178" t="s">
        <v>1026</v>
      </c>
      <c r="AO68" s="173" t="s">
        <v>1027</v>
      </c>
      <c r="AP68" s="376"/>
      <c r="AQ68" s="376"/>
      <c r="AR68" s="392"/>
      <c r="AS68" s="376"/>
      <c r="AT68" s="377"/>
    </row>
    <row r="69" spans="1:46" ht="47.25" customHeight="1">
      <c r="A69" s="180"/>
      <c r="B69" s="178"/>
      <c r="C69" s="180"/>
      <c r="D69" s="193"/>
      <c r="E69" s="332" t="s">
        <v>2097</v>
      </c>
      <c r="F69" s="332"/>
      <c r="G69" s="332"/>
      <c r="H69" s="332"/>
      <c r="I69" s="332"/>
      <c r="J69" s="332"/>
      <c r="K69" s="332"/>
      <c r="L69" s="332"/>
      <c r="M69" s="332"/>
      <c r="N69" s="332"/>
      <c r="O69" s="332"/>
      <c r="P69" s="164">
        <f>AVERAGE(P66:P68)</f>
        <v>0.25</v>
      </c>
      <c r="Q69" s="405" t="s">
        <v>2143</v>
      </c>
      <c r="R69" s="405"/>
      <c r="S69" s="405"/>
      <c r="T69" s="405"/>
      <c r="U69" s="405"/>
      <c r="V69" s="240"/>
      <c r="W69" s="240"/>
      <c r="X69" s="235"/>
      <c r="Y69" s="237"/>
      <c r="Z69" s="178"/>
      <c r="AA69" s="176"/>
      <c r="AB69" s="180"/>
      <c r="AC69" s="193"/>
      <c r="AD69" s="176"/>
      <c r="AE69" s="178"/>
      <c r="AF69" s="236"/>
      <c r="AG69" s="178"/>
      <c r="AH69" s="180"/>
      <c r="AI69" s="178"/>
      <c r="AJ69" s="178"/>
      <c r="AK69" s="178"/>
      <c r="AL69" s="236"/>
      <c r="AM69" s="236"/>
      <c r="AN69" s="178"/>
      <c r="AO69" s="173"/>
      <c r="AP69" s="172"/>
      <c r="AQ69" s="172"/>
      <c r="AR69" s="172"/>
      <c r="AS69" s="172"/>
      <c r="AT69" s="172"/>
    </row>
    <row r="70" spans="1:46" ht="90" customHeight="1">
      <c r="A70" s="180" t="s">
        <v>249</v>
      </c>
      <c r="B70" s="178" t="s">
        <v>250</v>
      </c>
      <c r="C70" s="180" t="s">
        <v>251</v>
      </c>
      <c r="D70" s="193" t="s">
        <v>254</v>
      </c>
      <c r="E70" s="178" t="s">
        <v>1028</v>
      </c>
      <c r="F70" s="214">
        <v>2021130010195</v>
      </c>
      <c r="G70" s="178" t="s">
        <v>1029</v>
      </c>
      <c r="H70" s="178" t="s">
        <v>1030</v>
      </c>
      <c r="I70" s="178" t="s">
        <v>1031</v>
      </c>
      <c r="J70" s="178">
        <v>3</v>
      </c>
      <c r="K70" s="232" t="s">
        <v>1957</v>
      </c>
      <c r="L70" s="180" t="s">
        <v>863</v>
      </c>
      <c r="M70" s="232" t="s">
        <v>1043</v>
      </c>
      <c r="N70" s="242">
        <v>12</v>
      </c>
      <c r="O70" s="242">
        <v>3</v>
      </c>
      <c r="P70" s="198">
        <f t="shared" si="1"/>
        <v>0.25</v>
      </c>
      <c r="Q70" s="396">
        <v>109813451434.78</v>
      </c>
      <c r="R70" s="396">
        <v>0</v>
      </c>
      <c r="S70" s="395">
        <f>R70/Q70</f>
        <v>0</v>
      </c>
      <c r="T70" s="396">
        <v>21782515029</v>
      </c>
      <c r="U70" s="397">
        <f>T70/Q70</f>
        <v>0.19835926058600381</v>
      </c>
      <c r="V70" s="243">
        <v>45688</v>
      </c>
      <c r="W70" s="243">
        <v>46022</v>
      </c>
      <c r="X70" s="235">
        <f t="shared" si="4"/>
        <v>334</v>
      </c>
      <c r="Y70" s="224" t="s">
        <v>896</v>
      </c>
      <c r="Z70" s="178" t="s">
        <v>897</v>
      </c>
      <c r="AA70" s="176" t="s">
        <v>961</v>
      </c>
      <c r="AB70" s="180" t="s">
        <v>1034</v>
      </c>
      <c r="AC70" s="180" t="s">
        <v>1035</v>
      </c>
      <c r="AD70" s="176" t="s">
        <v>964</v>
      </c>
      <c r="AE70" s="178" t="s">
        <v>1036</v>
      </c>
      <c r="AF70" s="178">
        <v>19988727149</v>
      </c>
      <c r="AG70" s="178" t="s">
        <v>879</v>
      </c>
      <c r="AH70" s="178" t="s">
        <v>880</v>
      </c>
      <c r="AI70" s="244">
        <v>44927</v>
      </c>
      <c r="AJ70" s="245" t="s">
        <v>1037</v>
      </c>
      <c r="AK70" s="245"/>
      <c r="AL70" s="236">
        <v>21785953051</v>
      </c>
      <c r="AM70" s="236">
        <v>19988727149</v>
      </c>
      <c r="AN70" s="178" t="s">
        <v>1038</v>
      </c>
      <c r="AO70" s="173" t="s">
        <v>1039</v>
      </c>
      <c r="AP70" s="376">
        <v>110013451434.78</v>
      </c>
      <c r="AQ70" s="376">
        <v>0</v>
      </c>
      <c r="AR70" s="392">
        <f>AQ70/AP70</f>
        <v>0</v>
      </c>
      <c r="AS70" s="376">
        <v>21782515029</v>
      </c>
      <c r="AT70" s="377">
        <f>AS70/AP70</f>
        <v>0.19799865148230053</v>
      </c>
    </row>
    <row r="71" spans="1:46" ht="105" customHeight="1">
      <c r="A71" s="180" t="s">
        <v>249</v>
      </c>
      <c r="B71" s="178" t="s">
        <v>250</v>
      </c>
      <c r="C71" s="180" t="s">
        <v>251</v>
      </c>
      <c r="D71" s="193" t="s">
        <v>254</v>
      </c>
      <c r="E71" s="178" t="s">
        <v>1028</v>
      </c>
      <c r="F71" s="214">
        <v>2021130010195</v>
      </c>
      <c r="G71" s="178" t="s">
        <v>1029</v>
      </c>
      <c r="H71" s="178" t="s">
        <v>1030</v>
      </c>
      <c r="I71" s="178" t="s">
        <v>1031</v>
      </c>
      <c r="J71" s="178">
        <v>3</v>
      </c>
      <c r="K71" s="232" t="s">
        <v>1047</v>
      </c>
      <c r="L71" s="180" t="s">
        <v>863</v>
      </c>
      <c r="M71" s="232" t="s">
        <v>1048</v>
      </c>
      <c r="N71" s="242">
        <v>12</v>
      </c>
      <c r="O71" s="242">
        <v>2</v>
      </c>
      <c r="P71" s="198">
        <f t="shared" si="1"/>
        <v>0.16666666666666666</v>
      </c>
      <c r="Q71" s="396"/>
      <c r="R71" s="396"/>
      <c r="S71" s="395"/>
      <c r="T71" s="396"/>
      <c r="U71" s="397"/>
      <c r="V71" s="243">
        <v>45688</v>
      </c>
      <c r="W71" s="243">
        <v>46022</v>
      </c>
      <c r="X71" s="235">
        <f t="shared" si="4"/>
        <v>334</v>
      </c>
      <c r="Y71" s="224" t="s">
        <v>896</v>
      </c>
      <c r="Z71" s="178" t="s">
        <v>897</v>
      </c>
      <c r="AA71" s="176" t="s">
        <v>961</v>
      </c>
      <c r="AB71" s="180" t="s">
        <v>1034</v>
      </c>
      <c r="AC71" s="180" t="s">
        <v>1035</v>
      </c>
      <c r="AD71" s="176" t="s">
        <v>964</v>
      </c>
      <c r="AE71" s="178" t="s">
        <v>1036</v>
      </c>
      <c r="AF71" s="178">
        <v>35047580199</v>
      </c>
      <c r="AG71" s="178" t="s">
        <v>879</v>
      </c>
      <c r="AH71" s="178" t="s">
        <v>880</v>
      </c>
      <c r="AI71" s="244">
        <v>44925</v>
      </c>
      <c r="AJ71" s="245" t="s">
        <v>1040</v>
      </c>
      <c r="AK71" s="245"/>
      <c r="AL71" s="236">
        <v>1864188601</v>
      </c>
      <c r="AM71" s="236">
        <v>39498774130.779999</v>
      </c>
      <c r="AN71" s="178" t="s">
        <v>1041</v>
      </c>
      <c r="AO71" s="173" t="s">
        <v>1039</v>
      </c>
      <c r="AP71" s="376"/>
      <c r="AQ71" s="376"/>
      <c r="AR71" s="392"/>
      <c r="AS71" s="376"/>
      <c r="AT71" s="377"/>
    </row>
    <row r="72" spans="1:46" ht="94.5" customHeight="1">
      <c r="A72" s="180" t="s">
        <v>249</v>
      </c>
      <c r="B72" s="178" t="s">
        <v>250</v>
      </c>
      <c r="C72" s="180" t="s">
        <v>251</v>
      </c>
      <c r="D72" s="193" t="s">
        <v>258</v>
      </c>
      <c r="E72" s="178" t="s">
        <v>1028</v>
      </c>
      <c r="F72" s="214">
        <v>2021130010195</v>
      </c>
      <c r="G72" s="178" t="s">
        <v>1029</v>
      </c>
      <c r="H72" s="178" t="s">
        <v>1030</v>
      </c>
      <c r="I72" s="178" t="s">
        <v>1031</v>
      </c>
      <c r="J72" s="178">
        <v>3</v>
      </c>
      <c r="K72" s="232" t="s">
        <v>1055</v>
      </c>
      <c r="L72" s="180" t="s">
        <v>863</v>
      </c>
      <c r="M72" s="232" t="s">
        <v>1056</v>
      </c>
      <c r="N72" s="242">
        <v>12</v>
      </c>
      <c r="O72" s="242">
        <v>2</v>
      </c>
      <c r="P72" s="198">
        <f t="shared" si="1"/>
        <v>0.16666666666666666</v>
      </c>
      <c r="Q72" s="396"/>
      <c r="R72" s="396"/>
      <c r="S72" s="395"/>
      <c r="T72" s="396"/>
      <c r="U72" s="397"/>
      <c r="V72" s="243">
        <v>45688</v>
      </c>
      <c r="W72" s="243">
        <v>46022</v>
      </c>
      <c r="X72" s="235">
        <f t="shared" si="4"/>
        <v>334</v>
      </c>
      <c r="Y72" s="224" t="s">
        <v>896</v>
      </c>
      <c r="Z72" s="178" t="s">
        <v>897</v>
      </c>
      <c r="AA72" s="176" t="s">
        <v>961</v>
      </c>
      <c r="AB72" s="180" t="s">
        <v>1034</v>
      </c>
      <c r="AC72" s="180" t="s">
        <v>1035</v>
      </c>
      <c r="AD72" s="176" t="s">
        <v>964</v>
      </c>
      <c r="AE72" s="178" t="s">
        <v>1036</v>
      </c>
      <c r="AF72" s="178">
        <v>8286073976</v>
      </c>
      <c r="AG72" s="178" t="s">
        <v>879</v>
      </c>
      <c r="AH72" s="178" t="s">
        <v>880</v>
      </c>
      <c r="AI72" s="244">
        <v>44925</v>
      </c>
      <c r="AJ72" s="245" t="s">
        <v>1040</v>
      </c>
      <c r="AK72" s="245"/>
      <c r="AL72" s="236">
        <v>5366550456</v>
      </c>
      <c r="AM72" s="236">
        <v>12544950161</v>
      </c>
      <c r="AN72" s="178" t="s">
        <v>1042</v>
      </c>
      <c r="AO72" s="173" t="s">
        <v>1039</v>
      </c>
      <c r="AP72" s="376"/>
      <c r="AQ72" s="376"/>
      <c r="AR72" s="392"/>
      <c r="AS72" s="376"/>
      <c r="AT72" s="377"/>
    </row>
    <row r="73" spans="1:46" ht="89.25" customHeight="1">
      <c r="A73" s="180" t="s">
        <v>249</v>
      </c>
      <c r="B73" s="178" t="s">
        <v>250</v>
      </c>
      <c r="C73" s="180" t="s">
        <v>251</v>
      </c>
      <c r="D73" s="193" t="s">
        <v>261</v>
      </c>
      <c r="E73" s="178" t="s">
        <v>1028</v>
      </c>
      <c r="F73" s="214">
        <v>2021130010195</v>
      </c>
      <c r="G73" s="178" t="s">
        <v>1029</v>
      </c>
      <c r="H73" s="178" t="s">
        <v>1030</v>
      </c>
      <c r="I73" s="178" t="s">
        <v>1031</v>
      </c>
      <c r="J73" s="178">
        <v>3</v>
      </c>
      <c r="K73" s="232" t="s">
        <v>1060</v>
      </c>
      <c r="L73" s="180" t="s">
        <v>863</v>
      </c>
      <c r="M73" s="232" t="s">
        <v>1061</v>
      </c>
      <c r="N73" s="242">
        <v>12</v>
      </c>
      <c r="O73" s="242">
        <v>2</v>
      </c>
      <c r="P73" s="198">
        <f t="shared" si="1"/>
        <v>0.16666666666666666</v>
      </c>
      <c r="Q73" s="396"/>
      <c r="R73" s="396"/>
      <c r="S73" s="395"/>
      <c r="T73" s="396"/>
      <c r="U73" s="397"/>
      <c r="V73" s="234">
        <v>45658</v>
      </c>
      <c r="W73" s="234">
        <v>46022</v>
      </c>
      <c r="X73" s="235">
        <f t="shared" si="4"/>
        <v>364</v>
      </c>
      <c r="Y73" s="224" t="s">
        <v>896</v>
      </c>
      <c r="Z73" s="178" t="s">
        <v>897</v>
      </c>
      <c r="AA73" s="176" t="s">
        <v>961</v>
      </c>
      <c r="AB73" s="180" t="s">
        <v>1034</v>
      </c>
      <c r="AC73" s="180" t="s">
        <v>1035</v>
      </c>
      <c r="AD73" s="176" t="s">
        <v>964</v>
      </c>
      <c r="AE73" s="178" t="s">
        <v>1036</v>
      </c>
      <c r="AF73" s="178">
        <v>2704140648</v>
      </c>
      <c r="AG73" s="178" t="s">
        <v>879</v>
      </c>
      <c r="AH73" s="178" t="s">
        <v>880</v>
      </c>
      <c r="AI73" s="244">
        <v>44924</v>
      </c>
      <c r="AJ73" s="245" t="s">
        <v>1044</v>
      </c>
      <c r="AK73" s="245"/>
      <c r="AL73" s="236">
        <v>1908000000</v>
      </c>
      <c r="AM73" s="236">
        <v>2704140648</v>
      </c>
      <c r="AN73" s="178" t="s">
        <v>1045</v>
      </c>
      <c r="AO73" s="173" t="s">
        <v>1046</v>
      </c>
      <c r="AP73" s="376"/>
      <c r="AQ73" s="376"/>
      <c r="AR73" s="392"/>
      <c r="AS73" s="376"/>
      <c r="AT73" s="377"/>
    </row>
    <row r="74" spans="1:46" ht="115.5" customHeight="1">
      <c r="A74" s="180" t="s">
        <v>249</v>
      </c>
      <c r="B74" s="178" t="s">
        <v>250</v>
      </c>
      <c r="C74" s="180" t="s">
        <v>251</v>
      </c>
      <c r="D74" s="193" t="s">
        <v>264</v>
      </c>
      <c r="E74" s="178" t="s">
        <v>1028</v>
      </c>
      <c r="F74" s="214">
        <v>2021130010195</v>
      </c>
      <c r="G74" s="178" t="s">
        <v>1029</v>
      </c>
      <c r="H74" s="178" t="s">
        <v>1030</v>
      </c>
      <c r="I74" s="178" t="s">
        <v>1031</v>
      </c>
      <c r="J74" s="178">
        <v>2</v>
      </c>
      <c r="K74" s="232" t="s">
        <v>1063</v>
      </c>
      <c r="L74" s="180" t="s">
        <v>863</v>
      </c>
      <c r="M74" s="232" t="s">
        <v>1064</v>
      </c>
      <c r="N74" s="233">
        <v>12</v>
      </c>
      <c r="O74" s="233">
        <v>2</v>
      </c>
      <c r="P74" s="198">
        <f t="shared" si="1"/>
        <v>0.16666666666666666</v>
      </c>
      <c r="Q74" s="396"/>
      <c r="R74" s="396"/>
      <c r="S74" s="395"/>
      <c r="T74" s="396"/>
      <c r="U74" s="397"/>
      <c r="V74" s="234">
        <v>45658</v>
      </c>
      <c r="W74" s="234">
        <v>46022</v>
      </c>
      <c r="X74" s="235">
        <f t="shared" si="4"/>
        <v>364</v>
      </c>
      <c r="Y74" s="224" t="s">
        <v>896</v>
      </c>
      <c r="Z74" s="178" t="s">
        <v>897</v>
      </c>
      <c r="AA74" s="176" t="s">
        <v>961</v>
      </c>
      <c r="AB74" s="180" t="s">
        <v>1034</v>
      </c>
      <c r="AC74" s="180" t="s">
        <v>1035</v>
      </c>
      <c r="AD74" s="176" t="s">
        <v>964</v>
      </c>
      <c r="AE74" s="178" t="s">
        <v>1049</v>
      </c>
      <c r="AF74" s="178">
        <v>13904427960</v>
      </c>
      <c r="AG74" s="178" t="s">
        <v>879</v>
      </c>
      <c r="AH74" s="178" t="s">
        <v>880</v>
      </c>
      <c r="AI74" s="244">
        <v>44927</v>
      </c>
      <c r="AJ74" s="245" t="s">
        <v>1037</v>
      </c>
      <c r="AK74" s="245"/>
      <c r="AL74" s="236">
        <v>12013506328</v>
      </c>
      <c r="AM74" s="236">
        <v>13904427960</v>
      </c>
      <c r="AN74" s="178" t="s">
        <v>1050</v>
      </c>
      <c r="AO74" s="173" t="s">
        <v>1039</v>
      </c>
      <c r="AP74" s="376"/>
      <c r="AQ74" s="376"/>
      <c r="AR74" s="392"/>
      <c r="AS74" s="376"/>
      <c r="AT74" s="377"/>
    </row>
    <row r="75" spans="1:46" ht="71.25" customHeight="1">
      <c r="A75" s="180"/>
      <c r="B75" s="178"/>
      <c r="C75" s="180"/>
      <c r="D75" s="193"/>
      <c r="E75" s="332" t="s">
        <v>2176</v>
      </c>
      <c r="F75" s="332"/>
      <c r="G75" s="332"/>
      <c r="H75" s="332"/>
      <c r="I75" s="332"/>
      <c r="J75" s="332"/>
      <c r="K75" s="332"/>
      <c r="L75" s="332"/>
      <c r="M75" s="332"/>
      <c r="N75" s="332"/>
      <c r="O75" s="332"/>
      <c r="P75" s="170">
        <f>AVERAGE(P70:P74)</f>
        <v>0.18333333333333329</v>
      </c>
      <c r="Q75" s="403" t="s">
        <v>2177</v>
      </c>
      <c r="R75" s="403"/>
      <c r="S75" s="403"/>
      <c r="T75" s="403"/>
      <c r="U75" s="403"/>
      <c r="V75" s="234"/>
      <c r="W75" s="234"/>
      <c r="X75" s="235"/>
      <c r="Y75" s="224"/>
      <c r="Z75" s="178"/>
      <c r="AA75" s="176"/>
      <c r="AB75" s="180"/>
      <c r="AC75" s="180"/>
      <c r="AD75" s="176"/>
      <c r="AE75" s="178"/>
      <c r="AF75" s="178"/>
      <c r="AG75" s="178"/>
      <c r="AH75" s="178"/>
      <c r="AI75" s="244"/>
      <c r="AJ75" s="245"/>
      <c r="AK75" s="245"/>
      <c r="AL75" s="236"/>
      <c r="AM75" s="236"/>
      <c r="AN75" s="178"/>
      <c r="AO75" s="173"/>
      <c r="AP75" s="376"/>
      <c r="AQ75" s="376"/>
      <c r="AR75" s="392"/>
      <c r="AS75" s="376"/>
      <c r="AT75" s="377"/>
    </row>
    <row r="76" spans="1:46" ht="90" customHeight="1">
      <c r="A76" s="180" t="s">
        <v>249</v>
      </c>
      <c r="B76" s="178" t="s">
        <v>250</v>
      </c>
      <c r="C76" s="180" t="s">
        <v>251</v>
      </c>
      <c r="D76" s="193" t="s">
        <v>261</v>
      </c>
      <c r="E76" s="178" t="s">
        <v>1051</v>
      </c>
      <c r="F76" s="214">
        <v>2024130010119</v>
      </c>
      <c r="G76" s="178" t="s">
        <v>1052</v>
      </c>
      <c r="H76" s="178" t="s">
        <v>1053</v>
      </c>
      <c r="I76" s="178" t="s">
        <v>1054</v>
      </c>
      <c r="J76" s="178">
        <v>10</v>
      </c>
      <c r="K76" s="232" t="s">
        <v>1069</v>
      </c>
      <c r="L76" s="180" t="s">
        <v>863</v>
      </c>
      <c r="M76" s="232" t="s">
        <v>1070</v>
      </c>
      <c r="N76" s="233">
        <v>1</v>
      </c>
      <c r="O76" s="233">
        <v>0</v>
      </c>
      <c r="P76" s="198">
        <f t="shared" si="1"/>
        <v>0</v>
      </c>
      <c r="Q76" s="376">
        <v>200000000</v>
      </c>
      <c r="R76" s="376">
        <v>0</v>
      </c>
      <c r="S76" s="392">
        <f>R76/Q76</f>
        <v>0</v>
      </c>
      <c r="T76" s="376">
        <v>0</v>
      </c>
      <c r="U76" s="392">
        <f>T76/Q76</f>
        <v>0</v>
      </c>
      <c r="V76" s="234">
        <v>45658</v>
      </c>
      <c r="W76" s="234">
        <v>46022</v>
      </c>
      <c r="X76" s="235">
        <f t="shared" si="4"/>
        <v>364</v>
      </c>
      <c r="Y76" s="224" t="s">
        <v>896</v>
      </c>
      <c r="Z76" s="178" t="s">
        <v>897</v>
      </c>
      <c r="AA76" s="176" t="s">
        <v>961</v>
      </c>
      <c r="AB76" s="180" t="s">
        <v>1057</v>
      </c>
      <c r="AC76" s="180" t="s">
        <v>1058</v>
      </c>
      <c r="AD76" s="176" t="s">
        <v>1059</v>
      </c>
      <c r="AE76" s="178" t="s">
        <v>1049</v>
      </c>
      <c r="AF76" s="178">
        <v>13904427960</v>
      </c>
      <c r="AG76" s="178"/>
      <c r="AH76" s="178" t="s">
        <v>880</v>
      </c>
      <c r="AI76" s="178"/>
      <c r="AJ76" s="178"/>
      <c r="AK76" s="178"/>
      <c r="AL76" s="236">
        <v>0</v>
      </c>
      <c r="AM76" s="236">
        <v>0</v>
      </c>
      <c r="AN76" s="178" t="s">
        <v>1120</v>
      </c>
      <c r="AO76" s="173"/>
      <c r="AP76" s="376"/>
      <c r="AQ76" s="376"/>
      <c r="AR76" s="392"/>
      <c r="AS76" s="376"/>
      <c r="AT76" s="377"/>
    </row>
    <row r="77" spans="1:46" ht="124.5" customHeight="1">
      <c r="A77" s="180" t="s">
        <v>249</v>
      </c>
      <c r="B77" s="178" t="s">
        <v>250</v>
      </c>
      <c r="C77" s="180" t="s">
        <v>251</v>
      </c>
      <c r="D77" s="193" t="s">
        <v>261</v>
      </c>
      <c r="E77" s="178" t="s">
        <v>1051</v>
      </c>
      <c r="F77" s="214">
        <v>2024130010119</v>
      </c>
      <c r="G77" s="178" t="s">
        <v>1052</v>
      </c>
      <c r="H77" s="178" t="s">
        <v>1053</v>
      </c>
      <c r="I77" s="178" t="s">
        <v>1054</v>
      </c>
      <c r="J77" s="178">
        <v>10</v>
      </c>
      <c r="K77" s="232" t="s">
        <v>1075</v>
      </c>
      <c r="L77" s="180" t="s">
        <v>863</v>
      </c>
      <c r="M77" s="232" t="s">
        <v>1070</v>
      </c>
      <c r="N77" s="233">
        <v>1</v>
      </c>
      <c r="O77" s="233">
        <v>0</v>
      </c>
      <c r="P77" s="198">
        <f t="shared" si="1"/>
        <v>0</v>
      </c>
      <c r="Q77" s="376"/>
      <c r="R77" s="376"/>
      <c r="S77" s="392"/>
      <c r="T77" s="376"/>
      <c r="U77" s="392"/>
      <c r="V77" s="234">
        <v>45658</v>
      </c>
      <c r="W77" s="234">
        <v>46022</v>
      </c>
      <c r="X77" s="235">
        <f t="shared" si="4"/>
        <v>364</v>
      </c>
      <c r="Y77" s="224" t="s">
        <v>896</v>
      </c>
      <c r="Z77" s="178" t="s">
        <v>897</v>
      </c>
      <c r="AA77" s="176" t="s">
        <v>961</v>
      </c>
      <c r="AB77" s="180" t="s">
        <v>1057</v>
      </c>
      <c r="AC77" s="180" t="s">
        <v>1058</v>
      </c>
      <c r="AD77" s="176" t="s">
        <v>1059</v>
      </c>
      <c r="AE77" s="178" t="s">
        <v>1062</v>
      </c>
      <c r="AF77" s="178">
        <v>200000000</v>
      </c>
      <c r="AG77" s="178"/>
      <c r="AH77" s="178" t="s">
        <v>880</v>
      </c>
      <c r="AI77" s="178"/>
      <c r="AJ77" s="178"/>
      <c r="AK77" s="178"/>
      <c r="AL77" s="236">
        <v>0</v>
      </c>
      <c r="AM77" s="236">
        <v>0</v>
      </c>
      <c r="AN77" s="178" t="s">
        <v>1120</v>
      </c>
      <c r="AO77" s="173"/>
      <c r="AP77" s="376"/>
      <c r="AQ77" s="376"/>
      <c r="AR77" s="392"/>
      <c r="AS77" s="376"/>
      <c r="AT77" s="377"/>
    </row>
    <row r="78" spans="1:46" ht="97.5" customHeight="1">
      <c r="A78" s="180" t="s">
        <v>249</v>
      </c>
      <c r="B78" s="178" t="s">
        <v>250</v>
      </c>
      <c r="C78" s="180" t="s">
        <v>251</v>
      </c>
      <c r="D78" s="193" t="s">
        <v>261</v>
      </c>
      <c r="E78" s="178" t="s">
        <v>1051</v>
      </c>
      <c r="F78" s="214">
        <v>2024130010119</v>
      </c>
      <c r="G78" s="178" t="s">
        <v>1052</v>
      </c>
      <c r="H78" s="178" t="s">
        <v>1053</v>
      </c>
      <c r="I78" s="178" t="s">
        <v>1054</v>
      </c>
      <c r="J78" s="178">
        <v>5</v>
      </c>
      <c r="K78" s="232" t="s">
        <v>1958</v>
      </c>
      <c r="L78" s="180" t="s">
        <v>863</v>
      </c>
      <c r="M78" s="232" t="s">
        <v>995</v>
      </c>
      <c r="N78" s="233">
        <v>1</v>
      </c>
      <c r="O78" s="233"/>
      <c r="P78" s="198">
        <f t="shared" si="1"/>
        <v>0</v>
      </c>
      <c r="Q78" s="376"/>
      <c r="R78" s="376"/>
      <c r="S78" s="392"/>
      <c r="T78" s="376"/>
      <c r="U78" s="392"/>
      <c r="V78" s="234">
        <v>45809</v>
      </c>
      <c r="W78" s="234">
        <v>46022</v>
      </c>
      <c r="X78" s="235">
        <f t="shared" si="4"/>
        <v>213</v>
      </c>
      <c r="Y78" s="224" t="s">
        <v>896</v>
      </c>
      <c r="Z78" s="178" t="s">
        <v>897</v>
      </c>
      <c r="AA78" s="176" t="s">
        <v>961</v>
      </c>
      <c r="AB78" s="179" t="s">
        <v>1057</v>
      </c>
      <c r="AC78" s="180" t="s">
        <v>1058</v>
      </c>
      <c r="AD78" s="176" t="s">
        <v>1059</v>
      </c>
      <c r="AE78" s="178" t="s">
        <v>1061</v>
      </c>
      <c r="AF78" s="178">
        <v>0</v>
      </c>
      <c r="AG78" s="178"/>
      <c r="AH78" s="178" t="s">
        <v>880</v>
      </c>
      <c r="AI78" s="178"/>
      <c r="AJ78" s="178"/>
      <c r="AK78" s="178"/>
      <c r="AL78" s="236">
        <v>0</v>
      </c>
      <c r="AM78" s="236">
        <v>0</v>
      </c>
      <c r="AN78" s="178" t="s">
        <v>1120</v>
      </c>
      <c r="AO78" s="173"/>
      <c r="AP78" s="376"/>
      <c r="AQ78" s="376"/>
      <c r="AR78" s="392"/>
      <c r="AS78" s="376"/>
      <c r="AT78" s="377"/>
    </row>
    <row r="79" spans="1:46" ht="97.5" customHeight="1">
      <c r="A79" s="180"/>
      <c r="B79" s="178"/>
      <c r="C79" s="180"/>
      <c r="D79" s="193"/>
      <c r="E79" s="332" t="s">
        <v>2098</v>
      </c>
      <c r="F79" s="332"/>
      <c r="G79" s="332"/>
      <c r="H79" s="332"/>
      <c r="I79" s="332"/>
      <c r="J79" s="332"/>
      <c r="K79" s="332"/>
      <c r="L79" s="332"/>
      <c r="M79" s="332"/>
      <c r="N79" s="332"/>
      <c r="O79" s="332"/>
      <c r="P79" s="169">
        <f>AVERAGE(P76:P78)</f>
        <v>0</v>
      </c>
      <c r="Q79" s="401" t="s">
        <v>2144</v>
      </c>
      <c r="R79" s="401"/>
      <c r="S79" s="401"/>
      <c r="T79" s="401"/>
      <c r="U79" s="401"/>
      <c r="V79" s="234"/>
      <c r="W79" s="234"/>
      <c r="X79" s="235"/>
      <c r="Y79" s="224"/>
      <c r="Z79" s="178"/>
      <c r="AA79" s="176"/>
      <c r="AB79" s="179"/>
      <c r="AC79" s="180"/>
      <c r="AD79" s="176"/>
      <c r="AE79" s="178"/>
      <c r="AF79" s="178"/>
      <c r="AG79" s="178"/>
      <c r="AH79" s="178"/>
      <c r="AI79" s="178"/>
      <c r="AJ79" s="178"/>
      <c r="AK79" s="178"/>
      <c r="AL79" s="236"/>
      <c r="AM79" s="236"/>
      <c r="AN79" s="178"/>
      <c r="AO79" s="173"/>
      <c r="AP79" s="172"/>
      <c r="AQ79" s="172"/>
      <c r="AR79" s="172"/>
      <c r="AS79" s="172"/>
      <c r="AT79" s="172"/>
    </row>
    <row r="80" spans="1:46" ht="84.75" customHeight="1">
      <c r="A80" s="180" t="s">
        <v>267</v>
      </c>
      <c r="B80" s="178" t="s">
        <v>268</v>
      </c>
      <c r="C80" s="180" t="s">
        <v>269</v>
      </c>
      <c r="D80" s="193" t="s">
        <v>273</v>
      </c>
      <c r="E80" s="178" t="s">
        <v>1065</v>
      </c>
      <c r="F80" s="214">
        <v>2024130010029</v>
      </c>
      <c r="G80" s="178" t="s">
        <v>1066</v>
      </c>
      <c r="H80" s="178" t="s">
        <v>1067</v>
      </c>
      <c r="I80" s="178" t="s">
        <v>1068</v>
      </c>
      <c r="J80" s="178">
        <v>10</v>
      </c>
      <c r="K80" s="232" t="s">
        <v>1959</v>
      </c>
      <c r="L80" s="180" t="s">
        <v>863</v>
      </c>
      <c r="M80" s="232" t="s">
        <v>1073</v>
      </c>
      <c r="N80" s="233">
        <v>1</v>
      </c>
      <c r="O80" s="233"/>
      <c r="P80" s="198">
        <f t="shared" si="1"/>
        <v>0</v>
      </c>
      <c r="Q80" s="376">
        <v>8100042947.6800003</v>
      </c>
      <c r="R80" s="376">
        <v>0</v>
      </c>
      <c r="S80" s="392">
        <f>R80/Q80</f>
        <v>0</v>
      </c>
      <c r="T80" s="376">
        <v>18000000</v>
      </c>
      <c r="U80" s="377">
        <f>T80/Q80</f>
        <v>2.2222104396564376E-3</v>
      </c>
      <c r="V80" s="234">
        <v>45839</v>
      </c>
      <c r="W80" s="243">
        <v>46022</v>
      </c>
      <c r="X80" s="235">
        <f t="shared" si="4"/>
        <v>183</v>
      </c>
      <c r="Y80" s="224" t="s">
        <v>896</v>
      </c>
      <c r="Z80" s="178" t="s">
        <v>897</v>
      </c>
      <c r="AA80" s="176" t="s">
        <v>961</v>
      </c>
      <c r="AB80" s="179" t="s">
        <v>1071</v>
      </c>
      <c r="AC80" s="180" t="s">
        <v>1072</v>
      </c>
      <c r="AD80" s="176" t="s">
        <v>964</v>
      </c>
      <c r="AE80" s="178" t="s">
        <v>1073</v>
      </c>
      <c r="AF80" s="178">
        <v>447999989</v>
      </c>
      <c r="AG80" s="178"/>
      <c r="AH80" s="178" t="s">
        <v>880</v>
      </c>
      <c r="AI80" s="178" t="s">
        <v>1074</v>
      </c>
      <c r="AJ80" s="178"/>
      <c r="AK80" s="178"/>
      <c r="AL80" s="236">
        <v>447999989</v>
      </c>
      <c r="AM80" s="236">
        <v>447999989</v>
      </c>
      <c r="AN80" s="178" t="s">
        <v>1120</v>
      </c>
      <c r="AO80" s="173"/>
      <c r="AP80" s="394">
        <v>8100042947.6800003</v>
      </c>
      <c r="AQ80" s="394">
        <v>0</v>
      </c>
      <c r="AR80" s="395">
        <f>AQ80/AP80</f>
        <v>0</v>
      </c>
      <c r="AS80" s="394">
        <v>18000000</v>
      </c>
      <c r="AT80" s="397">
        <f>AS80/AP80</f>
        <v>2.2222104396564376E-3</v>
      </c>
    </row>
    <row r="81" spans="1:142" ht="116.25" customHeight="1">
      <c r="A81" s="180" t="s">
        <v>267</v>
      </c>
      <c r="B81" s="178" t="s">
        <v>268</v>
      </c>
      <c r="C81" s="180" t="s">
        <v>269</v>
      </c>
      <c r="D81" s="193" t="s">
        <v>277</v>
      </c>
      <c r="E81" s="178" t="s">
        <v>1065</v>
      </c>
      <c r="F81" s="214">
        <v>2024130010029</v>
      </c>
      <c r="G81" s="178" t="s">
        <v>1066</v>
      </c>
      <c r="H81" s="178" t="s">
        <v>1067</v>
      </c>
      <c r="I81" s="178" t="s">
        <v>1068</v>
      </c>
      <c r="J81" s="178">
        <v>10</v>
      </c>
      <c r="K81" s="232" t="s">
        <v>1083</v>
      </c>
      <c r="L81" s="180" t="s">
        <v>863</v>
      </c>
      <c r="M81" s="232" t="s">
        <v>1078</v>
      </c>
      <c r="N81" s="233" t="s">
        <v>162</v>
      </c>
      <c r="O81" s="233"/>
      <c r="P81" s="233" t="s">
        <v>162</v>
      </c>
      <c r="Q81" s="376"/>
      <c r="R81" s="376"/>
      <c r="S81" s="392"/>
      <c r="T81" s="376"/>
      <c r="U81" s="377"/>
      <c r="V81" s="234">
        <v>46054</v>
      </c>
      <c r="W81" s="234">
        <v>46387</v>
      </c>
      <c r="X81" s="235">
        <f>+W81-V81</f>
        <v>333</v>
      </c>
      <c r="Y81" s="224" t="s">
        <v>896</v>
      </c>
      <c r="Z81" s="178" t="s">
        <v>897</v>
      </c>
      <c r="AA81" s="176" t="s">
        <v>961</v>
      </c>
      <c r="AB81" s="179" t="s">
        <v>1071</v>
      </c>
      <c r="AC81" s="180" t="s">
        <v>1072</v>
      </c>
      <c r="AD81" s="176" t="s">
        <v>964</v>
      </c>
      <c r="AE81" s="178" t="s">
        <v>1076</v>
      </c>
      <c r="AF81" s="178">
        <v>6917453009.3100004</v>
      </c>
      <c r="AG81" s="178"/>
      <c r="AH81" s="178" t="s">
        <v>880</v>
      </c>
      <c r="AI81" s="178" t="s">
        <v>1074</v>
      </c>
      <c r="AJ81" s="178"/>
      <c r="AK81" s="178"/>
      <c r="AL81" s="236">
        <v>6917453009.3100004</v>
      </c>
      <c r="AM81" s="236">
        <v>6917453009.3100004</v>
      </c>
      <c r="AN81" s="178" t="s">
        <v>1120</v>
      </c>
      <c r="AO81" s="173"/>
      <c r="AP81" s="394"/>
      <c r="AQ81" s="394"/>
      <c r="AR81" s="395"/>
      <c r="AS81" s="394"/>
      <c r="AT81" s="397"/>
    </row>
    <row r="82" spans="1:142" s="145" customFormat="1" ht="75" customHeight="1">
      <c r="A82" s="180" t="s">
        <v>267</v>
      </c>
      <c r="B82" s="178" t="s">
        <v>268</v>
      </c>
      <c r="C82" s="180" t="s">
        <v>269</v>
      </c>
      <c r="D82" s="193" t="s">
        <v>284</v>
      </c>
      <c r="E82" s="178" t="s">
        <v>1065</v>
      </c>
      <c r="F82" s="214">
        <v>2024130010029</v>
      </c>
      <c r="G82" s="178" t="s">
        <v>1066</v>
      </c>
      <c r="H82" s="178" t="s">
        <v>1067</v>
      </c>
      <c r="I82" s="178" t="s">
        <v>1068</v>
      </c>
      <c r="J82" s="178">
        <v>10</v>
      </c>
      <c r="K82" s="232" t="s">
        <v>1081</v>
      </c>
      <c r="L82" s="180" t="s">
        <v>863</v>
      </c>
      <c r="M82" s="232" t="s">
        <v>1076</v>
      </c>
      <c r="N82" s="233">
        <v>1</v>
      </c>
      <c r="O82" s="233">
        <v>0</v>
      </c>
      <c r="P82" s="198">
        <f t="shared" si="1"/>
        <v>0</v>
      </c>
      <c r="Q82" s="376"/>
      <c r="R82" s="376"/>
      <c r="S82" s="392"/>
      <c r="T82" s="376"/>
      <c r="U82" s="377"/>
      <c r="V82" s="234">
        <v>45748</v>
      </c>
      <c r="W82" s="234">
        <v>46022</v>
      </c>
      <c r="X82" s="235">
        <f t="shared" ref="X82" si="10">+W82-V82</f>
        <v>274</v>
      </c>
      <c r="Y82" s="224" t="s">
        <v>896</v>
      </c>
      <c r="Z82" s="178" t="s">
        <v>897</v>
      </c>
      <c r="AA82" s="176" t="s">
        <v>961</v>
      </c>
      <c r="AB82" s="179" t="s">
        <v>1071</v>
      </c>
      <c r="AC82" s="180" t="s">
        <v>1072</v>
      </c>
      <c r="AD82" s="176" t="s">
        <v>964</v>
      </c>
      <c r="AE82" s="178" t="s">
        <v>1082</v>
      </c>
      <c r="AF82" s="178">
        <v>1</v>
      </c>
      <c r="AG82" s="178"/>
      <c r="AH82" s="178" t="s">
        <v>880</v>
      </c>
      <c r="AI82" s="178" t="s">
        <v>1074</v>
      </c>
      <c r="AJ82" s="178"/>
      <c r="AK82" s="178"/>
      <c r="AL82" s="236">
        <v>0</v>
      </c>
      <c r="AM82" s="236">
        <v>1</v>
      </c>
      <c r="AN82" s="178" t="s">
        <v>1120</v>
      </c>
      <c r="AO82" s="173"/>
      <c r="AP82" s="394"/>
      <c r="AQ82" s="394"/>
      <c r="AR82" s="395"/>
      <c r="AS82" s="394"/>
      <c r="AT82" s="397"/>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row>
    <row r="83" spans="1:142" ht="57" customHeight="1">
      <c r="A83" s="180" t="s">
        <v>267</v>
      </c>
      <c r="B83" s="178" t="s">
        <v>268</v>
      </c>
      <c r="C83" s="180" t="s">
        <v>269</v>
      </c>
      <c r="D83" s="193" t="s">
        <v>280</v>
      </c>
      <c r="E83" s="178" t="s">
        <v>1065</v>
      </c>
      <c r="F83" s="214">
        <v>2024130010029</v>
      </c>
      <c r="G83" s="178" t="s">
        <v>1066</v>
      </c>
      <c r="H83" s="178" t="s">
        <v>1067</v>
      </c>
      <c r="I83" s="178" t="s">
        <v>1068</v>
      </c>
      <c r="J83" s="178">
        <v>10</v>
      </c>
      <c r="K83" s="232" t="s">
        <v>1077</v>
      </c>
      <c r="L83" s="180" t="s">
        <v>863</v>
      </c>
      <c r="M83" s="232" t="s">
        <v>1061</v>
      </c>
      <c r="N83" s="233">
        <v>1</v>
      </c>
      <c r="O83" s="233">
        <v>0</v>
      </c>
      <c r="P83" s="198">
        <f t="shared" si="1"/>
        <v>0</v>
      </c>
      <c r="Q83" s="376"/>
      <c r="R83" s="376"/>
      <c r="S83" s="392"/>
      <c r="T83" s="376"/>
      <c r="U83" s="377"/>
      <c r="V83" s="234">
        <v>45839</v>
      </c>
      <c r="W83" s="243">
        <v>46022</v>
      </c>
      <c r="X83" s="235">
        <f t="shared" si="4"/>
        <v>183</v>
      </c>
      <c r="Y83" s="224" t="s">
        <v>896</v>
      </c>
      <c r="Z83" s="178" t="s">
        <v>897</v>
      </c>
      <c r="AA83" s="176" t="s">
        <v>961</v>
      </c>
      <c r="AB83" s="179" t="s">
        <v>1071</v>
      </c>
      <c r="AC83" s="180" t="s">
        <v>1072</v>
      </c>
      <c r="AD83" s="176" t="s">
        <v>964</v>
      </c>
      <c r="AE83" s="178" t="s">
        <v>1078</v>
      </c>
      <c r="AF83" s="178">
        <v>1</v>
      </c>
      <c r="AG83" s="178"/>
      <c r="AH83" s="178" t="s">
        <v>880</v>
      </c>
      <c r="AI83" s="178" t="s">
        <v>1074</v>
      </c>
      <c r="AJ83" s="178"/>
      <c r="AK83" s="178"/>
      <c r="AL83" s="236">
        <v>0</v>
      </c>
      <c r="AM83" s="236">
        <v>1</v>
      </c>
      <c r="AN83" s="178" t="s">
        <v>1120</v>
      </c>
      <c r="AO83" s="173"/>
      <c r="AP83" s="394"/>
      <c r="AQ83" s="394"/>
      <c r="AR83" s="395"/>
      <c r="AS83" s="394"/>
      <c r="AT83" s="397"/>
    </row>
    <row r="84" spans="1:142" s="145" customFormat="1" ht="77.25" customHeight="1">
      <c r="A84" s="180" t="s">
        <v>267</v>
      </c>
      <c r="B84" s="178" t="s">
        <v>268</v>
      </c>
      <c r="C84" s="180" t="s">
        <v>269</v>
      </c>
      <c r="D84" s="193" t="s">
        <v>282</v>
      </c>
      <c r="E84" s="178" t="s">
        <v>1065</v>
      </c>
      <c r="F84" s="214">
        <v>2024130010029</v>
      </c>
      <c r="G84" s="178" t="s">
        <v>1066</v>
      </c>
      <c r="H84" s="178" t="s">
        <v>1067</v>
      </c>
      <c r="I84" s="178" t="s">
        <v>1068</v>
      </c>
      <c r="J84" s="178">
        <v>10</v>
      </c>
      <c r="K84" s="232" t="s">
        <v>1079</v>
      </c>
      <c r="L84" s="180" t="s">
        <v>863</v>
      </c>
      <c r="M84" s="232" t="s">
        <v>1073</v>
      </c>
      <c r="N84" s="233">
        <v>1</v>
      </c>
      <c r="O84" s="233">
        <v>1</v>
      </c>
      <c r="P84" s="198">
        <f t="shared" si="1"/>
        <v>1</v>
      </c>
      <c r="Q84" s="376"/>
      <c r="R84" s="376"/>
      <c r="S84" s="392"/>
      <c r="T84" s="376"/>
      <c r="U84" s="377"/>
      <c r="V84" s="234">
        <v>45658</v>
      </c>
      <c r="W84" s="234">
        <v>46022</v>
      </c>
      <c r="X84" s="235">
        <f t="shared" si="4"/>
        <v>364</v>
      </c>
      <c r="Y84" s="224" t="s">
        <v>896</v>
      </c>
      <c r="Z84" s="178" t="s">
        <v>897</v>
      </c>
      <c r="AA84" s="176" t="s">
        <v>961</v>
      </c>
      <c r="AB84" s="179" t="s">
        <v>1071</v>
      </c>
      <c r="AC84" s="180" t="s">
        <v>1072</v>
      </c>
      <c r="AD84" s="176" t="s">
        <v>964</v>
      </c>
      <c r="AE84" s="178" t="s">
        <v>1080</v>
      </c>
      <c r="AF84" s="178">
        <v>1</v>
      </c>
      <c r="AG84" s="178"/>
      <c r="AH84" s="178" t="s">
        <v>880</v>
      </c>
      <c r="AI84" s="178" t="s">
        <v>1074</v>
      </c>
      <c r="AJ84" s="178"/>
      <c r="AK84" s="178"/>
      <c r="AL84" s="236">
        <v>0</v>
      </c>
      <c r="AM84" s="236">
        <v>1</v>
      </c>
      <c r="AN84" s="178" t="s">
        <v>1120</v>
      </c>
      <c r="AO84" s="173"/>
      <c r="AP84" s="394"/>
      <c r="AQ84" s="394"/>
      <c r="AR84" s="395"/>
      <c r="AS84" s="394"/>
      <c r="AT84" s="397"/>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row>
    <row r="85" spans="1:142" s="145" customFormat="1" ht="74.25" customHeight="1">
      <c r="A85" s="180" t="s">
        <v>267</v>
      </c>
      <c r="B85" s="178" t="s">
        <v>268</v>
      </c>
      <c r="C85" s="180" t="s">
        <v>269</v>
      </c>
      <c r="D85" s="193" t="s">
        <v>287</v>
      </c>
      <c r="E85" s="178" t="s">
        <v>1065</v>
      </c>
      <c r="F85" s="214">
        <v>2024130010029</v>
      </c>
      <c r="G85" s="178" t="s">
        <v>1066</v>
      </c>
      <c r="H85" s="178" t="s">
        <v>1067</v>
      </c>
      <c r="I85" s="178" t="s">
        <v>1068</v>
      </c>
      <c r="J85" s="178">
        <v>10</v>
      </c>
      <c r="K85" s="232" t="s">
        <v>1960</v>
      </c>
      <c r="L85" s="180" t="s">
        <v>863</v>
      </c>
      <c r="M85" s="232" t="s">
        <v>1961</v>
      </c>
      <c r="N85" s="233">
        <v>1</v>
      </c>
      <c r="O85" s="233">
        <v>0</v>
      </c>
      <c r="P85" s="198">
        <f t="shared" si="1"/>
        <v>0</v>
      </c>
      <c r="Q85" s="376"/>
      <c r="R85" s="376"/>
      <c r="S85" s="392"/>
      <c r="T85" s="376"/>
      <c r="U85" s="377"/>
      <c r="V85" s="234">
        <v>45658</v>
      </c>
      <c r="W85" s="234">
        <v>46022</v>
      </c>
      <c r="X85" s="235">
        <f t="shared" ref="X85" si="11">+W85-V85</f>
        <v>364</v>
      </c>
      <c r="Y85" s="224" t="s">
        <v>896</v>
      </c>
      <c r="Z85" s="178" t="s">
        <v>897</v>
      </c>
      <c r="AA85" s="176" t="s">
        <v>961</v>
      </c>
      <c r="AB85" s="179" t="s">
        <v>1071</v>
      </c>
      <c r="AC85" s="180" t="s">
        <v>1072</v>
      </c>
      <c r="AD85" s="176" t="s">
        <v>964</v>
      </c>
      <c r="AE85" s="178" t="s">
        <v>1084</v>
      </c>
      <c r="AF85" s="178">
        <v>1</v>
      </c>
      <c r="AG85" s="178"/>
      <c r="AH85" s="178" t="s">
        <v>880</v>
      </c>
      <c r="AI85" s="178" t="s">
        <v>1074</v>
      </c>
      <c r="AJ85" s="178"/>
      <c r="AK85" s="178"/>
      <c r="AL85" s="236">
        <v>0</v>
      </c>
      <c r="AM85" s="236">
        <v>1</v>
      </c>
      <c r="AN85" s="178" t="s">
        <v>1120</v>
      </c>
      <c r="AO85" s="173"/>
      <c r="AP85" s="394"/>
      <c r="AQ85" s="394"/>
      <c r="AR85" s="395"/>
      <c r="AS85" s="394"/>
      <c r="AT85" s="397"/>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row>
    <row r="86" spans="1:142" s="145" customFormat="1" ht="78" customHeight="1">
      <c r="A86" s="178" t="s">
        <v>267</v>
      </c>
      <c r="B86" s="178" t="s">
        <v>268</v>
      </c>
      <c r="C86" s="180" t="s">
        <v>269</v>
      </c>
      <c r="D86" s="178" t="s">
        <v>304</v>
      </c>
      <c r="E86" s="178" t="s">
        <v>1065</v>
      </c>
      <c r="F86" s="214">
        <v>2024130010029</v>
      </c>
      <c r="G86" s="178" t="s">
        <v>1066</v>
      </c>
      <c r="H86" s="178" t="s">
        <v>1067</v>
      </c>
      <c r="I86" s="178" t="s">
        <v>1068</v>
      </c>
      <c r="J86" s="178">
        <v>5</v>
      </c>
      <c r="K86" s="232" t="s">
        <v>1097</v>
      </c>
      <c r="L86" s="180" t="s">
        <v>863</v>
      </c>
      <c r="M86" s="232" t="s">
        <v>1092</v>
      </c>
      <c r="N86" s="233">
        <v>11</v>
      </c>
      <c r="O86" s="233">
        <v>0</v>
      </c>
      <c r="P86" s="198">
        <f t="shared" si="1"/>
        <v>0</v>
      </c>
      <c r="Q86" s="376"/>
      <c r="R86" s="376"/>
      <c r="S86" s="392"/>
      <c r="T86" s="376"/>
      <c r="U86" s="377"/>
      <c r="V86" s="234">
        <v>45689</v>
      </c>
      <c r="W86" s="234">
        <v>46022</v>
      </c>
      <c r="X86" s="235">
        <f t="shared" ref="X86:X107" si="12">+W86-V86</f>
        <v>333</v>
      </c>
      <c r="Y86" s="224" t="s">
        <v>896</v>
      </c>
      <c r="Z86" s="178" t="s">
        <v>897</v>
      </c>
      <c r="AA86" s="176" t="s">
        <v>961</v>
      </c>
      <c r="AB86" s="179" t="s">
        <v>1098</v>
      </c>
      <c r="AC86" s="180" t="s">
        <v>1099</v>
      </c>
      <c r="AD86" s="176" t="s">
        <v>964</v>
      </c>
      <c r="AE86" s="178" t="s">
        <v>1953</v>
      </c>
      <c r="AF86" s="178">
        <v>1</v>
      </c>
      <c r="AG86" s="178"/>
      <c r="AH86" s="178" t="s">
        <v>880</v>
      </c>
      <c r="AI86" s="178" t="s">
        <v>1074</v>
      </c>
      <c r="AJ86" s="178"/>
      <c r="AK86" s="178"/>
      <c r="AL86" s="236">
        <v>0</v>
      </c>
      <c r="AM86" s="236">
        <v>1</v>
      </c>
      <c r="AN86" s="178" t="s">
        <v>1120</v>
      </c>
      <c r="AO86" s="173"/>
      <c r="AP86" s="394"/>
      <c r="AQ86" s="394"/>
      <c r="AR86" s="395"/>
      <c r="AS86" s="394"/>
      <c r="AT86" s="397"/>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row>
    <row r="87" spans="1:142" s="145" customFormat="1" ht="78.75" customHeight="1">
      <c r="A87" s="178" t="s">
        <v>267</v>
      </c>
      <c r="B87" s="178" t="s">
        <v>268</v>
      </c>
      <c r="C87" s="180" t="s">
        <v>269</v>
      </c>
      <c r="D87" s="178" t="s">
        <v>304</v>
      </c>
      <c r="E87" s="178" t="s">
        <v>1065</v>
      </c>
      <c r="F87" s="214">
        <v>2024130010029</v>
      </c>
      <c r="G87" s="178" t="s">
        <v>1066</v>
      </c>
      <c r="H87" s="178" t="s">
        <v>1067</v>
      </c>
      <c r="I87" s="178" t="s">
        <v>1068</v>
      </c>
      <c r="J87" s="178">
        <v>5</v>
      </c>
      <c r="K87" s="232" t="s">
        <v>1101</v>
      </c>
      <c r="L87" s="180" t="s">
        <v>863</v>
      </c>
      <c r="M87" s="232" t="s">
        <v>1094</v>
      </c>
      <c r="N87" s="233">
        <v>1</v>
      </c>
      <c r="O87" s="233">
        <v>0</v>
      </c>
      <c r="P87" s="198">
        <f t="shared" si="1"/>
        <v>0</v>
      </c>
      <c r="Q87" s="376"/>
      <c r="R87" s="376"/>
      <c r="S87" s="392"/>
      <c r="T87" s="376"/>
      <c r="U87" s="377"/>
      <c r="V87" s="234">
        <v>45689</v>
      </c>
      <c r="W87" s="234">
        <v>46022</v>
      </c>
      <c r="X87" s="235">
        <f t="shared" si="12"/>
        <v>333</v>
      </c>
      <c r="Y87" s="224" t="s">
        <v>896</v>
      </c>
      <c r="Z87" s="178" t="s">
        <v>897</v>
      </c>
      <c r="AA87" s="176" t="s">
        <v>961</v>
      </c>
      <c r="AB87" s="179" t="s">
        <v>1098</v>
      </c>
      <c r="AC87" s="180" t="s">
        <v>1099</v>
      </c>
      <c r="AD87" s="176" t="s">
        <v>964</v>
      </c>
      <c r="AE87" s="178" t="s">
        <v>1952</v>
      </c>
      <c r="AF87" s="178">
        <v>1</v>
      </c>
      <c r="AG87" s="178"/>
      <c r="AH87" s="178" t="s">
        <v>880</v>
      </c>
      <c r="AI87" s="178"/>
      <c r="AJ87" s="178"/>
      <c r="AK87" s="178"/>
      <c r="AL87" s="236">
        <v>0</v>
      </c>
      <c r="AM87" s="236">
        <v>1</v>
      </c>
      <c r="AN87" s="178" t="s">
        <v>1120</v>
      </c>
      <c r="AO87" s="173"/>
      <c r="AP87" s="394"/>
      <c r="AQ87" s="394"/>
      <c r="AR87" s="395"/>
      <c r="AS87" s="394"/>
      <c r="AT87" s="39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row>
    <row r="88" spans="1:142" s="145" customFormat="1" ht="60" customHeight="1">
      <c r="A88" s="178" t="s">
        <v>267</v>
      </c>
      <c r="B88" s="178" t="s">
        <v>268</v>
      </c>
      <c r="C88" s="180" t="s">
        <v>269</v>
      </c>
      <c r="D88" s="178" t="s">
        <v>304</v>
      </c>
      <c r="E88" s="178" t="s">
        <v>1065</v>
      </c>
      <c r="F88" s="214">
        <v>2024130010029</v>
      </c>
      <c r="G88" s="178" t="s">
        <v>1066</v>
      </c>
      <c r="H88" s="178" t="s">
        <v>1067</v>
      </c>
      <c r="I88" s="178" t="s">
        <v>1068</v>
      </c>
      <c r="J88" s="178">
        <v>5</v>
      </c>
      <c r="K88" s="232" t="s">
        <v>1102</v>
      </c>
      <c r="L88" s="180" t="s">
        <v>863</v>
      </c>
      <c r="M88" s="232" t="s">
        <v>1096</v>
      </c>
      <c r="N88" s="233">
        <v>1</v>
      </c>
      <c r="O88" s="233"/>
      <c r="P88" s="198">
        <f t="shared" ref="P88:P159" si="13">O88/N88</f>
        <v>0</v>
      </c>
      <c r="Q88" s="376"/>
      <c r="R88" s="376"/>
      <c r="S88" s="392"/>
      <c r="T88" s="376"/>
      <c r="U88" s="377"/>
      <c r="V88" s="234">
        <v>45778</v>
      </c>
      <c r="W88" s="234">
        <v>46022</v>
      </c>
      <c r="X88" s="235">
        <f t="shared" si="12"/>
        <v>244</v>
      </c>
      <c r="Y88" s="224" t="s">
        <v>896</v>
      </c>
      <c r="Z88" s="178" t="s">
        <v>897</v>
      </c>
      <c r="AA88" s="176" t="s">
        <v>961</v>
      </c>
      <c r="AB88" s="179" t="s">
        <v>1098</v>
      </c>
      <c r="AC88" s="180" t="s">
        <v>1099</v>
      </c>
      <c r="AD88" s="176" t="s">
        <v>964</v>
      </c>
      <c r="AE88" s="178" t="s">
        <v>1954</v>
      </c>
      <c r="AF88" s="178">
        <v>1</v>
      </c>
      <c r="AG88" s="178"/>
      <c r="AH88" s="178" t="s">
        <v>880</v>
      </c>
      <c r="AI88" s="178"/>
      <c r="AJ88" s="178"/>
      <c r="AK88" s="178"/>
      <c r="AL88" s="236">
        <v>0</v>
      </c>
      <c r="AM88" s="236">
        <v>1</v>
      </c>
      <c r="AN88" s="178" t="s">
        <v>1120</v>
      </c>
      <c r="AO88" s="173"/>
      <c r="AP88" s="394"/>
      <c r="AQ88" s="394"/>
      <c r="AR88" s="395"/>
      <c r="AS88" s="394"/>
      <c r="AT88" s="397"/>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row>
    <row r="89" spans="1:142" s="145" customFormat="1" ht="78.75" customHeight="1">
      <c r="A89" s="178" t="s">
        <v>267</v>
      </c>
      <c r="B89" s="178" t="s">
        <v>268</v>
      </c>
      <c r="C89" s="180" t="s">
        <v>269</v>
      </c>
      <c r="D89" s="178" t="s">
        <v>304</v>
      </c>
      <c r="E89" s="178" t="s">
        <v>1065</v>
      </c>
      <c r="F89" s="214">
        <v>2024130010029</v>
      </c>
      <c r="G89" s="178" t="s">
        <v>1066</v>
      </c>
      <c r="H89" s="178" t="s">
        <v>1067</v>
      </c>
      <c r="I89" s="178" t="s">
        <v>1068</v>
      </c>
      <c r="J89" s="178">
        <v>5</v>
      </c>
      <c r="K89" s="232" t="s">
        <v>1967</v>
      </c>
      <c r="L89" s="180" t="s">
        <v>863</v>
      </c>
      <c r="M89" s="232" t="s">
        <v>1968</v>
      </c>
      <c r="N89" s="233">
        <v>1</v>
      </c>
      <c r="O89" s="233"/>
      <c r="P89" s="198">
        <f t="shared" si="13"/>
        <v>0</v>
      </c>
      <c r="Q89" s="376"/>
      <c r="R89" s="376"/>
      <c r="S89" s="392"/>
      <c r="T89" s="376"/>
      <c r="U89" s="377"/>
      <c r="V89" s="234">
        <v>45778</v>
      </c>
      <c r="W89" s="234">
        <v>46022</v>
      </c>
      <c r="X89" s="235">
        <f t="shared" si="12"/>
        <v>244</v>
      </c>
      <c r="Y89" s="224" t="s">
        <v>896</v>
      </c>
      <c r="Z89" s="178" t="s">
        <v>897</v>
      </c>
      <c r="AA89" s="176" t="s">
        <v>961</v>
      </c>
      <c r="AB89" s="179" t="s">
        <v>1098</v>
      </c>
      <c r="AC89" s="180" t="s">
        <v>1099</v>
      </c>
      <c r="AD89" s="176" t="s">
        <v>964</v>
      </c>
      <c r="AE89" s="178"/>
      <c r="AF89" s="178">
        <v>1</v>
      </c>
      <c r="AG89" s="178"/>
      <c r="AH89" s="178" t="s">
        <v>880</v>
      </c>
      <c r="AI89" s="178"/>
      <c r="AJ89" s="178"/>
      <c r="AK89" s="178"/>
      <c r="AL89" s="236">
        <v>0</v>
      </c>
      <c r="AM89" s="236">
        <v>1</v>
      </c>
      <c r="AN89" s="178" t="s">
        <v>1120</v>
      </c>
      <c r="AO89" s="173"/>
      <c r="AP89" s="394"/>
      <c r="AQ89" s="394"/>
      <c r="AR89" s="395"/>
      <c r="AS89" s="394"/>
      <c r="AT89" s="397"/>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row>
    <row r="90" spans="1:142" s="145" customFormat="1" ht="74.25" customHeight="1">
      <c r="A90" s="180" t="s">
        <v>267</v>
      </c>
      <c r="B90" s="178" t="s">
        <v>268</v>
      </c>
      <c r="C90" s="180" t="s">
        <v>269</v>
      </c>
      <c r="D90" s="193" t="s">
        <v>289</v>
      </c>
      <c r="E90" s="178" t="s">
        <v>1065</v>
      </c>
      <c r="F90" s="214">
        <v>2024130010029</v>
      </c>
      <c r="G90" s="178" t="s">
        <v>1066</v>
      </c>
      <c r="H90" s="178" t="s">
        <v>1067</v>
      </c>
      <c r="I90" s="178" t="s">
        <v>1068</v>
      </c>
      <c r="J90" s="178">
        <v>5</v>
      </c>
      <c r="K90" s="232" t="s">
        <v>1085</v>
      </c>
      <c r="L90" s="180" t="s">
        <v>863</v>
      </c>
      <c r="M90" s="232" t="s">
        <v>1080</v>
      </c>
      <c r="N90" s="233" t="s">
        <v>162</v>
      </c>
      <c r="O90" s="233"/>
      <c r="P90" s="233" t="s">
        <v>162</v>
      </c>
      <c r="Q90" s="376"/>
      <c r="R90" s="376"/>
      <c r="S90" s="392"/>
      <c r="T90" s="376"/>
      <c r="U90" s="377"/>
      <c r="V90" s="234">
        <v>46054</v>
      </c>
      <c r="W90" s="234">
        <v>46387</v>
      </c>
      <c r="X90" s="235">
        <f t="shared" si="12"/>
        <v>333</v>
      </c>
      <c r="Y90" s="224" t="s">
        <v>896</v>
      </c>
      <c r="Z90" s="178" t="s">
        <v>897</v>
      </c>
      <c r="AA90" s="176" t="s">
        <v>961</v>
      </c>
      <c r="AB90" s="179" t="s">
        <v>1071</v>
      </c>
      <c r="AC90" s="180" t="s">
        <v>1072</v>
      </c>
      <c r="AD90" s="176" t="s">
        <v>964</v>
      </c>
      <c r="AE90" s="178" t="s">
        <v>1086</v>
      </c>
      <c r="AF90" s="178">
        <v>1</v>
      </c>
      <c r="AG90" s="178"/>
      <c r="AH90" s="178" t="s">
        <v>880</v>
      </c>
      <c r="AI90" s="178" t="s">
        <v>1074</v>
      </c>
      <c r="AJ90" s="178"/>
      <c r="AK90" s="178"/>
      <c r="AL90" s="236">
        <v>0</v>
      </c>
      <c r="AM90" s="236">
        <v>1</v>
      </c>
      <c r="AN90" s="178" t="s">
        <v>1120</v>
      </c>
      <c r="AO90" s="173"/>
      <c r="AP90" s="394"/>
      <c r="AQ90" s="394"/>
      <c r="AR90" s="395"/>
      <c r="AS90" s="394"/>
      <c r="AT90" s="397"/>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row>
    <row r="91" spans="1:142" s="145" customFormat="1" ht="97.5" customHeight="1">
      <c r="A91" s="180" t="s">
        <v>267</v>
      </c>
      <c r="B91" s="178" t="s">
        <v>268</v>
      </c>
      <c r="C91" s="180" t="s">
        <v>269</v>
      </c>
      <c r="D91" s="193" t="s">
        <v>295</v>
      </c>
      <c r="E91" s="178" t="s">
        <v>1065</v>
      </c>
      <c r="F91" s="214">
        <v>2024130010029</v>
      </c>
      <c r="G91" s="178" t="s">
        <v>1066</v>
      </c>
      <c r="H91" s="178" t="s">
        <v>1089</v>
      </c>
      <c r="I91" s="178" t="s">
        <v>1090</v>
      </c>
      <c r="J91" s="178">
        <v>0</v>
      </c>
      <c r="K91" s="232" t="s">
        <v>1091</v>
      </c>
      <c r="L91" s="180" t="s">
        <v>863</v>
      </c>
      <c r="M91" s="232" t="s">
        <v>1084</v>
      </c>
      <c r="N91" s="233" t="s">
        <v>162</v>
      </c>
      <c r="O91" s="233"/>
      <c r="P91" s="233" t="s">
        <v>162</v>
      </c>
      <c r="Q91" s="376"/>
      <c r="R91" s="376"/>
      <c r="S91" s="392"/>
      <c r="T91" s="376"/>
      <c r="U91" s="377"/>
      <c r="V91" s="234">
        <v>46054</v>
      </c>
      <c r="W91" s="234">
        <v>46387</v>
      </c>
      <c r="X91" s="235">
        <f t="shared" si="12"/>
        <v>333</v>
      </c>
      <c r="Y91" s="224" t="s">
        <v>896</v>
      </c>
      <c r="Z91" s="178" t="s">
        <v>897</v>
      </c>
      <c r="AA91" s="176" t="s">
        <v>961</v>
      </c>
      <c r="AB91" s="179" t="s">
        <v>1071</v>
      </c>
      <c r="AC91" s="180" t="s">
        <v>1072</v>
      </c>
      <c r="AD91" s="176" t="s">
        <v>964</v>
      </c>
      <c r="AE91" s="178" t="s">
        <v>1092</v>
      </c>
      <c r="AF91" s="178">
        <v>1</v>
      </c>
      <c r="AG91" s="178"/>
      <c r="AH91" s="178" t="s">
        <v>880</v>
      </c>
      <c r="AI91" s="178" t="s">
        <v>1074</v>
      </c>
      <c r="AJ91" s="178"/>
      <c r="AK91" s="178"/>
      <c r="AL91" s="236">
        <v>0</v>
      </c>
      <c r="AM91" s="236">
        <v>1</v>
      </c>
      <c r="AN91" s="178" t="s">
        <v>1120</v>
      </c>
      <c r="AO91" s="173"/>
      <c r="AP91" s="394"/>
      <c r="AQ91" s="394"/>
      <c r="AR91" s="395"/>
      <c r="AS91" s="394"/>
      <c r="AT91" s="397"/>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row>
    <row r="92" spans="1:142" s="145" customFormat="1" ht="82.5" customHeight="1">
      <c r="A92" s="180" t="s">
        <v>267</v>
      </c>
      <c r="B92" s="178" t="s">
        <v>268</v>
      </c>
      <c r="C92" s="180" t="s">
        <v>269</v>
      </c>
      <c r="D92" s="193" t="s">
        <v>299</v>
      </c>
      <c r="E92" s="178" t="s">
        <v>1065</v>
      </c>
      <c r="F92" s="214">
        <v>2024130010029</v>
      </c>
      <c r="G92" s="178" t="s">
        <v>1066</v>
      </c>
      <c r="H92" s="178" t="s">
        <v>1089</v>
      </c>
      <c r="I92" s="178" t="s">
        <v>1090</v>
      </c>
      <c r="J92" s="178">
        <v>5</v>
      </c>
      <c r="K92" s="232" t="s">
        <v>1093</v>
      </c>
      <c r="L92" s="180" t="s">
        <v>863</v>
      </c>
      <c r="M92" s="232" t="s">
        <v>1086</v>
      </c>
      <c r="N92" s="233" t="s">
        <v>162</v>
      </c>
      <c r="O92" s="233"/>
      <c r="P92" s="233" t="s">
        <v>162</v>
      </c>
      <c r="Q92" s="376"/>
      <c r="R92" s="376"/>
      <c r="S92" s="392"/>
      <c r="T92" s="376"/>
      <c r="U92" s="377"/>
      <c r="V92" s="234">
        <v>46054</v>
      </c>
      <c r="W92" s="234">
        <v>46387</v>
      </c>
      <c r="X92" s="235">
        <f t="shared" si="12"/>
        <v>333</v>
      </c>
      <c r="Y92" s="224" t="s">
        <v>896</v>
      </c>
      <c r="Z92" s="178" t="s">
        <v>897</v>
      </c>
      <c r="AA92" s="176" t="s">
        <v>961</v>
      </c>
      <c r="AB92" s="179" t="s">
        <v>1071</v>
      </c>
      <c r="AC92" s="180" t="s">
        <v>1072</v>
      </c>
      <c r="AD92" s="176" t="s">
        <v>964</v>
      </c>
      <c r="AE92" s="178" t="s">
        <v>1094</v>
      </c>
      <c r="AF92" s="178">
        <v>1</v>
      </c>
      <c r="AG92" s="178"/>
      <c r="AH92" s="178" t="s">
        <v>880</v>
      </c>
      <c r="AI92" s="178" t="s">
        <v>1074</v>
      </c>
      <c r="AJ92" s="178"/>
      <c r="AK92" s="178"/>
      <c r="AL92" s="236">
        <v>0</v>
      </c>
      <c r="AM92" s="236">
        <v>1</v>
      </c>
      <c r="AN92" s="178" t="s">
        <v>1120</v>
      </c>
      <c r="AO92" s="173"/>
      <c r="AP92" s="394"/>
      <c r="AQ92" s="394"/>
      <c r="AR92" s="395"/>
      <c r="AS92" s="394"/>
      <c r="AT92" s="397"/>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row>
    <row r="93" spans="1:142" s="145" customFormat="1" ht="74.25" customHeight="1">
      <c r="A93" s="180" t="s">
        <v>267</v>
      </c>
      <c r="B93" s="178" t="s">
        <v>268</v>
      </c>
      <c r="C93" s="180" t="s">
        <v>269</v>
      </c>
      <c r="D93" s="193" t="s">
        <v>302</v>
      </c>
      <c r="E93" s="178" t="s">
        <v>1065</v>
      </c>
      <c r="F93" s="214">
        <v>2024130010029</v>
      </c>
      <c r="G93" s="178" t="s">
        <v>1066</v>
      </c>
      <c r="H93" s="178" t="s">
        <v>1089</v>
      </c>
      <c r="I93" s="178" t="s">
        <v>1090</v>
      </c>
      <c r="J93" s="178">
        <v>5</v>
      </c>
      <c r="K93" s="232" t="s">
        <v>1095</v>
      </c>
      <c r="L93" s="180" t="s">
        <v>863</v>
      </c>
      <c r="M93" s="232" t="s">
        <v>1088</v>
      </c>
      <c r="N93" s="233" t="s">
        <v>162</v>
      </c>
      <c r="O93" s="233"/>
      <c r="P93" s="233" t="s">
        <v>162</v>
      </c>
      <c r="Q93" s="376"/>
      <c r="R93" s="376"/>
      <c r="S93" s="392"/>
      <c r="T93" s="376"/>
      <c r="U93" s="377"/>
      <c r="V93" s="234">
        <v>46054</v>
      </c>
      <c r="W93" s="234">
        <v>46387</v>
      </c>
      <c r="X93" s="235">
        <f t="shared" si="12"/>
        <v>333</v>
      </c>
      <c r="Y93" s="224" t="s">
        <v>896</v>
      </c>
      <c r="Z93" s="178" t="s">
        <v>897</v>
      </c>
      <c r="AA93" s="176" t="s">
        <v>961</v>
      </c>
      <c r="AB93" s="179" t="s">
        <v>1071</v>
      </c>
      <c r="AC93" s="180" t="s">
        <v>1072</v>
      </c>
      <c r="AD93" s="176" t="s">
        <v>964</v>
      </c>
      <c r="AE93" s="178" t="s">
        <v>1096</v>
      </c>
      <c r="AF93" s="178">
        <v>1</v>
      </c>
      <c r="AG93" s="178"/>
      <c r="AH93" s="178" t="s">
        <v>880</v>
      </c>
      <c r="AI93" s="178" t="s">
        <v>1074</v>
      </c>
      <c r="AJ93" s="178"/>
      <c r="AK93" s="178"/>
      <c r="AL93" s="236">
        <v>0</v>
      </c>
      <c r="AM93" s="236">
        <v>1</v>
      </c>
      <c r="AN93" s="178" t="s">
        <v>1120</v>
      </c>
      <c r="AO93" s="173"/>
      <c r="AP93" s="394"/>
      <c r="AQ93" s="394"/>
      <c r="AR93" s="395"/>
      <c r="AS93" s="394"/>
      <c r="AT93" s="397"/>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row>
    <row r="94" spans="1:142" s="145" customFormat="1" ht="74.25" customHeight="1">
      <c r="A94" s="178" t="s">
        <v>267</v>
      </c>
      <c r="B94" s="178" t="s">
        <v>268</v>
      </c>
      <c r="C94" s="178" t="s">
        <v>269</v>
      </c>
      <c r="D94" s="178" t="s">
        <v>304</v>
      </c>
      <c r="E94" s="178" t="s">
        <v>1065</v>
      </c>
      <c r="F94" s="214">
        <v>2024130010029</v>
      </c>
      <c r="G94" s="178" t="s">
        <v>1066</v>
      </c>
      <c r="H94" s="178" t="s">
        <v>1067</v>
      </c>
      <c r="I94" s="178" t="s">
        <v>1068</v>
      </c>
      <c r="J94" s="178">
        <v>5</v>
      </c>
      <c r="K94" s="232" t="s">
        <v>1103</v>
      </c>
      <c r="L94" s="180" t="s">
        <v>863</v>
      </c>
      <c r="M94" s="232" t="s">
        <v>1100</v>
      </c>
      <c r="N94" s="233">
        <v>1</v>
      </c>
      <c r="O94" s="233"/>
      <c r="P94" s="198">
        <f t="shared" si="13"/>
        <v>0</v>
      </c>
      <c r="Q94" s="376"/>
      <c r="R94" s="376"/>
      <c r="S94" s="392"/>
      <c r="T94" s="376"/>
      <c r="U94" s="377"/>
      <c r="V94" s="234">
        <v>45839</v>
      </c>
      <c r="W94" s="234">
        <v>46022</v>
      </c>
      <c r="X94" s="235">
        <f t="shared" si="12"/>
        <v>183</v>
      </c>
      <c r="Y94" s="224" t="s">
        <v>896</v>
      </c>
      <c r="Z94" s="178" t="s">
        <v>897</v>
      </c>
      <c r="AA94" s="176" t="s">
        <v>961</v>
      </c>
      <c r="AB94" s="179" t="s">
        <v>1098</v>
      </c>
      <c r="AC94" s="180" t="s">
        <v>1099</v>
      </c>
      <c r="AD94" s="176" t="s">
        <v>964</v>
      </c>
      <c r="AE94" s="178" t="s">
        <v>1955</v>
      </c>
      <c r="AF94" s="178"/>
      <c r="AG94" s="178"/>
      <c r="AH94" s="178" t="s">
        <v>880</v>
      </c>
      <c r="AI94" s="178"/>
      <c r="AJ94" s="178"/>
      <c r="AK94" s="178"/>
      <c r="AL94" s="236"/>
      <c r="AM94" s="236"/>
      <c r="AN94" s="178"/>
      <c r="AO94" s="173"/>
      <c r="AP94" s="394"/>
      <c r="AQ94" s="394"/>
      <c r="AR94" s="395"/>
      <c r="AS94" s="394"/>
      <c r="AT94" s="397"/>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row>
    <row r="95" spans="1:142" s="145" customFormat="1" ht="124.5" customHeight="1">
      <c r="A95" s="178" t="s">
        <v>267</v>
      </c>
      <c r="B95" s="178" t="s">
        <v>268</v>
      </c>
      <c r="C95" s="178" t="s">
        <v>269</v>
      </c>
      <c r="D95" s="178" t="s">
        <v>304</v>
      </c>
      <c r="E95" s="178" t="s">
        <v>1065</v>
      </c>
      <c r="F95" s="214">
        <v>2024130010029</v>
      </c>
      <c r="G95" s="178" t="s">
        <v>1066</v>
      </c>
      <c r="H95" s="178" t="s">
        <v>1067</v>
      </c>
      <c r="I95" s="178" t="s">
        <v>1068</v>
      </c>
      <c r="J95" s="178">
        <v>10</v>
      </c>
      <c r="K95" s="232" t="s">
        <v>1087</v>
      </c>
      <c r="L95" s="180" t="s">
        <v>863</v>
      </c>
      <c r="M95" s="232" t="s">
        <v>1082</v>
      </c>
      <c r="N95" s="233" t="s">
        <v>162</v>
      </c>
      <c r="O95" s="233"/>
      <c r="P95" s="233" t="s">
        <v>162</v>
      </c>
      <c r="Q95" s="376"/>
      <c r="R95" s="376"/>
      <c r="S95" s="392"/>
      <c r="T95" s="376"/>
      <c r="U95" s="377"/>
      <c r="V95" s="234">
        <v>46054</v>
      </c>
      <c r="W95" s="234">
        <v>46387</v>
      </c>
      <c r="X95" s="235">
        <f t="shared" si="12"/>
        <v>333</v>
      </c>
      <c r="Y95" s="224" t="s">
        <v>896</v>
      </c>
      <c r="Z95" s="178" t="s">
        <v>897</v>
      </c>
      <c r="AA95" s="176" t="s">
        <v>961</v>
      </c>
      <c r="AB95" s="179" t="s">
        <v>1071</v>
      </c>
      <c r="AC95" s="180" t="s">
        <v>1072</v>
      </c>
      <c r="AD95" s="176" t="s">
        <v>964</v>
      </c>
      <c r="AE95" s="178" t="s">
        <v>1088</v>
      </c>
      <c r="AF95" s="178">
        <v>1</v>
      </c>
      <c r="AG95" s="178"/>
      <c r="AH95" s="178" t="s">
        <v>880</v>
      </c>
      <c r="AI95" s="178" t="s">
        <v>1074</v>
      </c>
      <c r="AJ95" s="178"/>
      <c r="AK95" s="178"/>
      <c r="AL95" s="236">
        <v>0</v>
      </c>
      <c r="AM95" s="236">
        <v>1</v>
      </c>
      <c r="AN95" s="178" t="s">
        <v>1120</v>
      </c>
      <c r="AO95" s="173"/>
      <c r="AP95" s="394"/>
      <c r="AQ95" s="394"/>
      <c r="AR95" s="395"/>
      <c r="AS95" s="394"/>
      <c r="AT95" s="397"/>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row>
    <row r="96" spans="1:142" ht="75.75" customHeight="1">
      <c r="A96" s="178" t="s">
        <v>267</v>
      </c>
      <c r="B96" s="178" t="s">
        <v>268</v>
      </c>
      <c r="C96" s="178" t="s">
        <v>269</v>
      </c>
      <c r="D96" s="178" t="s">
        <v>304</v>
      </c>
      <c r="E96" s="178" t="s">
        <v>1065</v>
      </c>
      <c r="F96" s="214">
        <v>2024130010029</v>
      </c>
      <c r="G96" s="178" t="s">
        <v>1066</v>
      </c>
      <c r="H96" s="178" t="s">
        <v>1067</v>
      </c>
      <c r="I96" s="178" t="s">
        <v>1068</v>
      </c>
      <c r="J96" s="178">
        <v>10</v>
      </c>
      <c r="K96" s="232" t="s">
        <v>1962</v>
      </c>
      <c r="L96" s="180" t="s">
        <v>863</v>
      </c>
      <c r="M96" s="232" t="s">
        <v>1963</v>
      </c>
      <c r="N96" s="233" t="s">
        <v>162</v>
      </c>
      <c r="O96" s="233"/>
      <c r="P96" s="233" t="s">
        <v>162</v>
      </c>
      <c r="Q96" s="376"/>
      <c r="R96" s="376"/>
      <c r="S96" s="392"/>
      <c r="T96" s="376"/>
      <c r="U96" s="377"/>
      <c r="V96" s="234">
        <v>46054</v>
      </c>
      <c r="W96" s="234">
        <v>46387</v>
      </c>
      <c r="X96" s="235">
        <f t="shared" si="12"/>
        <v>333</v>
      </c>
      <c r="Y96" s="224" t="s">
        <v>896</v>
      </c>
      <c r="Z96" s="178" t="s">
        <v>897</v>
      </c>
      <c r="AA96" s="176" t="s">
        <v>961</v>
      </c>
      <c r="AB96" s="179" t="s">
        <v>1071</v>
      </c>
      <c r="AC96" s="180" t="s">
        <v>1072</v>
      </c>
      <c r="AD96" s="176" t="s">
        <v>964</v>
      </c>
      <c r="AE96" s="178" t="s">
        <v>1964</v>
      </c>
      <c r="AF96" s="178">
        <v>96000000</v>
      </c>
      <c r="AG96" s="178"/>
      <c r="AH96" s="178" t="s">
        <v>880</v>
      </c>
      <c r="AI96" s="178" t="s">
        <v>1074</v>
      </c>
      <c r="AJ96" s="178"/>
      <c r="AK96" s="178"/>
      <c r="AL96" s="236">
        <v>0</v>
      </c>
      <c r="AM96" s="236">
        <v>0</v>
      </c>
      <c r="AN96" s="178" t="s">
        <v>1120</v>
      </c>
      <c r="AO96" s="173"/>
      <c r="AP96" s="394"/>
      <c r="AQ96" s="394"/>
      <c r="AR96" s="395"/>
      <c r="AS96" s="394"/>
      <c r="AT96" s="397"/>
    </row>
    <row r="97" spans="1:142" ht="75.75" customHeight="1">
      <c r="A97" s="178"/>
      <c r="B97" s="178"/>
      <c r="C97" s="178"/>
      <c r="D97" s="178"/>
      <c r="E97" s="332" t="s">
        <v>2099</v>
      </c>
      <c r="F97" s="332"/>
      <c r="G97" s="332"/>
      <c r="H97" s="332"/>
      <c r="I97" s="332"/>
      <c r="J97" s="332"/>
      <c r="K97" s="332"/>
      <c r="L97" s="332"/>
      <c r="M97" s="332"/>
      <c r="N97" s="332"/>
      <c r="O97" s="332"/>
      <c r="P97" s="164">
        <f>AVERAGE(P80:P96)</f>
        <v>0.1</v>
      </c>
      <c r="Q97" s="402" t="s">
        <v>2145</v>
      </c>
      <c r="R97" s="402"/>
      <c r="S97" s="402"/>
      <c r="T97" s="402"/>
      <c r="U97" s="402"/>
      <c r="V97" s="234"/>
      <c r="W97" s="234"/>
      <c r="X97" s="235"/>
      <c r="Y97" s="224"/>
      <c r="Z97" s="178"/>
      <c r="AA97" s="176"/>
      <c r="AB97" s="179"/>
      <c r="AC97" s="180"/>
      <c r="AD97" s="176"/>
      <c r="AE97" s="178"/>
      <c r="AF97" s="178"/>
      <c r="AG97" s="178"/>
      <c r="AH97" s="178"/>
      <c r="AI97" s="178"/>
      <c r="AJ97" s="178"/>
      <c r="AK97" s="178"/>
      <c r="AL97" s="236"/>
      <c r="AM97" s="236"/>
      <c r="AN97" s="178"/>
      <c r="AO97" s="173"/>
      <c r="AP97" s="172"/>
      <c r="AQ97" s="172"/>
      <c r="AR97" s="172"/>
      <c r="AS97" s="172"/>
      <c r="AT97" s="172"/>
    </row>
    <row r="98" spans="1:142" s="145" customFormat="1" ht="126.75" customHeight="1">
      <c r="A98" s="180" t="s">
        <v>1942</v>
      </c>
      <c r="B98" s="178" t="s">
        <v>309</v>
      </c>
      <c r="C98" s="180" t="s">
        <v>310</v>
      </c>
      <c r="D98" s="193" t="s">
        <v>313</v>
      </c>
      <c r="E98" s="178" t="s">
        <v>1939</v>
      </c>
      <c r="F98" s="214">
        <v>1216948</v>
      </c>
      <c r="G98" s="214" t="s">
        <v>1940</v>
      </c>
      <c r="H98" s="214" t="s">
        <v>1941</v>
      </c>
      <c r="I98" s="214" t="s">
        <v>1944</v>
      </c>
      <c r="J98" s="214">
        <v>100</v>
      </c>
      <c r="K98" s="246" t="s">
        <v>1945</v>
      </c>
      <c r="L98" s="180" t="s">
        <v>863</v>
      </c>
      <c r="M98" s="246" t="s">
        <v>1947</v>
      </c>
      <c r="N98" s="247">
        <v>1</v>
      </c>
      <c r="O98" s="247"/>
      <c r="P98" s="198">
        <f t="shared" si="13"/>
        <v>0</v>
      </c>
      <c r="Q98" s="376">
        <v>150000000</v>
      </c>
      <c r="R98" s="376">
        <v>0</v>
      </c>
      <c r="S98" s="392">
        <f>R98/Q98</f>
        <v>0</v>
      </c>
      <c r="T98" s="376">
        <v>0</v>
      </c>
      <c r="U98" s="392">
        <f>T98/Q98</f>
        <v>0</v>
      </c>
      <c r="V98" s="234">
        <v>45839</v>
      </c>
      <c r="W98" s="234">
        <v>46022</v>
      </c>
      <c r="X98" s="235">
        <f t="shared" si="12"/>
        <v>183</v>
      </c>
      <c r="Y98" s="237">
        <v>67.293000000000006</v>
      </c>
      <c r="Z98" s="178" t="s">
        <v>1002</v>
      </c>
      <c r="AA98" s="176" t="s">
        <v>961</v>
      </c>
      <c r="AB98" s="179" t="s">
        <v>1949</v>
      </c>
      <c r="AC98" s="180" t="s">
        <v>1950</v>
      </c>
      <c r="AD98" s="176" t="s">
        <v>964</v>
      </c>
      <c r="AE98" s="178" t="s">
        <v>1947</v>
      </c>
      <c r="AF98" s="236">
        <v>150000000</v>
      </c>
      <c r="AG98" s="178"/>
      <c r="AH98" s="178" t="s">
        <v>880</v>
      </c>
      <c r="AI98" s="178"/>
      <c r="AJ98" s="178"/>
      <c r="AK98" s="178"/>
      <c r="AL98" s="236">
        <v>150000000</v>
      </c>
      <c r="AM98" s="236">
        <v>150000000</v>
      </c>
      <c r="AN98" s="178" t="s">
        <v>1120</v>
      </c>
      <c r="AO98" s="173"/>
      <c r="AP98" s="376">
        <v>150000000</v>
      </c>
      <c r="AQ98" s="376">
        <v>0</v>
      </c>
      <c r="AR98" s="392">
        <f>AQ98/AP98</f>
        <v>0</v>
      </c>
      <c r="AS98" s="376">
        <v>0</v>
      </c>
      <c r="AT98" s="392">
        <f>AS98/AP98</f>
        <v>0</v>
      </c>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row>
    <row r="99" spans="1:142" s="145" customFormat="1" ht="101.25" customHeight="1">
      <c r="A99" s="180" t="s">
        <v>1942</v>
      </c>
      <c r="B99" s="178" t="s">
        <v>309</v>
      </c>
      <c r="C99" s="180" t="s">
        <v>310</v>
      </c>
      <c r="D99" s="193" t="s">
        <v>313</v>
      </c>
      <c r="E99" s="178" t="s">
        <v>1939</v>
      </c>
      <c r="F99" s="214">
        <v>1216948</v>
      </c>
      <c r="G99" s="214" t="s">
        <v>1940</v>
      </c>
      <c r="H99" s="214" t="s">
        <v>1943</v>
      </c>
      <c r="I99" s="214" t="s">
        <v>1944</v>
      </c>
      <c r="J99" s="214">
        <v>100</v>
      </c>
      <c r="K99" s="178" t="s">
        <v>1946</v>
      </c>
      <c r="L99" s="180" t="s">
        <v>863</v>
      </c>
      <c r="M99" s="246" t="s">
        <v>1948</v>
      </c>
      <c r="N99" s="247" t="s">
        <v>162</v>
      </c>
      <c r="O99" s="247"/>
      <c r="P99" s="247" t="s">
        <v>162</v>
      </c>
      <c r="Q99" s="376"/>
      <c r="R99" s="376"/>
      <c r="S99" s="392"/>
      <c r="T99" s="376"/>
      <c r="U99" s="392"/>
      <c r="V99" s="234">
        <v>46054</v>
      </c>
      <c r="W99" s="234">
        <v>46387</v>
      </c>
      <c r="X99" s="235">
        <f t="shared" si="12"/>
        <v>333</v>
      </c>
      <c r="Y99" s="237">
        <v>67.293000000000006</v>
      </c>
      <c r="Z99" s="178" t="s">
        <v>1002</v>
      </c>
      <c r="AA99" s="176" t="s">
        <v>961</v>
      </c>
      <c r="AB99" s="180" t="s">
        <v>1965</v>
      </c>
      <c r="AC99" s="180" t="s">
        <v>1966</v>
      </c>
      <c r="AD99" s="176" t="s">
        <v>964</v>
      </c>
      <c r="AE99" s="178" t="s">
        <v>1951</v>
      </c>
      <c r="AF99" s="236">
        <v>0</v>
      </c>
      <c r="AG99" s="178"/>
      <c r="AH99" s="178" t="s">
        <v>880</v>
      </c>
      <c r="AI99" s="178"/>
      <c r="AJ99" s="178"/>
      <c r="AK99" s="178"/>
      <c r="AL99" s="236">
        <v>0</v>
      </c>
      <c r="AM99" s="236">
        <v>0</v>
      </c>
      <c r="AN99" s="178" t="s">
        <v>1120</v>
      </c>
      <c r="AO99" s="173"/>
      <c r="AP99" s="376"/>
      <c r="AQ99" s="376"/>
      <c r="AR99" s="392"/>
      <c r="AS99" s="376"/>
      <c r="AT99" s="392"/>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row>
    <row r="100" spans="1:142" s="145" customFormat="1" ht="39" customHeight="1">
      <c r="A100" s="180"/>
      <c r="B100" s="178"/>
      <c r="C100" s="180"/>
      <c r="D100" s="193"/>
      <c r="E100" s="332" t="s">
        <v>2100</v>
      </c>
      <c r="F100" s="332"/>
      <c r="G100" s="332"/>
      <c r="H100" s="332"/>
      <c r="I100" s="332"/>
      <c r="J100" s="332"/>
      <c r="K100" s="332"/>
      <c r="L100" s="332"/>
      <c r="M100" s="332"/>
      <c r="N100" s="332"/>
      <c r="O100" s="332"/>
      <c r="P100" s="161">
        <f>AVERAGE(P98:P99)</f>
        <v>0</v>
      </c>
      <c r="Q100" s="406" t="s">
        <v>2146</v>
      </c>
      <c r="R100" s="406"/>
      <c r="S100" s="406"/>
      <c r="T100" s="406"/>
      <c r="U100" s="406"/>
      <c r="V100" s="234"/>
      <c r="W100" s="234"/>
      <c r="X100" s="235"/>
      <c r="Y100" s="237"/>
      <c r="Z100" s="178"/>
      <c r="AA100" s="176"/>
      <c r="AB100" s="180"/>
      <c r="AC100" s="180"/>
      <c r="AD100" s="176"/>
      <c r="AE100" s="178"/>
      <c r="AF100" s="236"/>
      <c r="AG100" s="178"/>
      <c r="AH100" s="178"/>
      <c r="AI100" s="178"/>
      <c r="AJ100" s="178"/>
      <c r="AK100" s="178"/>
      <c r="AL100" s="236"/>
      <c r="AM100" s="236"/>
      <c r="AN100" s="178"/>
      <c r="AO100" s="173"/>
      <c r="AP100" s="172"/>
      <c r="AQ100" s="172"/>
      <c r="AR100" s="172"/>
      <c r="AS100" s="172"/>
      <c r="AT100" s="172"/>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row>
    <row r="101" spans="1:142" s="135" customFormat="1" ht="78" customHeight="1">
      <c r="A101" s="178" t="s">
        <v>1969</v>
      </c>
      <c r="B101" s="178" t="s">
        <v>317</v>
      </c>
      <c r="C101" s="248" t="s">
        <v>318</v>
      </c>
      <c r="D101" s="200" t="s">
        <v>1971</v>
      </c>
      <c r="E101" s="178" t="s">
        <v>1975</v>
      </c>
      <c r="F101" s="214">
        <v>1224758</v>
      </c>
      <c r="G101" s="249" t="s">
        <v>1104</v>
      </c>
      <c r="H101" s="248" t="s">
        <v>1979</v>
      </c>
      <c r="I101" s="248" t="s">
        <v>449</v>
      </c>
      <c r="J101" s="198">
        <v>1</v>
      </c>
      <c r="K101" s="248" t="s">
        <v>1976</v>
      </c>
      <c r="L101" s="176" t="s">
        <v>863</v>
      </c>
      <c r="M101" s="248" t="s">
        <v>1105</v>
      </c>
      <c r="N101" s="176">
        <v>3</v>
      </c>
      <c r="O101" s="176">
        <v>0</v>
      </c>
      <c r="P101" s="198">
        <f t="shared" si="13"/>
        <v>0</v>
      </c>
      <c r="Q101" s="376">
        <v>900000000</v>
      </c>
      <c r="R101" s="376">
        <v>0</v>
      </c>
      <c r="S101" s="392">
        <f>R101/Q101</f>
        <v>0</v>
      </c>
      <c r="T101" s="376">
        <v>0</v>
      </c>
      <c r="U101" s="392">
        <f>T101/Q101</f>
        <v>0</v>
      </c>
      <c r="V101" s="250">
        <v>45689</v>
      </c>
      <c r="W101" s="250">
        <v>46022</v>
      </c>
      <c r="X101" s="217">
        <f t="shared" si="12"/>
        <v>333</v>
      </c>
      <c r="Y101" s="224" t="s">
        <v>896</v>
      </c>
      <c r="Z101" s="178" t="s">
        <v>897</v>
      </c>
      <c r="AA101" s="178" t="s">
        <v>1106</v>
      </c>
      <c r="AB101" s="248" t="s">
        <v>1107</v>
      </c>
      <c r="AC101" s="248" t="s">
        <v>1108</v>
      </c>
      <c r="AD101" s="381" t="s">
        <v>1109</v>
      </c>
      <c r="AE101" s="381" t="s">
        <v>862</v>
      </c>
      <c r="AF101" s="376">
        <v>2944590000</v>
      </c>
      <c r="AG101" s="381"/>
      <c r="AH101" s="381"/>
      <c r="AI101" s="381"/>
      <c r="AJ101" s="381"/>
      <c r="AK101" s="176"/>
      <c r="AL101" s="381"/>
      <c r="AM101" s="381"/>
      <c r="AN101" s="378"/>
      <c r="AO101" s="378"/>
      <c r="AP101" s="376">
        <v>900000000</v>
      </c>
      <c r="AQ101" s="376">
        <v>0</v>
      </c>
      <c r="AR101" s="392">
        <f>AQ101/AP101</f>
        <v>0</v>
      </c>
      <c r="AS101" s="376">
        <v>0</v>
      </c>
      <c r="AT101" s="392">
        <f>AS101/AP101</f>
        <v>0</v>
      </c>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row>
    <row r="102" spans="1:142" s="135" customFormat="1" ht="114.75" customHeight="1">
      <c r="A102" s="178" t="s">
        <v>1969</v>
      </c>
      <c r="B102" s="178" t="s">
        <v>317</v>
      </c>
      <c r="C102" s="248" t="s">
        <v>318</v>
      </c>
      <c r="D102" s="200" t="s">
        <v>1971</v>
      </c>
      <c r="E102" s="178" t="s">
        <v>1975</v>
      </c>
      <c r="F102" s="214">
        <v>1224758</v>
      </c>
      <c r="G102" s="249" t="s">
        <v>1104</v>
      </c>
      <c r="H102" s="248" t="s">
        <v>1980</v>
      </c>
      <c r="I102" s="248" t="s">
        <v>449</v>
      </c>
      <c r="J102" s="198">
        <v>1</v>
      </c>
      <c r="K102" s="248" t="s">
        <v>1977</v>
      </c>
      <c r="L102" s="176" t="s">
        <v>863</v>
      </c>
      <c r="M102" s="248" t="s">
        <v>1105</v>
      </c>
      <c r="N102" s="176">
        <v>1</v>
      </c>
      <c r="O102" s="176">
        <v>0</v>
      </c>
      <c r="P102" s="198">
        <f t="shared" si="13"/>
        <v>0</v>
      </c>
      <c r="Q102" s="376"/>
      <c r="R102" s="376"/>
      <c r="S102" s="392"/>
      <c r="T102" s="376"/>
      <c r="U102" s="392"/>
      <c r="V102" s="250">
        <v>45689</v>
      </c>
      <c r="W102" s="250">
        <v>46022</v>
      </c>
      <c r="X102" s="217">
        <f t="shared" si="12"/>
        <v>333</v>
      </c>
      <c r="Y102" s="224" t="s">
        <v>896</v>
      </c>
      <c r="Z102" s="178" t="s">
        <v>897</v>
      </c>
      <c r="AA102" s="178" t="s">
        <v>1106</v>
      </c>
      <c r="AB102" s="248" t="s">
        <v>1107</v>
      </c>
      <c r="AC102" s="248" t="s">
        <v>1108</v>
      </c>
      <c r="AD102" s="381"/>
      <c r="AE102" s="381"/>
      <c r="AF102" s="376"/>
      <c r="AG102" s="381"/>
      <c r="AH102" s="381"/>
      <c r="AI102" s="381"/>
      <c r="AJ102" s="381"/>
      <c r="AK102" s="176"/>
      <c r="AL102" s="381"/>
      <c r="AM102" s="381"/>
      <c r="AN102" s="378"/>
      <c r="AO102" s="378"/>
      <c r="AP102" s="376"/>
      <c r="AQ102" s="376"/>
      <c r="AR102" s="392"/>
      <c r="AS102" s="376"/>
      <c r="AT102" s="39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row>
    <row r="103" spans="1:142" s="135" customFormat="1" ht="72.75" customHeight="1">
      <c r="A103" s="178" t="s">
        <v>1969</v>
      </c>
      <c r="B103" s="178" t="s">
        <v>317</v>
      </c>
      <c r="C103" s="248" t="s">
        <v>318</v>
      </c>
      <c r="D103" s="200" t="s">
        <v>1971</v>
      </c>
      <c r="E103" s="178" t="s">
        <v>1975</v>
      </c>
      <c r="F103" s="214">
        <v>1224758</v>
      </c>
      <c r="G103" s="249" t="s">
        <v>1104</v>
      </c>
      <c r="H103" s="248" t="s">
        <v>1981</v>
      </c>
      <c r="I103" s="248" t="s">
        <v>449</v>
      </c>
      <c r="J103" s="198">
        <v>1</v>
      </c>
      <c r="K103" s="248" t="s">
        <v>1978</v>
      </c>
      <c r="L103" s="176" t="s">
        <v>863</v>
      </c>
      <c r="M103" s="248" t="s">
        <v>1105</v>
      </c>
      <c r="N103" s="176">
        <v>1</v>
      </c>
      <c r="O103" s="176">
        <v>0</v>
      </c>
      <c r="P103" s="198">
        <f t="shared" si="13"/>
        <v>0</v>
      </c>
      <c r="Q103" s="376"/>
      <c r="R103" s="376"/>
      <c r="S103" s="392"/>
      <c r="T103" s="376"/>
      <c r="U103" s="392"/>
      <c r="V103" s="250">
        <v>45689</v>
      </c>
      <c r="W103" s="250">
        <v>46022</v>
      </c>
      <c r="X103" s="217">
        <f t="shared" si="12"/>
        <v>333</v>
      </c>
      <c r="Y103" s="224" t="s">
        <v>896</v>
      </c>
      <c r="Z103" s="178" t="s">
        <v>897</v>
      </c>
      <c r="AA103" s="178" t="s">
        <v>1106</v>
      </c>
      <c r="AB103" s="248" t="s">
        <v>1107</v>
      </c>
      <c r="AC103" s="248" t="s">
        <v>1108</v>
      </c>
      <c r="AD103" s="381"/>
      <c r="AE103" s="381"/>
      <c r="AF103" s="376"/>
      <c r="AG103" s="381"/>
      <c r="AH103" s="381"/>
      <c r="AI103" s="381"/>
      <c r="AJ103" s="381"/>
      <c r="AK103" s="176"/>
      <c r="AL103" s="381"/>
      <c r="AM103" s="381"/>
      <c r="AN103" s="378"/>
      <c r="AO103" s="378"/>
      <c r="AP103" s="376"/>
      <c r="AQ103" s="376"/>
      <c r="AR103" s="392"/>
      <c r="AS103" s="376"/>
      <c r="AT103" s="392"/>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row>
    <row r="104" spans="1:142" s="135" customFormat="1" ht="72.75" customHeight="1">
      <c r="A104" s="178"/>
      <c r="B104" s="178"/>
      <c r="C104" s="248"/>
      <c r="D104" s="200"/>
      <c r="E104" s="332" t="s">
        <v>2101</v>
      </c>
      <c r="F104" s="332"/>
      <c r="G104" s="332"/>
      <c r="H104" s="332"/>
      <c r="I104" s="332"/>
      <c r="J104" s="332"/>
      <c r="K104" s="332"/>
      <c r="L104" s="332"/>
      <c r="M104" s="332"/>
      <c r="N104" s="332"/>
      <c r="O104" s="332"/>
      <c r="P104" s="161">
        <f>AVERAGE(P101:P103)</f>
        <v>0</v>
      </c>
      <c r="Q104" s="400" t="s">
        <v>2147</v>
      </c>
      <c r="R104" s="400"/>
      <c r="S104" s="400"/>
      <c r="T104" s="400"/>
      <c r="U104" s="400"/>
      <c r="V104" s="250"/>
      <c r="W104" s="250"/>
      <c r="X104" s="217"/>
      <c r="Y104" s="224"/>
      <c r="Z104" s="178"/>
      <c r="AA104" s="178"/>
      <c r="AB104" s="248"/>
      <c r="AC104" s="248"/>
      <c r="AD104" s="176"/>
      <c r="AE104" s="176"/>
      <c r="AF104" s="251"/>
      <c r="AG104" s="176"/>
      <c r="AH104" s="176"/>
      <c r="AI104" s="176"/>
      <c r="AJ104" s="176"/>
      <c r="AK104" s="176"/>
      <c r="AL104" s="176"/>
      <c r="AM104" s="176"/>
      <c r="AN104" s="180"/>
      <c r="AO104" s="180"/>
      <c r="AP104" s="172"/>
      <c r="AQ104" s="172"/>
      <c r="AR104" s="172"/>
      <c r="AS104" s="172"/>
      <c r="AT104" s="172"/>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row>
    <row r="105" spans="1:142" s="135" customFormat="1" ht="59.25" customHeight="1">
      <c r="A105" s="178" t="s">
        <v>1970</v>
      </c>
      <c r="B105" s="178" t="s">
        <v>1972</v>
      </c>
      <c r="C105" s="248" t="s">
        <v>324</v>
      </c>
      <c r="D105" s="178" t="s">
        <v>1973</v>
      </c>
      <c r="E105" s="178" t="s">
        <v>1110</v>
      </c>
      <c r="F105" s="249">
        <v>2024130010163</v>
      </c>
      <c r="G105" s="252" t="s">
        <v>1111</v>
      </c>
      <c r="H105" s="248" t="s">
        <v>1984</v>
      </c>
      <c r="I105" s="248" t="s">
        <v>1112</v>
      </c>
      <c r="J105" s="198">
        <v>0.4</v>
      </c>
      <c r="K105" s="200" t="s">
        <v>1988</v>
      </c>
      <c r="L105" s="176" t="s">
        <v>863</v>
      </c>
      <c r="M105" s="248" t="s">
        <v>1105</v>
      </c>
      <c r="N105" s="176">
        <v>1</v>
      </c>
      <c r="O105" s="197">
        <v>0.2</v>
      </c>
      <c r="P105" s="198">
        <f t="shared" si="13"/>
        <v>0.2</v>
      </c>
      <c r="Q105" s="376">
        <v>900000000</v>
      </c>
      <c r="R105" s="376">
        <v>13700000</v>
      </c>
      <c r="S105" s="377">
        <f>R105/Q105</f>
        <v>1.5222222222222222E-2</v>
      </c>
      <c r="T105" s="376">
        <v>547410000</v>
      </c>
      <c r="U105" s="377">
        <f>T105/Q105</f>
        <v>0.60823333333333329</v>
      </c>
      <c r="V105" s="250">
        <v>45689</v>
      </c>
      <c r="W105" s="250">
        <v>46022</v>
      </c>
      <c r="X105" s="217">
        <f t="shared" si="12"/>
        <v>333</v>
      </c>
      <c r="Y105" s="224" t="s">
        <v>896</v>
      </c>
      <c r="Z105" s="178" t="s">
        <v>897</v>
      </c>
      <c r="AA105" s="178" t="s">
        <v>1106</v>
      </c>
      <c r="AB105" s="248" t="s">
        <v>1107</v>
      </c>
      <c r="AC105" s="248" t="s">
        <v>1108</v>
      </c>
      <c r="AD105" s="173" t="s">
        <v>1109</v>
      </c>
      <c r="AE105" s="173" t="s">
        <v>862</v>
      </c>
      <c r="AF105" s="253">
        <v>15000000</v>
      </c>
      <c r="AG105" s="381" t="s">
        <v>879</v>
      </c>
      <c r="AH105" s="381" t="s">
        <v>1025</v>
      </c>
      <c r="AI105" s="381" t="s">
        <v>1113</v>
      </c>
      <c r="AJ105" s="381"/>
      <c r="AK105" s="176"/>
      <c r="AL105" s="253">
        <v>15000000</v>
      </c>
      <c r="AM105" s="253">
        <v>15000000</v>
      </c>
      <c r="AN105" s="378" t="s">
        <v>1114</v>
      </c>
      <c r="AO105" s="378" t="s">
        <v>1115</v>
      </c>
      <c r="AP105" s="376">
        <v>900000000</v>
      </c>
      <c r="AQ105" s="376">
        <v>13700000</v>
      </c>
      <c r="AR105" s="377">
        <f>AQ105/AP105</f>
        <v>1.5222222222222222E-2</v>
      </c>
      <c r="AS105" s="376">
        <v>547410000</v>
      </c>
      <c r="AT105" s="377">
        <f>AS105/AP105</f>
        <v>0.60823333333333329</v>
      </c>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row>
    <row r="106" spans="1:142" s="135" customFormat="1" ht="62.25" customHeight="1">
      <c r="A106" s="178" t="s">
        <v>1970</v>
      </c>
      <c r="B106" s="178" t="s">
        <v>1972</v>
      </c>
      <c r="C106" s="248" t="s">
        <v>324</v>
      </c>
      <c r="D106" s="178" t="s">
        <v>1973</v>
      </c>
      <c r="E106" s="178" t="s">
        <v>1110</v>
      </c>
      <c r="F106" s="249">
        <v>2024130010163</v>
      </c>
      <c r="G106" s="252" t="s">
        <v>1111</v>
      </c>
      <c r="H106" s="248" t="s">
        <v>1984</v>
      </c>
      <c r="I106" s="248" t="s">
        <v>1112</v>
      </c>
      <c r="J106" s="198">
        <v>0.4</v>
      </c>
      <c r="K106" s="178" t="s">
        <v>1982</v>
      </c>
      <c r="L106" s="176" t="s">
        <v>863</v>
      </c>
      <c r="M106" s="248" t="s">
        <v>1989</v>
      </c>
      <c r="N106" s="176">
        <v>1</v>
      </c>
      <c r="O106" s="176">
        <v>1</v>
      </c>
      <c r="P106" s="198">
        <f t="shared" si="13"/>
        <v>1</v>
      </c>
      <c r="Q106" s="376"/>
      <c r="R106" s="376"/>
      <c r="S106" s="377"/>
      <c r="T106" s="376"/>
      <c r="U106" s="377"/>
      <c r="V106" s="250">
        <v>45689</v>
      </c>
      <c r="W106" s="250">
        <v>46022</v>
      </c>
      <c r="X106" s="217">
        <f t="shared" si="12"/>
        <v>333</v>
      </c>
      <c r="Y106" s="224" t="s">
        <v>896</v>
      </c>
      <c r="Z106" s="178" t="s">
        <v>897</v>
      </c>
      <c r="AA106" s="178" t="s">
        <v>1106</v>
      </c>
      <c r="AB106" s="248" t="s">
        <v>1107</v>
      </c>
      <c r="AC106" s="248" t="s">
        <v>1108</v>
      </c>
      <c r="AD106" s="173" t="s">
        <v>1109</v>
      </c>
      <c r="AE106" s="173" t="s">
        <v>862</v>
      </c>
      <c r="AF106" s="253">
        <v>12000000</v>
      </c>
      <c r="AG106" s="381"/>
      <c r="AH106" s="381"/>
      <c r="AI106" s="381"/>
      <c r="AJ106" s="381"/>
      <c r="AK106" s="176"/>
      <c r="AL106" s="253">
        <v>12000000</v>
      </c>
      <c r="AM106" s="253">
        <v>12000000</v>
      </c>
      <c r="AN106" s="378"/>
      <c r="AO106" s="378"/>
      <c r="AP106" s="376"/>
      <c r="AQ106" s="376"/>
      <c r="AR106" s="377"/>
      <c r="AS106" s="376"/>
      <c r="AT106" s="377"/>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row>
    <row r="107" spans="1:142" s="135" customFormat="1" ht="47.25" customHeight="1">
      <c r="A107" s="178" t="s">
        <v>1970</v>
      </c>
      <c r="B107" s="178" t="s">
        <v>1972</v>
      </c>
      <c r="C107" s="248" t="s">
        <v>324</v>
      </c>
      <c r="D107" s="178" t="s">
        <v>1973</v>
      </c>
      <c r="E107" s="178" t="s">
        <v>1110</v>
      </c>
      <c r="F107" s="249">
        <v>2024130010163</v>
      </c>
      <c r="G107" s="252" t="s">
        <v>1111</v>
      </c>
      <c r="H107" s="254" t="s">
        <v>1984</v>
      </c>
      <c r="I107" s="248" t="s">
        <v>1112</v>
      </c>
      <c r="J107" s="198">
        <v>0.4</v>
      </c>
      <c r="K107" s="178" t="s">
        <v>1987</v>
      </c>
      <c r="L107" s="176" t="s">
        <v>863</v>
      </c>
      <c r="M107" s="248" t="s">
        <v>1990</v>
      </c>
      <c r="N107" s="176">
        <v>1</v>
      </c>
      <c r="O107" s="176">
        <v>0</v>
      </c>
      <c r="P107" s="198">
        <f t="shared" si="13"/>
        <v>0</v>
      </c>
      <c r="Q107" s="376"/>
      <c r="R107" s="376"/>
      <c r="S107" s="377"/>
      <c r="T107" s="376"/>
      <c r="U107" s="377"/>
      <c r="V107" s="250">
        <v>45689</v>
      </c>
      <c r="W107" s="250">
        <v>46022</v>
      </c>
      <c r="X107" s="217">
        <f t="shared" si="12"/>
        <v>333</v>
      </c>
      <c r="Y107" s="224" t="s">
        <v>896</v>
      </c>
      <c r="Z107" s="178" t="s">
        <v>897</v>
      </c>
      <c r="AA107" s="178" t="s">
        <v>1106</v>
      </c>
      <c r="AB107" s="248" t="s">
        <v>1107</v>
      </c>
      <c r="AC107" s="248" t="s">
        <v>1108</v>
      </c>
      <c r="AD107" s="173" t="s">
        <v>1109</v>
      </c>
      <c r="AE107" s="173" t="s">
        <v>862</v>
      </c>
      <c r="AF107" s="253">
        <v>12000000</v>
      </c>
      <c r="AG107" s="381"/>
      <c r="AH107" s="381"/>
      <c r="AI107" s="381"/>
      <c r="AJ107" s="381"/>
      <c r="AK107" s="176"/>
      <c r="AL107" s="253">
        <v>12000000</v>
      </c>
      <c r="AM107" s="253">
        <v>12000000</v>
      </c>
      <c r="AN107" s="378"/>
      <c r="AO107" s="378"/>
      <c r="AP107" s="376"/>
      <c r="AQ107" s="376"/>
      <c r="AR107" s="377"/>
      <c r="AS107" s="376"/>
      <c r="AT107" s="37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row>
    <row r="108" spans="1:142" s="135" customFormat="1" ht="47.25" customHeight="1">
      <c r="A108" s="178" t="s">
        <v>1970</v>
      </c>
      <c r="B108" s="178" t="s">
        <v>1972</v>
      </c>
      <c r="C108" s="248" t="s">
        <v>324</v>
      </c>
      <c r="D108" s="178" t="s">
        <v>1974</v>
      </c>
      <c r="E108" s="178" t="s">
        <v>1110</v>
      </c>
      <c r="F108" s="249">
        <v>2024130010163</v>
      </c>
      <c r="G108" s="252" t="s">
        <v>1111</v>
      </c>
      <c r="H108" s="248" t="s">
        <v>1985</v>
      </c>
      <c r="I108" s="248" t="s">
        <v>449</v>
      </c>
      <c r="J108" s="198">
        <v>0.3</v>
      </c>
      <c r="K108" s="178" t="s">
        <v>1991</v>
      </c>
      <c r="L108" s="176" t="s">
        <v>863</v>
      </c>
      <c r="M108" s="248" t="s">
        <v>1992</v>
      </c>
      <c r="N108" s="176">
        <v>1</v>
      </c>
      <c r="O108" s="197">
        <v>0.3</v>
      </c>
      <c r="P108" s="198">
        <f t="shared" si="13"/>
        <v>0.3</v>
      </c>
      <c r="Q108" s="376"/>
      <c r="R108" s="376"/>
      <c r="S108" s="377"/>
      <c r="T108" s="376"/>
      <c r="U108" s="377"/>
      <c r="V108" s="250">
        <v>45689</v>
      </c>
      <c r="W108" s="250">
        <v>46022</v>
      </c>
      <c r="X108" s="217">
        <f t="shared" ref="X108:X112" si="14">+W108-V108</f>
        <v>333</v>
      </c>
      <c r="Y108" s="224" t="s">
        <v>896</v>
      </c>
      <c r="Z108" s="178" t="s">
        <v>897</v>
      </c>
      <c r="AA108" s="178" t="s">
        <v>1106</v>
      </c>
      <c r="AB108" s="248" t="s">
        <v>1107</v>
      </c>
      <c r="AC108" s="248" t="s">
        <v>1108</v>
      </c>
      <c r="AD108" s="173" t="s">
        <v>1109</v>
      </c>
      <c r="AE108" s="173" t="s">
        <v>862</v>
      </c>
      <c r="AF108" s="251">
        <v>23000000</v>
      </c>
      <c r="AG108" s="176"/>
      <c r="AH108" s="176"/>
      <c r="AI108" s="176"/>
      <c r="AJ108" s="176"/>
      <c r="AK108" s="176"/>
      <c r="AL108" s="251">
        <v>23000000</v>
      </c>
      <c r="AM108" s="251">
        <v>23000000</v>
      </c>
      <c r="AN108" s="180"/>
      <c r="AO108" s="180"/>
      <c r="AP108" s="376"/>
      <c r="AQ108" s="376"/>
      <c r="AR108" s="377"/>
      <c r="AS108" s="376"/>
      <c r="AT108" s="377"/>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row>
    <row r="109" spans="1:142" s="135" customFormat="1" ht="47.25" customHeight="1">
      <c r="A109" s="178" t="s">
        <v>1970</v>
      </c>
      <c r="B109" s="178" t="s">
        <v>1972</v>
      </c>
      <c r="C109" s="248" t="s">
        <v>324</v>
      </c>
      <c r="D109" s="178" t="s">
        <v>1974</v>
      </c>
      <c r="E109" s="178" t="s">
        <v>1110</v>
      </c>
      <c r="F109" s="249">
        <v>2024130010163</v>
      </c>
      <c r="G109" s="252" t="s">
        <v>1111</v>
      </c>
      <c r="H109" s="248" t="s">
        <v>1985</v>
      </c>
      <c r="I109" s="248" t="s">
        <v>449</v>
      </c>
      <c r="J109" s="198">
        <v>0.3</v>
      </c>
      <c r="K109" s="178" t="s">
        <v>1993</v>
      </c>
      <c r="L109" s="176" t="s">
        <v>863</v>
      </c>
      <c r="M109" s="248" t="s">
        <v>1994</v>
      </c>
      <c r="N109" s="176">
        <v>1</v>
      </c>
      <c r="O109" s="176">
        <v>0</v>
      </c>
      <c r="P109" s="198">
        <f t="shared" si="13"/>
        <v>0</v>
      </c>
      <c r="Q109" s="376"/>
      <c r="R109" s="376"/>
      <c r="S109" s="377"/>
      <c r="T109" s="376"/>
      <c r="U109" s="377"/>
      <c r="V109" s="250">
        <v>45689</v>
      </c>
      <c r="W109" s="250">
        <v>46022</v>
      </c>
      <c r="X109" s="217">
        <f t="shared" si="14"/>
        <v>333</v>
      </c>
      <c r="Y109" s="224" t="s">
        <v>896</v>
      </c>
      <c r="Z109" s="178" t="s">
        <v>897</v>
      </c>
      <c r="AA109" s="178" t="s">
        <v>1106</v>
      </c>
      <c r="AB109" s="248" t="s">
        <v>1107</v>
      </c>
      <c r="AC109" s="248" t="s">
        <v>1108</v>
      </c>
      <c r="AD109" s="173" t="s">
        <v>1109</v>
      </c>
      <c r="AE109" s="173" t="s">
        <v>862</v>
      </c>
      <c r="AF109" s="251">
        <v>20000000</v>
      </c>
      <c r="AG109" s="176"/>
      <c r="AH109" s="176"/>
      <c r="AI109" s="176"/>
      <c r="AJ109" s="176"/>
      <c r="AK109" s="176"/>
      <c r="AL109" s="251">
        <v>20000000</v>
      </c>
      <c r="AM109" s="251">
        <v>20000000</v>
      </c>
      <c r="AN109" s="180"/>
      <c r="AO109" s="180"/>
      <c r="AP109" s="376"/>
      <c r="AQ109" s="376"/>
      <c r="AR109" s="377"/>
      <c r="AS109" s="376"/>
      <c r="AT109" s="377"/>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row>
    <row r="110" spans="1:142" s="135" customFormat="1" ht="47.25" customHeight="1">
      <c r="A110" s="178" t="s">
        <v>1970</v>
      </c>
      <c r="B110" s="178" t="s">
        <v>1972</v>
      </c>
      <c r="C110" s="248" t="s">
        <v>324</v>
      </c>
      <c r="D110" s="178" t="s">
        <v>1974</v>
      </c>
      <c r="E110" s="178" t="s">
        <v>1110</v>
      </c>
      <c r="F110" s="249">
        <v>2024130010163</v>
      </c>
      <c r="G110" s="252" t="s">
        <v>1111</v>
      </c>
      <c r="H110" s="248" t="s">
        <v>1985</v>
      </c>
      <c r="I110" s="248" t="s">
        <v>449</v>
      </c>
      <c r="J110" s="198">
        <v>0.3</v>
      </c>
      <c r="K110" s="178" t="s">
        <v>1995</v>
      </c>
      <c r="L110" s="176" t="s">
        <v>863</v>
      </c>
      <c r="M110" s="248" t="s">
        <v>1996</v>
      </c>
      <c r="N110" s="176">
        <v>1</v>
      </c>
      <c r="O110" s="176">
        <v>0</v>
      </c>
      <c r="P110" s="198">
        <f t="shared" si="13"/>
        <v>0</v>
      </c>
      <c r="Q110" s="376"/>
      <c r="R110" s="376"/>
      <c r="S110" s="377"/>
      <c r="T110" s="376"/>
      <c r="U110" s="377"/>
      <c r="V110" s="250">
        <v>45689</v>
      </c>
      <c r="W110" s="250">
        <v>46022</v>
      </c>
      <c r="X110" s="217">
        <f t="shared" si="14"/>
        <v>333</v>
      </c>
      <c r="Y110" s="224" t="s">
        <v>896</v>
      </c>
      <c r="Z110" s="178" t="s">
        <v>897</v>
      </c>
      <c r="AA110" s="178" t="s">
        <v>1106</v>
      </c>
      <c r="AB110" s="248" t="s">
        <v>1107</v>
      </c>
      <c r="AC110" s="248" t="s">
        <v>1108</v>
      </c>
      <c r="AD110" s="173" t="s">
        <v>1109</v>
      </c>
      <c r="AE110" s="173" t="s">
        <v>862</v>
      </c>
      <c r="AF110" s="251">
        <v>20000000</v>
      </c>
      <c r="AG110" s="176"/>
      <c r="AH110" s="176"/>
      <c r="AI110" s="176"/>
      <c r="AJ110" s="176"/>
      <c r="AK110" s="176"/>
      <c r="AL110" s="251">
        <v>20000000</v>
      </c>
      <c r="AM110" s="251">
        <v>20000000</v>
      </c>
      <c r="AN110" s="180"/>
      <c r="AO110" s="180"/>
      <c r="AP110" s="376"/>
      <c r="AQ110" s="376"/>
      <c r="AR110" s="377"/>
      <c r="AS110" s="376"/>
      <c r="AT110" s="377"/>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row>
    <row r="111" spans="1:142" s="135" customFormat="1" ht="47.25" customHeight="1">
      <c r="A111" s="178" t="s">
        <v>1970</v>
      </c>
      <c r="B111" s="178" t="s">
        <v>1972</v>
      </c>
      <c r="C111" s="248" t="s">
        <v>324</v>
      </c>
      <c r="D111" s="178" t="s">
        <v>1974</v>
      </c>
      <c r="E111" s="178" t="s">
        <v>1110</v>
      </c>
      <c r="F111" s="249">
        <v>2024130010163</v>
      </c>
      <c r="G111" s="252" t="s">
        <v>1111</v>
      </c>
      <c r="H111" s="248" t="s">
        <v>1985</v>
      </c>
      <c r="I111" s="248" t="s">
        <v>449</v>
      </c>
      <c r="J111" s="198">
        <v>0.3</v>
      </c>
      <c r="K111" s="178" t="s">
        <v>1997</v>
      </c>
      <c r="L111" s="176" t="s">
        <v>863</v>
      </c>
      <c r="M111" s="248" t="s">
        <v>1999</v>
      </c>
      <c r="N111" s="176">
        <v>1</v>
      </c>
      <c r="O111" s="176">
        <v>0</v>
      </c>
      <c r="P111" s="198">
        <f t="shared" si="13"/>
        <v>0</v>
      </c>
      <c r="Q111" s="376"/>
      <c r="R111" s="376"/>
      <c r="S111" s="377"/>
      <c r="T111" s="376"/>
      <c r="U111" s="377"/>
      <c r="V111" s="250">
        <v>45689</v>
      </c>
      <c r="W111" s="250">
        <v>46022</v>
      </c>
      <c r="X111" s="217">
        <f t="shared" si="14"/>
        <v>333</v>
      </c>
      <c r="Y111" s="224" t="s">
        <v>896</v>
      </c>
      <c r="Z111" s="178" t="s">
        <v>897</v>
      </c>
      <c r="AA111" s="178" t="s">
        <v>1106</v>
      </c>
      <c r="AB111" s="248" t="s">
        <v>1107</v>
      </c>
      <c r="AC111" s="248" t="s">
        <v>1108</v>
      </c>
      <c r="AD111" s="173" t="s">
        <v>1109</v>
      </c>
      <c r="AE111" s="173" t="s">
        <v>862</v>
      </c>
      <c r="AF111" s="251">
        <v>3000000</v>
      </c>
      <c r="AG111" s="176"/>
      <c r="AH111" s="176"/>
      <c r="AI111" s="176"/>
      <c r="AJ111" s="176"/>
      <c r="AK111" s="176"/>
      <c r="AL111" s="251">
        <v>3000000</v>
      </c>
      <c r="AM111" s="251">
        <v>3000000</v>
      </c>
      <c r="AN111" s="180"/>
      <c r="AO111" s="180"/>
      <c r="AP111" s="376"/>
      <c r="AQ111" s="376"/>
      <c r="AR111" s="377"/>
      <c r="AS111" s="376"/>
      <c r="AT111" s="377"/>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row>
    <row r="112" spans="1:142" s="135" customFormat="1" ht="47.25" customHeight="1">
      <c r="A112" s="178" t="s">
        <v>1970</v>
      </c>
      <c r="B112" s="178" t="s">
        <v>1972</v>
      </c>
      <c r="C112" s="248" t="s">
        <v>324</v>
      </c>
      <c r="D112" s="178" t="s">
        <v>1974</v>
      </c>
      <c r="E112" s="178" t="s">
        <v>1110</v>
      </c>
      <c r="F112" s="249">
        <v>2024130010163</v>
      </c>
      <c r="G112" s="252" t="s">
        <v>1111</v>
      </c>
      <c r="H112" s="248" t="s">
        <v>1985</v>
      </c>
      <c r="I112" s="248" t="s">
        <v>449</v>
      </c>
      <c r="J112" s="198">
        <v>0.3</v>
      </c>
      <c r="K112" s="178" t="s">
        <v>1998</v>
      </c>
      <c r="L112" s="176" t="s">
        <v>863</v>
      </c>
      <c r="M112" s="248" t="s">
        <v>2000</v>
      </c>
      <c r="N112" s="176">
        <v>1</v>
      </c>
      <c r="O112" s="197">
        <v>0.25</v>
      </c>
      <c r="P112" s="198">
        <f t="shared" si="13"/>
        <v>0.25</v>
      </c>
      <c r="Q112" s="376"/>
      <c r="R112" s="376"/>
      <c r="S112" s="377"/>
      <c r="T112" s="376"/>
      <c r="U112" s="377"/>
      <c r="V112" s="250">
        <v>45689</v>
      </c>
      <c r="W112" s="250">
        <v>46022</v>
      </c>
      <c r="X112" s="217">
        <f t="shared" si="14"/>
        <v>333</v>
      </c>
      <c r="Y112" s="224" t="s">
        <v>896</v>
      </c>
      <c r="Z112" s="178" t="s">
        <v>897</v>
      </c>
      <c r="AA112" s="178" t="s">
        <v>1106</v>
      </c>
      <c r="AB112" s="248" t="s">
        <v>1107</v>
      </c>
      <c r="AC112" s="248" t="s">
        <v>1108</v>
      </c>
      <c r="AD112" s="173" t="s">
        <v>1109</v>
      </c>
      <c r="AE112" s="173" t="s">
        <v>862</v>
      </c>
      <c r="AF112" s="253">
        <v>20000000</v>
      </c>
      <c r="AG112" s="173"/>
      <c r="AH112" s="381" t="s">
        <v>1025</v>
      </c>
      <c r="AI112" s="381" t="s">
        <v>1113</v>
      </c>
      <c r="AJ112" s="381"/>
      <c r="AK112" s="176"/>
      <c r="AL112" s="253">
        <v>20000000</v>
      </c>
      <c r="AM112" s="253">
        <v>20000000</v>
      </c>
      <c r="AN112" s="378" t="s">
        <v>1116</v>
      </c>
      <c r="AO112" s="378" t="s">
        <v>1117</v>
      </c>
      <c r="AP112" s="376"/>
      <c r="AQ112" s="376"/>
      <c r="AR112" s="377"/>
      <c r="AS112" s="376"/>
      <c r="AT112" s="377"/>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row>
    <row r="113" spans="1:142" s="135" customFormat="1" ht="47.25" customHeight="1">
      <c r="A113" s="178" t="s">
        <v>1970</v>
      </c>
      <c r="B113" s="178" t="s">
        <v>1972</v>
      </c>
      <c r="C113" s="248" t="s">
        <v>324</v>
      </c>
      <c r="D113" s="178" t="s">
        <v>1974</v>
      </c>
      <c r="E113" s="178" t="s">
        <v>1110</v>
      </c>
      <c r="F113" s="249">
        <v>2024130010163</v>
      </c>
      <c r="G113" s="252" t="s">
        <v>1111</v>
      </c>
      <c r="H113" s="248" t="s">
        <v>1985</v>
      </c>
      <c r="I113" s="248" t="s">
        <v>449</v>
      </c>
      <c r="J113" s="198">
        <v>0.3</v>
      </c>
      <c r="K113" s="178" t="s">
        <v>2002</v>
      </c>
      <c r="L113" s="176" t="s">
        <v>863</v>
      </c>
      <c r="M113" s="248" t="s">
        <v>2001</v>
      </c>
      <c r="N113" s="176">
        <v>1</v>
      </c>
      <c r="O113" s="176">
        <v>0</v>
      </c>
      <c r="P113" s="198">
        <f t="shared" si="13"/>
        <v>0</v>
      </c>
      <c r="Q113" s="376"/>
      <c r="R113" s="376"/>
      <c r="S113" s="377"/>
      <c r="T113" s="376"/>
      <c r="U113" s="377"/>
      <c r="V113" s="250">
        <v>45689</v>
      </c>
      <c r="W113" s="250">
        <v>46022</v>
      </c>
      <c r="X113" s="217">
        <f>+W113-V113</f>
        <v>333</v>
      </c>
      <c r="Y113" s="224" t="s">
        <v>896</v>
      </c>
      <c r="Z113" s="178" t="s">
        <v>897</v>
      </c>
      <c r="AA113" s="178" t="s">
        <v>1106</v>
      </c>
      <c r="AB113" s="248" t="s">
        <v>1107</v>
      </c>
      <c r="AC113" s="248" t="s">
        <v>1108</v>
      </c>
      <c r="AD113" s="173" t="s">
        <v>1109</v>
      </c>
      <c r="AE113" s="173" t="s">
        <v>862</v>
      </c>
      <c r="AF113" s="253">
        <v>2000000</v>
      </c>
      <c r="AG113" s="173"/>
      <c r="AH113" s="381"/>
      <c r="AI113" s="381"/>
      <c r="AJ113" s="381"/>
      <c r="AK113" s="176"/>
      <c r="AL113" s="253">
        <v>2000000</v>
      </c>
      <c r="AM113" s="253">
        <v>2000000</v>
      </c>
      <c r="AN113" s="378"/>
      <c r="AO113" s="378"/>
      <c r="AP113" s="376"/>
      <c r="AQ113" s="376"/>
      <c r="AR113" s="377"/>
      <c r="AS113" s="376"/>
      <c r="AT113" s="377"/>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row>
    <row r="114" spans="1:142" s="135" customFormat="1" ht="62.25" customHeight="1">
      <c r="A114" s="178" t="s">
        <v>1970</v>
      </c>
      <c r="B114" s="178" t="s">
        <v>1972</v>
      </c>
      <c r="C114" s="248" t="s">
        <v>324</v>
      </c>
      <c r="D114" s="178" t="s">
        <v>1974</v>
      </c>
      <c r="E114" s="178" t="s">
        <v>1110</v>
      </c>
      <c r="F114" s="249">
        <v>2024130010163</v>
      </c>
      <c r="G114" s="252" t="s">
        <v>1111</v>
      </c>
      <c r="H114" s="248" t="s">
        <v>1985</v>
      </c>
      <c r="I114" s="248" t="s">
        <v>449</v>
      </c>
      <c r="J114" s="198">
        <v>0.3</v>
      </c>
      <c r="K114" s="178" t="s">
        <v>2003</v>
      </c>
      <c r="L114" s="176" t="s">
        <v>863</v>
      </c>
      <c r="M114" s="248" t="s">
        <v>1105</v>
      </c>
      <c r="N114" s="176">
        <v>1</v>
      </c>
      <c r="O114" s="176">
        <v>0</v>
      </c>
      <c r="P114" s="198">
        <f t="shared" si="13"/>
        <v>0</v>
      </c>
      <c r="Q114" s="376"/>
      <c r="R114" s="376"/>
      <c r="S114" s="377"/>
      <c r="T114" s="376"/>
      <c r="U114" s="377"/>
      <c r="V114" s="250">
        <v>45689</v>
      </c>
      <c r="W114" s="250">
        <v>46022</v>
      </c>
      <c r="X114" s="217">
        <f>+W114-V114</f>
        <v>333</v>
      </c>
      <c r="Y114" s="224" t="s">
        <v>896</v>
      </c>
      <c r="Z114" s="178" t="s">
        <v>897</v>
      </c>
      <c r="AA114" s="178" t="s">
        <v>1106</v>
      </c>
      <c r="AB114" s="248" t="s">
        <v>1107</v>
      </c>
      <c r="AC114" s="248" t="s">
        <v>1108</v>
      </c>
      <c r="AD114" s="173" t="s">
        <v>1109</v>
      </c>
      <c r="AE114" s="173" t="s">
        <v>862</v>
      </c>
      <c r="AF114" s="253">
        <v>380000000</v>
      </c>
      <c r="AG114" s="173"/>
      <c r="AH114" s="381"/>
      <c r="AI114" s="381"/>
      <c r="AJ114" s="381"/>
      <c r="AK114" s="176"/>
      <c r="AL114" s="253">
        <v>380000000</v>
      </c>
      <c r="AM114" s="253">
        <v>380000000</v>
      </c>
      <c r="AN114" s="378"/>
      <c r="AO114" s="378"/>
      <c r="AP114" s="376"/>
      <c r="AQ114" s="376"/>
      <c r="AR114" s="377"/>
      <c r="AS114" s="376"/>
      <c r="AT114" s="377"/>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row>
    <row r="115" spans="1:142" s="135" customFormat="1" ht="62.25" customHeight="1">
      <c r="A115" s="178" t="s">
        <v>1970</v>
      </c>
      <c r="B115" s="178" t="s">
        <v>1972</v>
      </c>
      <c r="C115" s="248" t="s">
        <v>324</v>
      </c>
      <c r="D115" s="178" t="s">
        <v>336</v>
      </c>
      <c r="E115" s="178" t="s">
        <v>1110</v>
      </c>
      <c r="F115" s="249">
        <v>2024130010163</v>
      </c>
      <c r="G115" s="252" t="s">
        <v>1111</v>
      </c>
      <c r="H115" s="255" t="s">
        <v>1986</v>
      </c>
      <c r="I115" s="202" t="s">
        <v>1118</v>
      </c>
      <c r="J115" s="198">
        <v>0.3</v>
      </c>
      <c r="K115" s="178" t="s">
        <v>1983</v>
      </c>
      <c r="L115" s="176" t="s">
        <v>863</v>
      </c>
      <c r="M115" s="255" t="s">
        <v>1119</v>
      </c>
      <c r="N115" s="176">
        <v>345</v>
      </c>
      <c r="O115" s="176">
        <v>0</v>
      </c>
      <c r="P115" s="198">
        <f t="shared" si="13"/>
        <v>0</v>
      </c>
      <c r="Q115" s="376"/>
      <c r="R115" s="376"/>
      <c r="S115" s="377"/>
      <c r="T115" s="376"/>
      <c r="U115" s="377"/>
      <c r="V115" s="216">
        <v>45689</v>
      </c>
      <c r="W115" s="216">
        <v>46022</v>
      </c>
      <c r="X115" s="217">
        <f>+W115-V115</f>
        <v>333</v>
      </c>
      <c r="Y115" s="224" t="s">
        <v>896</v>
      </c>
      <c r="Z115" s="178" t="s">
        <v>897</v>
      </c>
      <c r="AA115" s="180" t="s">
        <v>1106</v>
      </c>
      <c r="AB115" s="202" t="s">
        <v>1107</v>
      </c>
      <c r="AC115" s="248" t="s">
        <v>1108</v>
      </c>
      <c r="AD115" s="176" t="s">
        <v>1109</v>
      </c>
      <c r="AE115" s="176" t="s">
        <v>862</v>
      </c>
      <c r="AF115" s="251">
        <v>8000000</v>
      </c>
      <c r="AG115" s="176"/>
      <c r="AH115" s="176" t="s">
        <v>1025</v>
      </c>
      <c r="AI115" s="176" t="s">
        <v>1113</v>
      </c>
      <c r="AJ115" s="176"/>
      <c r="AK115" s="176"/>
      <c r="AL115" s="251">
        <v>8000000</v>
      </c>
      <c r="AM115" s="251">
        <v>8000000</v>
      </c>
      <c r="AN115" s="178" t="s">
        <v>1120</v>
      </c>
      <c r="AO115" s="178" t="s">
        <v>1117</v>
      </c>
      <c r="AP115" s="376"/>
      <c r="AQ115" s="376"/>
      <c r="AR115" s="377"/>
      <c r="AS115" s="376"/>
      <c r="AT115" s="377"/>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row>
    <row r="116" spans="1:142" s="135" customFormat="1" ht="62.25" customHeight="1">
      <c r="A116" s="178"/>
      <c r="B116" s="178"/>
      <c r="C116" s="248"/>
      <c r="D116" s="178"/>
      <c r="E116" s="332" t="s">
        <v>2102</v>
      </c>
      <c r="F116" s="332"/>
      <c r="G116" s="332"/>
      <c r="H116" s="332"/>
      <c r="I116" s="332"/>
      <c r="J116" s="332"/>
      <c r="K116" s="332"/>
      <c r="L116" s="332"/>
      <c r="M116" s="332"/>
      <c r="N116" s="332"/>
      <c r="O116" s="332"/>
      <c r="P116" s="162">
        <f>AVERAGE(P105:P115)</f>
        <v>0.15909090909090909</v>
      </c>
      <c r="Q116" s="404" t="s">
        <v>2148</v>
      </c>
      <c r="R116" s="404"/>
      <c r="S116" s="404"/>
      <c r="T116" s="404"/>
      <c r="U116" s="404"/>
      <c r="V116" s="216"/>
      <c r="W116" s="216"/>
      <c r="X116" s="217"/>
      <c r="Y116" s="224"/>
      <c r="Z116" s="178"/>
      <c r="AA116" s="180"/>
      <c r="AB116" s="202"/>
      <c r="AC116" s="248"/>
      <c r="AD116" s="176"/>
      <c r="AE116" s="176"/>
      <c r="AF116" s="251"/>
      <c r="AG116" s="176"/>
      <c r="AH116" s="176"/>
      <c r="AI116" s="176"/>
      <c r="AJ116" s="176"/>
      <c r="AK116" s="176"/>
      <c r="AL116" s="251"/>
      <c r="AM116" s="251"/>
      <c r="AN116" s="178"/>
      <c r="AO116" s="178"/>
      <c r="AP116" s="172"/>
      <c r="AQ116" s="172"/>
      <c r="AR116" s="172"/>
      <c r="AS116" s="172"/>
      <c r="AT116" s="172"/>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row>
    <row r="117" spans="1:142" s="144" customFormat="1" ht="110.25" customHeight="1">
      <c r="A117" s="178" t="s">
        <v>342</v>
      </c>
      <c r="B117" s="180" t="s">
        <v>343</v>
      </c>
      <c r="C117" s="178" t="str">
        <f>+CONCATENATE('1. ESTRATÉGICO'!G55)</f>
        <v>05-06-01</v>
      </c>
      <c r="D117" s="193" t="s">
        <v>347</v>
      </c>
      <c r="E117" s="178" t="s">
        <v>1121</v>
      </c>
      <c r="F117" s="249">
        <v>2024130010164</v>
      </c>
      <c r="G117" s="178" t="s">
        <v>1122</v>
      </c>
      <c r="H117" s="178" t="s">
        <v>1123</v>
      </c>
      <c r="I117" s="178" t="s">
        <v>1124</v>
      </c>
      <c r="J117" s="256">
        <v>1</v>
      </c>
      <c r="K117" s="193" t="s">
        <v>1125</v>
      </c>
      <c r="L117" s="180" t="s">
        <v>1427</v>
      </c>
      <c r="M117" s="180" t="s">
        <v>1126</v>
      </c>
      <c r="N117" s="180">
        <v>1</v>
      </c>
      <c r="O117" s="257">
        <v>0</v>
      </c>
      <c r="P117" s="198">
        <f t="shared" si="13"/>
        <v>0</v>
      </c>
      <c r="Q117" s="376">
        <v>500000000</v>
      </c>
      <c r="R117" s="376">
        <v>0</v>
      </c>
      <c r="S117" s="392">
        <f>R117/Q117</f>
        <v>0</v>
      </c>
      <c r="T117" s="376">
        <v>0</v>
      </c>
      <c r="U117" s="392">
        <f>T117/Q117</f>
        <v>0</v>
      </c>
      <c r="V117" s="258">
        <v>45757</v>
      </c>
      <c r="W117" s="258">
        <v>45758</v>
      </c>
      <c r="X117" s="214">
        <f>+W117-V117</f>
        <v>1</v>
      </c>
      <c r="Y117" s="224" t="s">
        <v>896</v>
      </c>
      <c r="Z117" s="178" t="s">
        <v>897</v>
      </c>
      <c r="AA117" s="178" t="s">
        <v>1127</v>
      </c>
      <c r="AB117" s="178" t="s">
        <v>1128</v>
      </c>
      <c r="AC117" s="178" t="s">
        <v>1129</v>
      </c>
      <c r="AD117" s="180" t="s">
        <v>870</v>
      </c>
      <c r="AE117" s="178" t="s">
        <v>1130</v>
      </c>
      <c r="AF117" s="259">
        <v>350000000</v>
      </c>
      <c r="AG117" s="178" t="s">
        <v>1131</v>
      </c>
      <c r="AH117" s="178" t="s">
        <v>880</v>
      </c>
      <c r="AI117" s="244">
        <v>45555</v>
      </c>
      <c r="AJ117" s="180" t="s">
        <v>298</v>
      </c>
      <c r="AK117" s="180"/>
      <c r="AL117" s="259">
        <v>1400000000</v>
      </c>
      <c r="AM117" s="259">
        <v>1400000000</v>
      </c>
      <c r="AN117" s="378" t="s">
        <v>1120</v>
      </c>
      <c r="AO117" s="378" t="s">
        <v>1132</v>
      </c>
      <c r="AP117" s="376">
        <v>500000000</v>
      </c>
      <c r="AQ117" s="376">
        <v>0</v>
      </c>
      <c r="AR117" s="392">
        <f>AQ117/AP117</f>
        <v>0</v>
      </c>
      <c r="AS117" s="376">
        <v>0</v>
      </c>
      <c r="AT117" s="392">
        <f>AS117/AP117</f>
        <v>0</v>
      </c>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row>
    <row r="118" spans="1:142" s="144" customFormat="1" ht="117.75" customHeight="1">
      <c r="A118" s="178" t="s">
        <v>342</v>
      </c>
      <c r="B118" s="180" t="s">
        <v>343</v>
      </c>
      <c r="C118" s="178" t="str">
        <f>+CONCATENATE('1. ESTRATÉGICO'!G56)</f>
        <v>05-06-01</v>
      </c>
      <c r="D118" s="193" t="s">
        <v>347</v>
      </c>
      <c r="E118" s="178" t="s">
        <v>1121</v>
      </c>
      <c r="F118" s="249">
        <v>2024130010164</v>
      </c>
      <c r="G118" s="178" t="s">
        <v>1122</v>
      </c>
      <c r="H118" s="178" t="s">
        <v>1123</v>
      </c>
      <c r="I118" s="178" t="s">
        <v>1124</v>
      </c>
      <c r="J118" s="256">
        <v>1</v>
      </c>
      <c r="K118" s="193" t="s">
        <v>1133</v>
      </c>
      <c r="L118" s="180" t="s">
        <v>1427</v>
      </c>
      <c r="M118" s="180" t="s">
        <v>1134</v>
      </c>
      <c r="N118" s="180">
        <v>6</v>
      </c>
      <c r="O118" s="257">
        <v>0</v>
      </c>
      <c r="P118" s="198">
        <f t="shared" si="13"/>
        <v>0</v>
      </c>
      <c r="Q118" s="376"/>
      <c r="R118" s="376"/>
      <c r="S118" s="392"/>
      <c r="T118" s="376"/>
      <c r="U118" s="392"/>
      <c r="V118" s="258">
        <v>45733</v>
      </c>
      <c r="W118" s="258">
        <v>45919</v>
      </c>
      <c r="X118" s="214">
        <f t="shared" ref="X118:X127" si="15">+W118-V118</f>
        <v>186</v>
      </c>
      <c r="Y118" s="224" t="s">
        <v>896</v>
      </c>
      <c r="Z118" s="178" t="s">
        <v>897</v>
      </c>
      <c r="AA118" s="178" t="s">
        <v>1127</v>
      </c>
      <c r="AB118" s="178" t="s">
        <v>1128</v>
      </c>
      <c r="AC118" s="178" t="s">
        <v>1129</v>
      </c>
      <c r="AD118" s="180" t="s">
        <v>870</v>
      </c>
      <c r="AE118" s="178" t="s">
        <v>1135</v>
      </c>
      <c r="AF118" s="259">
        <v>50000000</v>
      </c>
      <c r="AG118" s="178" t="s">
        <v>1131</v>
      </c>
      <c r="AH118" s="178" t="s">
        <v>880</v>
      </c>
      <c r="AI118" s="244">
        <v>45555</v>
      </c>
      <c r="AJ118" s="180" t="s">
        <v>298</v>
      </c>
      <c r="AK118" s="180"/>
      <c r="AL118" s="259">
        <v>1400000000</v>
      </c>
      <c r="AM118" s="259">
        <v>1400000000</v>
      </c>
      <c r="AN118" s="378"/>
      <c r="AO118" s="378"/>
      <c r="AP118" s="376"/>
      <c r="AQ118" s="376"/>
      <c r="AR118" s="392"/>
      <c r="AS118" s="376"/>
      <c r="AT118" s="392"/>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row>
    <row r="119" spans="1:142" s="144" customFormat="1" ht="108.75" customHeight="1">
      <c r="A119" s="178" t="s">
        <v>342</v>
      </c>
      <c r="B119" s="180" t="s">
        <v>343</v>
      </c>
      <c r="C119" s="178" t="str">
        <f>+CONCATENATE('1. ESTRATÉGICO'!G58)</f>
        <v>05-02-02</v>
      </c>
      <c r="D119" s="193" t="s">
        <v>347</v>
      </c>
      <c r="E119" s="178" t="s">
        <v>1121</v>
      </c>
      <c r="F119" s="249">
        <v>2024130010164</v>
      </c>
      <c r="G119" s="178" t="s">
        <v>1122</v>
      </c>
      <c r="H119" s="178" t="s">
        <v>1123</v>
      </c>
      <c r="I119" s="178" t="s">
        <v>1124</v>
      </c>
      <c r="J119" s="256">
        <v>1</v>
      </c>
      <c r="K119" s="193" t="s">
        <v>1136</v>
      </c>
      <c r="L119" s="180" t="s">
        <v>1427</v>
      </c>
      <c r="M119" s="180" t="s">
        <v>1137</v>
      </c>
      <c r="N119" s="230">
        <v>1</v>
      </c>
      <c r="O119" s="260">
        <v>0.25</v>
      </c>
      <c r="P119" s="198">
        <f t="shared" si="13"/>
        <v>0.25</v>
      </c>
      <c r="Q119" s="376"/>
      <c r="R119" s="376"/>
      <c r="S119" s="392"/>
      <c r="T119" s="376"/>
      <c r="U119" s="392"/>
      <c r="V119" s="258">
        <v>45719</v>
      </c>
      <c r="W119" s="258">
        <v>46022</v>
      </c>
      <c r="X119" s="214">
        <f t="shared" si="15"/>
        <v>303</v>
      </c>
      <c r="Y119" s="224" t="s">
        <v>896</v>
      </c>
      <c r="Z119" s="178" t="s">
        <v>897</v>
      </c>
      <c r="AA119" s="178" t="s">
        <v>1127</v>
      </c>
      <c r="AB119" s="178" t="s">
        <v>1128</v>
      </c>
      <c r="AC119" s="178" t="s">
        <v>1129</v>
      </c>
      <c r="AD119" s="180" t="s">
        <v>870</v>
      </c>
      <c r="AE119" s="178" t="s">
        <v>1138</v>
      </c>
      <c r="AF119" s="259">
        <v>50000000</v>
      </c>
      <c r="AG119" s="178" t="s">
        <v>1131</v>
      </c>
      <c r="AH119" s="178" t="s">
        <v>880</v>
      </c>
      <c r="AI119" s="244">
        <v>45555</v>
      </c>
      <c r="AJ119" s="180" t="s">
        <v>298</v>
      </c>
      <c r="AK119" s="180"/>
      <c r="AL119" s="259">
        <v>1400000000</v>
      </c>
      <c r="AM119" s="259">
        <v>1400000000</v>
      </c>
      <c r="AN119" s="378"/>
      <c r="AO119" s="378"/>
      <c r="AP119" s="376"/>
      <c r="AQ119" s="376"/>
      <c r="AR119" s="392"/>
      <c r="AS119" s="376"/>
      <c r="AT119" s="392"/>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row>
    <row r="120" spans="1:142" s="144" customFormat="1" ht="45" customHeight="1">
      <c r="A120" s="178" t="s">
        <v>342</v>
      </c>
      <c r="B120" s="180" t="s">
        <v>343</v>
      </c>
      <c r="C120" s="178" t="str">
        <f>+CONCATENATE('1. ESTRATÉGICO'!G60)</f>
        <v>05-02-04</v>
      </c>
      <c r="D120" s="193" t="s">
        <v>347</v>
      </c>
      <c r="E120" s="178" t="s">
        <v>1121</v>
      </c>
      <c r="F120" s="249">
        <v>2024130010164</v>
      </c>
      <c r="G120" s="178" t="s">
        <v>1122</v>
      </c>
      <c r="H120" s="178" t="s">
        <v>1123</v>
      </c>
      <c r="I120" s="178" t="s">
        <v>1124</v>
      </c>
      <c r="J120" s="256">
        <v>1</v>
      </c>
      <c r="K120" s="193" t="s">
        <v>1139</v>
      </c>
      <c r="L120" s="180" t="s">
        <v>1427</v>
      </c>
      <c r="M120" s="180" t="s">
        <v>1140</v>
      </c>
      <c r="N120" s="180">
        <v>6</v>
      </c>
      <c r="O120" s="257">
        <v>0</v>
      </c>
      <c r="P120" s="198">
        <f t="shared" si="13"/>
        <v>0</v>
      </c>
      <c r="Q120" s="376"/>
      <c r="R120" s="376"/>
      <c r="S120" s="392"/>
      <c r="T120" s="376"/>
      <c r="U120" s="392"/>
      <c r="V120" s="258">
        <v>45719</v>
      </c>
      <c r="W120" s="258">
        <v>46022</v>
      </c>
      <c r="X120" s="214">
        <f t="shared" si="15"/>
        <v>303</v>
      </c>
      <c r="Y120" s="224" t="s">
        <v>896</v>
      </c>
      <c r="Z120" s="178" t="s">
        <v>897</v>
      </c>
      <c r="AA120" s="178" t="s">
        <v>1127</v>
      </c>
      <c r="AB120" s="178" t="s">
        <v>1141</v>
      </c>
      <c r="AC120" s="178" t="s">
        <v>1142</v>
      </c>
      <c r="AD120" s="180" t="s">
        <v>870</v>
      </c>
      <c r="AE120" s="178" t="s">
        <v>1143</v>
      </c>
      <c r="AF120" s="259">
        <v>50000000</v>
      </c>
      <c r="AG120" s="178" t="s">
        <v>1131</v>
      </c>
      <c r="AH120" s="178" t="s">
        <v>880</v>
      </c>
      <c r="AI120" s="244">
        <v>45555</v>
      </c>
      <c r="AJ120" s="180" t="s">
        <v>298</v>
      </c>
      <c r="AK120" s="180"/>
      <c r="AL120" s="259">
        <v>1400000000</v>
      </c>
      <c r="AM120" s="259">
        <v>1400000000</v>
      </c>
      <c r="AN120" s="378"/>
      <c r="AO120" s="378"/>
      <c r="AP120" s="376"/>
      <c r="AQ120" s="376"/>
      <c r="AR120" s="392"/>
      <c r="AS120" s="376"/>
      <c r="AT120" s="392"/>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row>
    <row r="121" spans="1:142" s="144" customFormat="1" ht="60" customHeight="1">
      <c r="A121" s="178" t="s">
        <v>342</v>
      </c>
      <c r="B121" s="180" t="s">
        <v>343</v>
      </c>
      <c r="C121" s="178" t="str">
        <f>+CONCATENATE('1. ESTRATÉGICO'!G61)</f>
        <v>05-02-04</v>
      </c>
      <c r="D121" s="193" t="s">
        <v>347</v>
      </c>
      <c r="E121" s="178" t="s">
        <v>1121</v>
      </c>
      <c r="F121" s="249">
        <v>2024130010164</v>
      </c>
      <c r="G121" s="178" t="s">
        <v>1122</v>
      </c>
      <c r="H121" s="178" t="s">
        <v>1123</v>
      </c>
      <c r="I121" s="178" t="s">
        <v>1124</v>
      </c>
      <c r="J121" s="256">
        <v>1</v>
      </c>
      <c r="K121" s="193" t="s">
        <v>1144</v>
      </c>
      <c r="L121" s="180" t="s">
        <v>1427</v>
      </c>
      <c r="M121" s="180" t="s">
        <v>1145</v>
      </c>
      <c r="N121" s="261" t="s">
        <v>162</v>
      </c>
      <c r="O121" s="257"/>
      <c r="P121" s="261" t="s">
        <v>162</v>
      </c>
      <c r="Q121" s="376"/>
      <c r="R121" s="376"/>
      <c r="S121" s="392"/>
      <c r="T121" s="376"/>
      <c r="U121" s="392"/>
      <c r="V121" s="258">
        <v>46054</v>
      </c>
      <c r="W121" s="258">
        <v>46387</v>
      </c>
      <c r="X121" s="214">
        <f t="shared" si="15"/>
        <v>333</v>
      </c>
      <c r="Y121" s="224" t="s">
        <v>896</v>
      </c>
      <c r="Z121" s="178" t="s">
        <v>897</v>
      </c>
      <c r="AA121" s="178" t="s">
        <v>1127</v>
      </c>
      <c r="AB121" s="178" t="s">
        <v>1141</v>
      </c>
      <c r="AC121" s="178" t="s">
        <v>1142</v>
      </c>
      <c r="AD121" s="180" t="s">
        <v>870</v>
      </c>
      <c r="AE121" s="178" t="s">
        <v>1146</v>
      </c>
      <c r="AF121" s="259">
        <v>50000000</v>
      </c>
      <c r="AG121" s="178" t="s">
        <v>1131</v>
      </c>
      <c r="AH121" s="178" t="s">
        <v>880</v>
      </c>
      <c r="AI121" s="244">
        <v>45555</v>
      </c>
      <c r="AJ121" s="180" t="s">
        <v>298</v>
      </c>
      <c r="AK121" s="180"/>
      <c r="AL121" s="259">
        <v>1400000000</v>
      </c>
      <c r="AM121" s="259">
        <v>1400000000</v>
      </c>
      <c r="AN121" s="378"/>
      <c r="AO121" s="378"/>
      <c r="AP121" s="376"/>
      <c r="AQ121" s="376"/>
      <c r="AR121" s="392"/>
      <c r="AS121" s="376"/>
      <c r="AT121" s="392"/>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row>
    <row r="122" spans="1:142" s="144" customFormat="1" ht="56.25" customHeight="1">
      <c r="A122" s="178" t="s">
        <v>342</v>
      </c>
      <c r="B122" s="180" t="s">
        <v>343</v>
      </c>
      <c r="C122" s="178" t="str">
        <f>+CONCATENATE('1. ESTRATÉGICO'!G62)</f>
        <v>05-02-04</v>
      </c>
      <c r="D122" s="178" t="s">
        <v>352</v>
      </c>
      <c r="E122" s="178" t="s">
        <v>1121</v>
      </c>
      <c r="F122" s="249">
        <v>2024130010164</v>
      </c>
      <c r="G122" s="178" t="s">
        <v>1122</v>
      </c>
      <c r="H122" s="178" t="s">
        <v>1123</v>
      </c>
      <c r="I122" s="178" t="s">
        <v>1124</v>
      </c>
      <c r="J122" s="256">
        <v>1</v>
      </c>
      <c r="K122" s="262" t="s">
        <v>1147</v>
      </c>
      <c r="L122" s="180" t="s">
        <v>1427</v>
      </c>
      <c r="M122" s="180" t="s">
        <v>1148</v>
      </c>
      <c r="N122" s="261">
        <v>2</v>
      </c>
      <c r="O122" s="257">
        <v>0</v>
      </c>
      <c r="P122" s="198">
        <f t="shared" si="13"/>
        <v>0</v>
      </c>
      <c r="Q122" s="376"/>
      <c r="R122" s="376"/>
      <c r="S122" s="392"/>
      <c r="T122" s="376"/>
      <c r="U122" s="392"/>
      <c r="V122" s="258">
        <v>45789</v>
      </c>
      <c r="W122" s="258">
        <v>45918</v>
      </c>
      <c r="X122" s="214">
        <f t="shared" si="15"/>
        <v>129</v>
      </c>
      <c r="Y122" s="224" t="s">
        <v>896</v>
      </c>
      <c r="Z122" s="178" t="s">
        <v>897</v>
      </c>
      <c r="AA122" s="178" t="s">
        <v>1127</v>
      </c>
      <c r="AB122" s="178" t="s">
        <v>1141</v>
      </c>
      <c r="AC122" s="178" t="s">
        <v>1142</v>
      </c>
      <c r="AD122" s="180" t="s">
        <v>870</v>
      </c>
      <c r="AE122" s="178" t="s">
        <v>1149</v>
      </c>
      <c r="AF122" s="259">
        <v>150000000</v>
      </c>
      <c r="AG122" s="178" t="s">
        <v>1131</v>
      </c>
      <c r="AH122" s="178" t="s">
        <v>880</v>
      </c>
      <c r="AI122" s="244">
        <v>45555</v>
      </c>
      <c r="AJ122" s="180" t="s">
        <v>298</v>
      </c>
      <c r="AK122" s="180"/>
      <c r="AL122" s="259">
        <v>1400000000</v>
      </c>
      <c r="AM122" s="259">
        <v>1400000000</v>
      </c>
      <c r="AN122" s="378"/>
      <c r="AO122" s="378"/>
      <c r="AP122" s="376"/>
      <c r="AQ122" s="376"/>
      <c r="AR122" s="392"/>
      <c r="AS122" s="376"/>
      <c r="AT122" s="39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row>
    <row r="123" spans="1:142" s="144" customFormat="1" ht="59.25" customHeight="1">
      <c r="A123" s="178" t="s">
        <v>342</v>
      </c>
      <c r="B123" s="180" t="s">
        <v>343</v>
      </c>
      <c r="C123" s="178" t="str">
        <f>+CONCATENATE('1. ESTRATÉGICO'!G64)</f>
        <v>02-02-02</v>
      </c>
      <c r="D123" s="178" t="s">
        <v>352</v>
      </c>
      <c r="E123" s="178" t="s">
        <v>1121</v>
      </c>
      <c r="F123" s="249">
        <v>2024130010164</v>
      </c>
      <c r="G123" s="178" t="s">
        <v>1122</v>
      </c>
      <c r="H123" s="178" t="s">
        <v>1123</v>
      </c>
      <c r="I123" s="178" t="s">
        <v>1124</v>
      </c>
      <c r="J123" s="256">
        <v>1</v>
      </c>
      <c r="K123" s="193" t="s">
        <v>1150</v>
      </c>
      <c r="L123" s="180" t="s">
        <v>1427</v>
      </c>
      <c r="M123" s="180" t="s">
        <v>1151</v>
      </c>
      <c r="N123" s="180">
        <v>1</v>
      </c>
      <c r="O123" s="257">
        <v>0</v>
      </c>
      <c r="P123" s="198">
        <f t="shared" si="13"/>
        <v>0</v>
      </c>
      <c r="Q123" s="376"/>
      <c r="R123" s="376"/>
      <c r="S123" s="392"/>
      <c r="T123" s="376"/>
      <c r="U123" s="392"/>
      <c r="V123" s="258">
        <v>45943</v>
      </c>
      <c r="W123" s="258">
        <v>45945</v>
      </c>
      <c r="X123" s="214">
        <f t="shared" si="15"/>
        <v>2</v>
      </c>
      <c r="Y123" s="224" t="s">
        <v>896</v>
      </c>
      <c r="Z123" s="178" t="s">
        <v>897</v>
      </c>
      <c r="AA123" s="178" t="s">
        <v>1127</v>
      </c>
      <c r="AB123" s="178" t="s">
        <v>1152</v>
      </c>
      <c r="AC123" s="178" t="s">
        <v>1153</v>
      </c>
      <c r="AD123" s="180" t="s">
        <v>870</v>
      </c>
      <c r="AE123" s="178" t="s">
        <v>1154</v>
      </c>
      <c r="AF123" s="259">
        <v>100000000</v>
      </c>
      <c r="AG123" s="178" t="s">
        <v>1131</v>
      </c>
      <c r="AH123" s="178" t="s">
        <v>880</v>
      </c>
      <c r="AI123" s="244">
        <v>45555</v>
      </c>
      <c r="AJ123" s="180" t="s">
        <v>298</v>
      </c>
      <c r="AK123" s="180"/>
      <c r="AL123" s="259">
        <v>1400000000</v>
      </c>
      <c r="AM123" s="259">
        <v>1400000000</v>
      </c>
      <c r="AN123" s="378"/>
      <c r="AO123" s="378"/>
      <c r="AP123" s="376"/>
      <c r="AQ123" s="376"/>
      <c r="AR123" s="392"/>
      <c r="AS123" s="376"/>
      <c r="AT123" s="392"/>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row>
    <row r="124" spans="1:142" s="144" customFormat="1" ht="45.75" customHeight="1">
      <c r="A124" s="178" t="s">
        <v>342</v>
      </c>
      <c r="B124" s="180" t="s">
        <v>343</v>
      </c>
      <c r="C124" s="178" t="str">
        <f>+CONCATENATE('1. ESTRATÉGICO'!G65)</f>
        <v>02-02-02</v>
      </c>
      <c r="D124" s="178" t="s">
        <v>352</v>
      </c>
      <c r="E124" s="178" t="s">
        <v>1121</v>
      </c>
      <c r="F124" s="249">
        <v>2024130010164</v>
      </c>
      <c r="G124" s="178" t="s">
        <v>1122</v>
      </c>
      <c r="H124" s="178" t="s">
        <v>1123</v>
      </c>
      <c r="I124" s="178" t="s">
        <v>1124</v>
      </c>
      <c r="J124" s="256">
        <v>1</v>
      </c>
      <c r="K124" s="193" t="s">
        <v>1155</v>
      </c>
      <c r="L124" s="180" t="s">
        <v>1427</v>
      </c>
      <c r="M124" s="180" t="s">
        <v>1156</v>
      </c>
      <c r="N124" s="180">
        <v>1</v>
      </c>
      <c r="O124" s="257">
        <v>0</v>
      </c>
      <c r="P124" s="198">
        <f t="shared" si="13"/>
        <v>0</v>
      </c>
      <c r="Q124" s="376"/>
      <c r="R124" s="376"/>
      <c r="S124" s="392"/>
      <c r="T124" s="376"/>
      <c r="U124" s="392"/>
      <c r="V124" s="258">
        <v>45689</v>
      </c>
      <c r="W124" s="258">
        <v>45779</v>
      </c>
      <c r="X124" s="214">
        <f t="shared" si="15"/>
        <v>90</v>
      </c>
      <c r="Y124" s="224" t="s">
        <v>896</v>
      </c>
      <c r="Z124" s="178" t="s">
        <v>897</v>
      </c>
      <c r="AA124" s="178" t="s">
        <v>1127</v>
      </c>
      <c r="AB124" s="178" t="s">
        <v>1152</v>
      </c>
      <c r="AC124" s="178" t="s">
        <v>1153</v>
      </c>
      <c r="AD124" s="180" t="s">
        <v>870</v>
      </c>
      <c r="AE124" s="178" t="s">
        <v>1157</v>
      </c>
      <c r="AF124" s="259">
        <v>400000000</v>
      </c>
      <c r="AG124" s="178" t="s">
        <v>1131</v>
      </c>
      <c r="AH124" s="178" t="s">
        <v>880</v>
      </c>
      <c r="AI124" s="244">
        <v>45555</v>
      </c>
      <c r="AJ124" s="180" t="s">
        <v>298</v>
      </c>
      <c r="AK124" s="180"/>
      <c r="AL124" s="259">
        <v>1400000000</v>
      </c>
      <c r="AM124" s="259">
        <v>1400000000</v>
      </c>
      <c r="AN124" s="378"/>
      <c r="AO124" s="378"/>
      <c r="AP124" s="376"/>
      <c r="AQ124" s="376"/>
      <c r="AR124" s="392"/>
      <c r="AS124" s="376"/>
      <c r="AT124" s="392"/>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row>
    <row r="125" spans="1:142" s="144" customFormat="1" ht="52.5" customHeight="1">
      <c r="A125" s="178" t="s">
        <v>342</v>
      </c>
      <c r="B125" s="180" t="s">
        <v>343</v>
      </c>
      <c r="C125" s="178" t="str">
        <f>+CONCATENATE('1. ESTRATÉGICO'!G66)</f>
        <v>02-02-02</v>
      </c>
      <c r="D125" s="178" t="s">
        <v>352</v>
      </c>
      <c r="E125" s="178" t="s">
        <v>1121</v>
      </c>
      <c r="F125" s="249">
        <v>2024130010164</v>
      </c>
      <c r="G125" s="178" t="s">
        <v>1122</v>
      </c>
      <c r="H125" s="178" t="s">
        <v>1123</v>
      </c>
      <c r="I125" s="178" t="s">
        <v>1124</v>
      </c>
      <c r="J125" s="256">
        <v>1</v>
      </c>
      <c r="K125" s="193" t="s">
        <v>1158</v>
      </c>
      <c r="L125" s="180" t="s">
        <v>1427</v>
      </c>
      <c r="M125" s="180" t="s">
        <v>1159</v>
      </c>
      <c r="N125" s="180">
        <v>3</v>
      </c>
      <c r="O125" s="257">
        <v>0</v>
      </c>
      <c r="P125" s="198">
        <f t="shared" si="13"/>
        <v>0</v>
      </c>
      <c r="Q125" s="376"/>
      <c r="R125" s="376"/>
      <c r="S125" s="392"/>
      <c r="T125" s="376"/>
      <c r="U125" s="392"/>
      <c r="V125" s="258">
        <v>45716</v>
      </c>
      <c r="W125" s="258">
        <v>46022</v>
      </c>
      <c r="X125" s="214">
        <f t="shared" si="15"/>
        <v>306</v>
      </c>
      <c r="Y125" s="224" t="s">
        <v>896</v>
      </c>
      <c r="Z125" s="178" t="s">
        <v>897</v>
      </c>
      <c r="AA125" s="178" t="s">
        <v>1127</v>
      </c>
      <c r="AB125" s="178" t="s">
        <v>1152</v>
      </c>
      <c r="AC125" s="178" t="s">
        <v>1153</v>
      </c>
      <c r="AD125" s="180" t="s">
        <v>870</v>
      </c>
      <c r="AE125" s="178" t="s">
        <v>1160</v>
      </c>
      <c r="AF125" s="259">
        <v>200000000</v>
      </c>
      <c r="AG125" s="178" t="s">
        <v>1131</v>
      </c>
      <c r="AH125" s="178" t="s">
        <v>880</v>
      </c>
      <c r="AI125" s="244">
        <v>45555</v>
      </c>
      <c r="AJ125" s="180" t="s">
        <v>298</v>
      </c>
      <c r="AK125" s="180"/>
      <c r="AL125" s="259">
        <v>1400000000</v>
      </c>
      <c r="AM125" s="259">
        <v>1400000000</v>
      </c>
      <c r="AN125" s="378"/>
      <c r="AO125" s="378"/>
      <c r="AP125" s="376"/>
      <c r="AQ125" s="376"/>
      <c r="AR125" s="392"/>
      <c r="AS125" s="376"/>
      <c r="AT125" s="392"/>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row>
    <row r="126" spans="1:142" s="144" customFormat="1" ht="52.5" customHeight="1">
      <c r="A126" s="178" t="s">
        <v>342</v>
      </c>
      <c r="B126" s="180" t="s">
        <v>343</v>
      </c>
      <c r="C126" s="178" t="str">
        <f>+CONCATENATE('1. ESTRATÉGICO'!G67)</f>
        <v>02-02-02</v>
      </c>
      <c r="D126" s="178" t="s">
        <v>352</v>
      </c>
      <c r="E126" s="178" t="s">
        <v>1121</v>
      </c>
      <c r="F126" s="249">
        <v>2024130010164</v>
      </c>
      <c r="G126" s="178" t="s">
        <v>1122</v>
      </c>
      <c r="H126" s="178" t="s">
        <v>1123</v>
      </c>
      <c r="I126" s="178" t="s">
        <v>1124</v>
      </c>
      <c r="J126" s="256">
        <v>1</v>
      </c>
      <c r="K126" s="193" t="s">
        <v>1161</v>
      </c>
      <c r="L126" s="180" t="s">
        <v>1427</v>
      </c>
      <c r="M126" s="180" t="s">
        <v>1162</v>
      </c>
      <c r="N126" s="180">
        <v>1</v>
      </c>
      <c r="O126" s="257">
        <v>0</v>
      </c>
      <c r="P126" s="198">
        <f t="shared" si="13"/>
        <v>0</v>
      </c>
      <c r="Q126" s="376"/>
      <c r="R126" s="376"/>
      <c r="S126" s="392"/>
      <c r="T126" s="376"/>
      <c r="U126" s="392"/>
      <c r="V126" s="258">
        <v>46000</v>
      </c>
      <c r="W126" s="258">
        <v>46003</v>
      </c>
      <c r="X126" s="214">
        <f t="shared" si="15"/>
        <v>3</v>
      </c>
      <c r="Y126" s="224" t="s">
        <v>896</v>
      </c>
      <c r="Z126" s="178" t="s">
        <v>897</v>
      </c>
      <c r="AA126" s="178" t="s">
        <v>1127</v>
      </c>
      <c r="AB126" s="178" t="s">
        <v>1152</v>
      </c>
      <c r="AC126" s="178" t="s">
        <v>1153</v>
      </c>
      <c r="AD126" s="180" t="s">
        <v>870</v>
      </c>
      <c r="AE126" s="178" t="s">
        <v>1157</v>
      </c>
      <c r="AF126" s="259"/>
      <c r="AG126" s="178" t="s">
        <v>1131</v>
      </c>
      <c r="AH126" s="178" t="s">
        <v>880</v>
      </c>
      <c r="AI126" s="244"/>
      <c r="AJ126" s="180" t="s">
        <v>298</v>
      </c>
      <c r="AK126" s="180"/>
      <c r="AL126" s="259"/>
      <c r="AM126" s="259"/>
      <c r="AN126" s="378"/>
      <c r="AO126" s="378"/>
      <c r="AP126" s="376"/>
      <c r="AQ126" s="376"/>
      <c r="AR126" s="392"/>
      <c r="AS126" s="376"/>
      <c r="AT126" s="392"/>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row>
    <row r="127" spans="1:142" s="144" customFormat="1" ht="52.5" customHeight="1">
      <c r="A127" s="178" t="s">
        <v>342</v>
      </c>
      <c r="B127" s="180" t="s">
        <v>343</v>
      </c>
      <c r="C127" s="178" t="str">
        <f>+CONCATENATE('1. ESTRATÉGICO'!G68)</f>
        <v>02-02-02</v>
      </c>
      <c r="D127" s="178" t="s">
        <v>352</v>
      </c>
      <c r="E127" s="178" t="s">
        <v>1121</v>
      </c>
      <c r="F127" s="249">
        <v>2024130010164</v>
      </c>
      <c r="G127" s="178" t="s">
        <v>1122</v>
      </c>
      <c r="H127" s="178" t="s">
        <v>1123</v>
      </c>
      <c r="I127" s="178" t="s">
        <v>1124</v>
      </c>
      <c r="J127" s="256">
        <v>1</v>
      </c>
      <c r="K127" s="193" t="s">
        <v>1163</v>
      </c>
      <c r="L127" s="180" t="s">
        <v>1427</v>
      </c>
      <c r="M127" s="180" t="s">
        <v>1164</v>
      </c>
      <c r="N127" s="180">
        <v>6</v>
      </c>
      <c r="O127" s="257">
        <v>0</v>
      </c>
      <c r="P127" s="198">
        <f t="shared" si="13"/>
        <v>0</v>
      </c>
      <c r="Q127" s="376"/>
      <c r="R127" s="376"/>
      <c r="S127" s="392"/>
      <c r="T127" s="376"/>
      <c r="U127" s="392"/>
      <c r="V127" s="258">
        <v>45748</v>
      </c>
      <c r="W127" s="258">
        <v>45989</v>
      </c>
      <c r="X127" s="214">
        <f t="shared" si="15"/>
        <v>241</v>
      </c>
      <c r="Y127" s="224" t="s">
        <v>896</v>
      </c>
      <c r="Z127" s="178" t="s">
        <v>897</v>
      </c>
      <c r="AA127" s="178" t="s">
        <v>1127</v>
      </c>
      <c r="AB127" s="178" t="s">
        <v>1152</v>
      </c>
      <c r="AC127" s="178" t="s">
        <v>1153</v>
      </c>
      <c r="AD127" s="180" t="s">
        <v>870</v>
      </c>
      <c r="AE127" s="178" t="s">
        <v>1157</v>
      </c>
      <c r="AF127" s="259"/>
      <c r="AG127" s="178" t="s">
        <v>1131</v>
      </c>
      <c r="AH127" s="178" t="s">
        <v>880</v>
      </c>
      <c r="AI127" s="244"/>
      <c r="AJ127" s="180" t="s">
        <v>298</v>
      </c>
      <c r="AK127" s="180"/>
      <c r="AL127" s="259"/>
      <c r="AM127" s="259"/>
      <c r="AN127" s="378"/>
      <c r="AO127" s="378"/>
      <c r="AP127" s="376"/>
      <c r="AQ127" s="376"/>
      <c r="AR127" s="392"/>
      <c r="AS127" s="376"/>
      <c r="AT127" s="392"/>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row>
    <row r="128" spans="1:142" s="144" customFormat="1" ht="52.5" customHeight="1">
      <c r="A128" s="178"/>
      <c r="B128" s="178"/>
      <c r="C128" s="178"/>
      <c r="D128" s="178"/>
      <c r="E128" s="332" t="s">
        <v>2103</v>
      </c>
      <c r="F128" s="332"/>
      <c r="G128" s="332"/>
      <c r="H128" s="332"/>
      <c r="I128" s="332"/>
      <c r="J128" s="332"/>
      <c r="K128" s="332"/>
      <c r="L128" s="332"/>
      <c r="M128" s="332"/>
      <c r="N128" s="332"/>
      <c r="O128" s="332"/>
      <c r="P128" s="162">
        <f>AVERAGE(P117:P127)</f>
        <v>2.5000000000000001E-2</v>
      </c>
      <c r="Q128" s="404" t="s">
        <v>2149</v>
      </c>
      <c r="R128" s="404"/>
      <c r="S128" s="404"/>
      <c r="T128" s="404"/>
      <c r="U128" s="404"/>
      <c r="V128" s="258"/>
      <c r="W128" s="258"/>
      <c r="X128" s="214"/>
      <c r="Y128" s="224"/>
      <c r="Z128" s="178"/>
      <c r="AA128" s="178"/>
      <c r="AB128" s="178"/>
      <c r="AC128" s="178"/>
      <c r="AD128" s="180"/>
      <c r="AE128" s="178"/>
      <c r="AF128" s="259"/>
      <c r="AG128" s="178"/>
      <c r="AH128" s="178"/>
      <c r="AI128" s="244"/>
      <c r="AJ128" s="180"/>
      <c r="AK128" s="180"/>
      <c r="AL128" s="259"/>
      <c r="AM128" s="259"/>
      <c r="AN128" s="180"/>
      <c r="AO128" s="180"/>
      <c r="AP128" s="172"/>
      <c r="AQ128" s="172"/>
      <c r="AR128" s="172"/>
      <c r="AS128" s="172"/>
      <c r="AT128" s="172"/>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row>
    <row r="129" spans="1:142" s="143" customFormat="1" ht="94.5" customHeight="1">
      <c r="A129" s="178" t="s">
        <v>355</v>
      </c>
      <c r="B129" s="178" t="s">
        <v>356</v>
      </c>
      <c r="C129" s="248" t="s">
        <v>357</v>
      </c>
      <c r="D129" s="178" t="s">
        <v>359</v>
      </c>
      <c r="E129" s="249" t="s">
        <v>1165</v>
      </c>
      <c r="F129" s="249">
        <v>2024130010070</v>
      </c>
      <c r="G129" s="178" t="s">
        <v>1166</v>
      </c>
      <c r="H129" s="178" t="s">
        <v>1167</v>
      </c>
      <c r="I129" s="178" t="s">
        <v>1168</v>
      </c>
      <c r="J129" s="230">
        <v>0.3</v>
      </c>
      <c r="K129" s="178" t="s">
        <v>1169</v>
      </c>
      <c r="L129" s="180" t="s">
        <v>1427</v>
      </c>
      <c r="M129" s="178" t="s">
        <v>1170</v>
      </c>
      <c r="N129" s="180">
        <v>1</v>
      </c>
      <c r="O129" s="180">
        <v>1</v>
      </c>
      <c r="P129" s="198">
        <f t="shared" si="13"/>
        <v>1</v>
      </c>
      <c r="Q129" s="376">
        <v>336000000</v>
      </c>
      <c r="R129" s="376">
        <v>30300000</v>
      </c>
      <c r="S129" s="377">
        <f>R129/Q129</f>
        <v>9.0178571428571427E-2</v>
      </c>
      <c r="T129" s="376">
        <v>131200000</v>
      </c>
      <c r="U129" s="377">
        <f>T129/Q129</f>
        <v>0.39047619047619048</v>
      </c>
      <c r="V129" s="258">
        <v>45689</v>
      </c>
      <c r="W129" s="258">
        <v>46022</v>
      </c>
      <c r="X129" s="214">
        <f>+W129-V129</f>
        <v>333</v>
      </c>
      <c r="Y129" s="224" t="s">
        <v>1171</v>
      </c>
      <c r="Z129" s="178" t="s">
        <v>1172</v>
      </c>
      <c r="AA129" s="178" t="s">
        <v>1173</v>
      </c>
      <c r="AB129" s="178" t="s">
        <v>1174</v>
      </c>
      <c r="AC129" s="178" t="s">
        <v>1175</v>
      </c>
      <c r="AD129" s="178" t="s">
        <v>870</v>
      </c>
      <c r="AE129" s="178"/>
      <c r="AF129" s="178"/>
      <c r="AG129" s="178" t="s">
        <v>1176</v>
      </c>
      <c r="AH129" s="178" t="s">
        <v>880</v>
      </c>
      <c r="AI129" s="178"/>
      <c r="AJ129" s="178"/>
      <c r="AK129" s="391">
        <v>336000000</v>
      </c>
      <c r="AL129" s="391">
        <v>450000000</v>
      </c>
      <c r="AM129" s="391">
        <v>336000000</v>
      </c>
      <c r="AN129" s="378" t="s">
        <v>1177</v>
      </c>
      <c r="AO129" s="378" t="s">
        <v>1178</v>
      </c>
      <c r="AP129" s="396">
        <v>636000000</v>
      </c>
      <c r="AQ129" s="396">
        <v>30300000</v>
      </c>
      <c r="AR129" s="397">
        <f t="shared" ref="AR129:AR136" si="16">AQ129/AP129</f>
        <v>4.7641509433962267E-2</v>
      </c>
      <c r="AS129" s="396">
        <v>131200000</v>
      </c>
      <c r="AT129" s="397">
        <f>AS129/AP129</f>
        <v>0.20628930817610064</v>
      </c>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row>
    <row r="130" spans="1:142" s="143" customFormat="1" ht="75" customHeight="1">
      <c r="A130" s="178" t="s">
        <v>355</v>
      </c>
      <c r="B130" s="178" t="s">
        <v>356</v>
      </c>
      <c r="C130" s="248" t="s">
        <v>357</v>
      </c>
      <c r="D130" s="178" t="s">
        <v>359</v>
      </c>
      <c r="E130" s="249" t="s">
        <v>1165</v>
      </c>
      <c r="F130" s="249">
        <v>2024130010070</v>
      </c>
      <c r="G130" s="178" t="s">
        <v>1166</v>
      </c>
      <c r="H130" s="193" t="s">
        <v>1179</v>
      </c>
      <c r="I130" s="178" t="s">
        <v>1180</v>
      </c>
      <c r="J130" s="230">
        <v>0.3</v>
      </c>
      <c r="K130" s="178" t="s">
        <v>1181</v>
      </c>
      <c r="L130" s="180" t="s">
        <v>1427</v>
      </c>
      <c r="M130" s="178" t="s">
        <v>1182</v>
      </c>
      <c r="N130" s="180">
        <v>1</v>
      </c>
      <c r="O130" s="180">
        <v>1</v>
      </c>
      <c r="P130" s="198">
        <f t="shared" si="13"/>
        <v>1</v>
      </c>
      <c r="Q130" s="376"/>
      <c r="R130" s="376"/>
      <c r="S130" s="377"/>
      <c r="T130" s="376"/>
      <c r="U130" s="377"/>
      <c r="V130" s="258">
        <v>45689</v>
      </c>
      <c r="W130" s="258">
        <v>46022</v>
      </c>
      <c r="X130" s="214">
        <f t="shared" ref="X130:X136" si="17">+W130-V130</f>
        <v>333</v>
      </c>
      <c r="Y130" s="224" t="s">
        <v>1171</v>
      </c>
      <c r="Z130" s="178" t="s">
        <v>1172</v>
      </c>
      <c r="AA130" s="178" t="s">
        <v>1173</v>
      </c>
      <c r="AB130" s="178" t="s">
        <v>1174</v>
      </c>
      <c r="AC130" s="178" t="s">
        <v>1175</v>
      </c>
      <c r="AD130" s="178" t="s">
        <v>870</v>
      </c>
      <c r="AE130" s="178"/>
      <c r="AF130" s="178"/>
      <c r="AG130" s="178" t="s">
        <v>1176</v>
      </c>
      <c r="AH130" s="178" t="s">
        <v>880</v>
      </c>
      <c r="AI130" s="178"/>
      <c r="AJ130" s="178"/>
      <c r="AK130" s="391"/>
      <c r="AL130" s="391"/>
      <c r="AM130" s="391"/>
      <c r="AN130" s="378"/>
      <c r="AO130" s="378"/>
      <c r="AP130" s="396"/>
      <c r="AQ130" s="396">
        <v>30300000</v>
      </c>
      <c r="AR130" s="397" t="e">
        <f t="shared" si="16"/>
        <v>#DIV/0!</v>
      </c>
      <c r="AS130" s="396"/>
      <c r="AT130" s="397"/>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row>
    <row r="131" spans="1:142" s="143" customFormat="1" ht="114">
      <c r="A131" s="178" t="s">
        <v>355</v>
      </c>
      <c r="B131" s="178" t="s">
        <v>356</v>
      </c>
      <c r="C131" s="248" t="s">
        <v>357</v>
      </c>
      <c r="D131" s="178" t="s">
        <v>359</v>
      </c>
      <c r="E131" s="249" t="s">
        <v>1165</v>
      </c>
      <c r="F131" s="249">
        <v>2024130010070</v>
      </c>
      <c r="G131" s="178" t="s">
        <v>1166</v>
      </c>
      <c r="H131" s="193" t="s">
        <v>1183</v>
      </c>
      <c r="I131" s="193" t="s">
        <v>1180</v>
      </c>
      <c r="J131" s="230">
        <v>0.1</v>
      </c>
      <c r="K131" s="178" t="s">
        <v>1184</v>
      </c>
      <c r="L131" s="180" t="s">
        <v>1427</v>
      </c>
      <c r="M131" s="178" t="s">
        <v>1185</v>
      </c>
      <c r="N131" s="180">
        <v>1</v>
      </c>
      <c r="O131" s="180">
        <v>0</v>
      </c>
      <c r="P131" s="198">
        <f t="shared" si="13"/>
        <v>0</v>
      </c>
      <c r="Q131" s="376"/>
      <c r="R131" s="376"/>
      <c r="S131" s="377"/>
      <c r="T131" s="376"/>
      <c r="U131" s="377"/>
      <c r="V131" s="258">
        <v>45689</v>
      </c>
      <c r="W131" s="258">
        <v>46022</v>
      </c>
      <c r="X131" s="214">
        <f t="shared" si="17"/>
        <v>333</v>
      </c>
      <c r="Y131" s="224" t="s">
        <v>1171</v>
      </c>
      <c r="Z131" s="178" t="s">
        <v>1172</v>
      </c>
      <c r="AA131" s="178" t="s">
        <v>1173</v>
      </c>
      <c r="AB131" s="178" t="s">
        <v>1186</v>
      </c>
      <c r="AC131" s="178" t="s">
        <v>1187</v>
      </c>
      <c r="AD131" s="178" t="s">
        <v>870</v>
      </c>
      <c r="AE131" s="178"/>
      <c r="AF131" s="178"/>
      <c r="AG131" s="178" t="s">
        <v>1176</v>
      </c>
      <c r="AH131" s="178" t="s">
        <v>880</v>
      </c>
      <c r="AI131" s="178"/>
      <c r="AJ131" s="178"/>
      <c r="AK131" s="391"/>
      <c r="AL131" s="391"/>
      <c r="AM131" s="391"/>
      <c r="AN131" s="378"/>
      <c r="AO131" s="378"/>
      <c r="AP131" s="396"/>
      <c r="AQ131" s="396">
        <v>30300000</v>
      </c>
      <c r="AR131" s="397" t="e">
        <f t="shared" si="16"/>
        <v>#DIV/0!</v>
      </c>
      <c r="AS131" s="396"/>
      <c r="AT131" s="397"/>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row>
    <row r="132" spans="1:142" s="143" customFormat="1" ht="71.25" customHeight="1">
      <c r="A132" s="178" t="s">
        <v>355</v>
      </c>
      <c r="B132" s="178" t="s">
        <v>356</v>
      </c>
      <c r="C132" s="248" t="s">
        <v>357</v>
      </c>
      <c r="D132" s="178" t="s">
        <v>359</v>
      </c>
      <c r="E132" s="249" t="s">
        <v>1165</v>
      </c>
      <c r="F132" s="249">
        <v>2024130010070</v>
      </c>
      <c r="G132" s="178" t="s">
        <v>1166</v>
      </c>
      <c r="H132" s="193" t="s">
        <v>1188</v>
      </c>
      <c r="I132" s="193" t="s">
        <v>1180</v>
      </c>
      <c r="J132" s="230">
        <v>0.1</v>
      </c>
      <c r="K132" s="178" t="s">
        <v>1190</v>
      </c>
      <c r="L132" s="180" t="s">
        <v>1427</v>
      </c>
      <c r="M132" s="178" t="s">
        <v>1191</v>
      </c>
      <c r="N132" s="180">
        <v>1</v>
      </c>
      <c r="O132" s="180">
        <v>0</v>
      </c>
      <c r="P132" s="198">
        <f t="shared" si="13"/>
        <v>0</v>
      </c>
      <c r="Q132" s="376"/>
      <c r="R132" s="376"/>
      <c r="S132" s="377"/>
      <c r="T132" s="376"/>
      <c r="U132" s="377"/>
      <c r="V132" s="258">
        <v>45689</v>
      </c>
      <c r="W132" s="258">
        <v>46022</v>
      </c>
      <c r="X132" s="214">
        <f t="shared" si="17"/>
        <v>333</v>
      </c>
      <c r="Y132" s="224" t="s">
        <v>1171</v>
      </c>
      <c r="Z132" s="178" t="s">
        <v>1172</v>
      </c>
      <c r="AA132" s="178" t="s">
        <v>1173</v>
      </c>
      <c r="AB132" s="178" t="s">
        <v>1186</v>
      </c>
      <c r="AC132" s="178" t="s">
        <v>1187</v>
      </c>
      <c r="AD132" s="178" t="s">
        <v>870</v>
      </c>
      <c r="AE132" s="178"/>
      <c r="AF132" s="178"/>
      <c r="AG132" s="178" t="s">
        <v>1176</v>
      </c>
      <c r="AH132" s="178" t="s">
        <v>880</v>
      </c>
      <c r="AI132" s="178"/>
      <c r="AJ132" s="178"/>
      <c r="AK132" s="391"/>
      <c r="AL132" s="391"/>
      <c r="AM132" s="391"/>
      <c r="AN132" s="378"/>
      <c r="AO132" s="378"/>
      <c r="AP132" s="396"/>
      <c r="AQ132" s="396">
        <v>30300000</v>
      </c>
      <c r="AR132" s="397" t="e">
        <f t="shared" si="16"/>
        <v>#DIV/0!</v>
      </c>
      <c r="AS132" s="396"/>
      <c r="AT132" s="397"/>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row>
    <row r="133" spans="1:142" s="143" customFormat="1" ht="81.75" customHeight="1">
      <c r="A133" s="178" t="s">
        <v>355</v>
      </c>
      <c r="B133" s="178" t="s">
        <v>356</v>
      </c>
      <c r="C133" s="248" t="s">
        <v>357</v>
      </c>
      <c r="D133" s="178" t="s">
        <v>359</v>
      </c>
      <c r="E133" s="249" t="s">
        <v>1165</v>
      </c>
      <c r="F133" s="249">
        <v>2024130010070</v>
      </c>
      <c r="G133" s="178" t="s">
        <v>1166</v>
      </c>
      <c r="H133" s="178" t="s">
        <v>1192</v>
      </c>
      <c r="I133" s="178" t="s">
        <v>1193</v>
      </c>
      <c r="J133" s="230">
        <v>0.1</v>
      </c>
      <c r="K133" s="178" t="s">
        <v>1194</v>
      </c>
      <c r="L133" s="180" t="s">
        <v>1427</v>
      </c>
      <c r="M133" s="178" t="s">
        <v>1195</v>
      </c>
      <c r="N133" s="180">
        <v>100</v>
      </c>
      <c r="O133" s="180">
        <v>21</v>
      </c>
      <c r="P133" s="198">
        <f t="shared" si="13"/>
        <v>0.21</v>
      </c>
      <c r="Q133" s="376"/>
      <c r="R133" s="376"/>
      <c r="S133" s="377"/>
      <c r="T133" s="376"/>
      <c r="U133" s="377"/>
      <c r="V133" s="258">
        <v>45689</v>
      </c>
      <c r="W133" s="258">
        <v>46022</v>
      </c>
      <c r="X133" s="214">
        <f t="shared" si="17"/>
        <v>333</v>
      </c>
      <c r="Y133" s="224" t="s">
        <v>1171</v>
      </c>
      <c r="Z133" s="178" t="s">
        <v>1172</v>
      </c>
      <c r="AA133" s="178" t="s">
        <v>1173</v>
      </c>
      <c r="AB133" s="178" t="s">
        <v>1196</v>
      </c>
      <c r="AC133" s="178" t="s">
        <v>1197</v>
      </c>
      <c r="AD133" s="178" t="s">
        <v>870</v>
      </c>
      <c r="AE133" s="178"/>
      <c r="AF133" s="178"/>
      <c r="AG133" s="178" t="s">
        <v>1176</v>
      </c>
      <c r="AH133" s="178" t="s">
        <v>880</v>
      </c>
      <c r="AI133" s="178"/>
      <c r="AJ133" s="178"/>
      <c r="AK133" s="391"/>
      <c r="AL133" s="391"/>
      <c r="AM133" s="391"/>
      <c r="AN133" s="378"/>
      <c r="AO133" s="378"/>
      <c r="AP133" s="396"/>
      <c r="AQ133" s="396">
        <v>30300000</v>
      </c>
      <c r="AR133" s="397" t="e">
        <f t="shared" si="16"/>
        <v>#DIV/0!</v>
      </c>
      <c r="AS133" s="396"/>
      <c r="AT133" s="397"/>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row>
    <row r="134" spans="1:142" s="143" customFormat="1" ht="114">
      <c r="A134" s="178" t="s">
        <v>355</v>
      </c>
      <c r="B134" s="178" t="s">
        <v>356</v>
      </c>
      <c r="C134" s="248" t="s">
        <v>357</v>
      </c>
      <c r="D134" s="178" t="s">
        <v>359</v>
      </c>
      <c r="E134" s="249" t="s">
        <v>1165</v>
      </c>
      <c r="F134" s="249">
        <v>2024130010070</v>
      </c>
      <c r="G134" s="178" t="s">
        <v>1166</v>
      </c>
      <c r="H134" s="178" t="s">
        <v>1192</v>
      </c>
      <c r="I134" s="193" t="s">
        <v>1189</v>
      </c>
      <c r="J134" s="230">
        <v>0.1</v>
      </c>
      <c r="K134" s="178" t="s">
        <v>1198</v>
      </c>
      <c r="L134" s="180" t="s">
        <v>1427</v>
      </c>
      <c r="M134" s="178" t="s">
        <v>1199</v>
      </c>
      <c r="N134" s="180" t="s">
        <v>162</v>
      </c>
      <c r="O134" s="180"/>
      <c r="P134" s="180" t="s">
        <v>162</v>
      </c>
      <c r="Q134" s="376"/>
      <c r="R134" s="376"/>
      <c r="S134" s="377"/>
      <c r="T134" s="376"/>
      <c r="U134" s="377"/>
      <c r="V134" s="258"/>
      <c r="W134" s="258"/>
      <c r="X134" s="214">
        <f t="shared" si="17"/>
        <v>0</v>
      </c>
      <c r="Y134" s="224" t="s">
        <v>1171</v>
      </c>
      <c r="Z134" s="178" t="s">
        <v>1172</v>
      </c>
      <c r="AA134" s="178" t="s">
        <v>1173</v>
      </c>
      <c r="AB134" s="178" t="s">
        <v>1196</v>
      </c>
      <c r="AC134" s="178" t="s">
        <v>1197</v>
      </c>
      <c r="AD134" s="178" t="s">
        <v>870</v>
      </c>
      <c r="AE134" s="178"/>
      <c r="AF134" s="178"/>
      <c r="AG134" s="178" t="s">
        <v>1176</v>
      </c>
      <c r="AH134" s="178" t="s">
        <v>880</v>
      </c>
      <c r="AI134" s="178"/>
      <c r="AJ134" s="178"/>
      <c r="AK134" s="391"/>
      <c r="AL134" s="391"/>
      <c r="AM134" s="391"/>
      <c r="AN134" s="378"/>
      <c r="AO134" s="378"/>
      <c r="AP134" s="396"/>
      <c r="AQ134" s="396">
        <v>30300000</v>
      </c>
      <c r="AR134" s="397" t="e">
        <f t="shared" si="16"/>
        <v>#DIV/0!</v>
      </c>
      <c r="AS134" s="396"/>
      <c r="AT134" s="397"/>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row>
    <row r="135" spans="1:142" s="143" customFormat="1" ht="114">
      <c r="A135" s="178" t="s">
        <v>355</v>
      </c>
      <c r="B135" s="178" t="s">
        <v>356</v>
      </c>
      <c r="C135" s="248" t="s">
        <v>357</v>
      </c>
      <c r="D135" s="178" t="s">
        <v>359</v>
      </c>
      <c r="E135" s="249" t="s">
        <v>1165</v>
      </c>
      <c r="F135" s="249">
        <v>2024130010070</v>
      </c>
      <c r="G135" s="178" t="s">
        <v>1166</v>
      </c>
      <c r="H135" s="178" t="s">
        <v>1192</v>
      </c>
      <c r="I135" s="178" t="s">
        <v>1200</v>
      </c>
      <c r="J135" s="230">
        <v>0.1</v>
      </c>
      <c r="K135" s="178" t="s">
        <v>1201</v>
      </c>
      <c r="L135" s="180" t="s">
        <v>1427</v>
      </c>
      <c r="M135" s="178" t="s">
        <v>1202</v>
      </c>
      <c r="N135" s="180">
        <v>19</v>
      </c>
      <c r="O135" s="180">
        <v>18</v>
      </c>
      <c r="P135" s="198">
        <f t="shared" si="13"/>
        <v>0.94736842105263153</v>
      </c>
      <c r="Q135" s="376"/>
      <c r="R135" s="376"/>
      <c r="S135" s="377"/>
      <c r="T135" s="376"/>
      <c r="U135" s="377"/>
      <c r="V135" s="258">
        <v>45689</v>
      </c>
      <c r="W135" s="258">
        <v>46022</v>
      </c>
      <c r="X135" s="214">
        <f t="shared" si="17"/>
        <v>333</v>
      </c>
      <c r="Y135" s="224" t="s">
        <v>1171</v>
      </c>
      <c r="Z135" s="178" t="s">
        <v>1172</v>
      </c>
      <c r="AA135" s="178" t="s">
        <v>1173</v>
      </c>
      <c r="AB135" s="178" t="s">
        <v>1203</v>
      </c>
      <c r="AC135" s="178" t="s">
        <v>1204</v>
      </c>
      <c r="AD135" s="178" t="s">
        <v>870</v>
      </c>
      <c r="AE135" s="178"/>
      <c r="AF135" s="178"/>
      <c r="AG135" s="178" t="s">
        <v>1176</v>
      </c>
      <c r="AH135" s="178" t="s">
        <v>880</v>
      </c>
      <c r="AI135" s="178"/>
      <c r="AJ135" s="178"/>
      <c r="AK135" s="391"/>
      <c r="AL135" s="391"/>
      <c r="AM135" s="391"/>
      <c r="AN135" s="378"/>
      <c r="AO135" s="378"/>
      <c r="AP135" s="396"/>
      <c r="AQ135" s="396">
        <v>30300000</v>
      </c>
      <c r="AR135" s="397" t="e">
        <f t="shared" si="16"/>
        <v>#DIV/0!</v>
      </c>
      <c r="AS135" s="396"/>
      <c r="AT135" s="397"/>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row>
    <row r="136" spans="1:142" s="143" customFormat="1" ht="88.5" customHeight="1">
      <c r="A136" s="178" t="s">
        <v>355</v>
      </c>
      <c r="B136" s="178" t="s">
        <v>356</v>
      </c>
      <c r="C136" s="248" t="s">
        <v>357</v>
      </c>
      <c r="D136" s="178" t="s">
        <v>359</v>
      </c>
      <c r="E136" s="249" t="s">
        <v>1165</v>
      </c>
      <c r="F136" s="249">
        <v>2024130010070</v>
      </c>
      <c r="G136" s="178" t="s">
        <v>1166</v>
      </c>
      <c r="H136" s="178" t="s">
        <v>1192</v>
      </c>
      <c r="I136" s="178" t="s">
        <v>1200</v>
      </c>
      <c r="J136" s="230">
        <v>0.1</v>
      </c>
      <c r="K136" s="178" t="s">
        <v>1205</v>
      </c>
      <c r="L136" s="180" t="s">
        <v>1427</v>
      </c>
      <c r="M136" s="178" t="s">
        <v>1206</v>
      </c>
      <c r="N136" s="180" t="s">
        <v>162</v>
      </c>
      <c r="O136" s="180"/>
      <c r="P136" s="180" t="s">
        <v>162</v>
      </c>
      <c r="Q136" s="376"/>
      <c r="R136" s="376"/>
      <c r="S136" s="377"/>
      <c r="T136" s="376"/>
      <c r="U136" s="377"/>
      <c r="V136" s="258"/>
      <c r="W136" s="258"/>
      <c r="X136" s="214">
        <f t="shared" si="17"/>
        <v>0</v>
      </c>
      <c r="Y136" s="224" t="s">
        <v>1171</v>
      </c>
      <c r="Z136" s="178" t="s">
        <v>1172</v>
      </c>
      <c r="AA136" s="178" t="s">
        <v>1173</v>
      </c>
      <c r="AB136" s="178" t="s">
        <v>1203</v>
      </c>
      <c r="AC136" s="178" t="s">
        <v>1204</v>
      </c>
      <c r="AD136" s="178" t="s">
        <v>870</v>
      </c>
      <c r="AE136" s="178"/>
      <c r="AF136" s="178"/>
      <c r="AG136" s="178" t="s">
        <v>1176</v>
      </c>
      <c r="AH136" s="178" t="s">
        <v>880</v>
      </c>
      <c r="AI136" s="178"/>
      <c r="AJ136" s="178"/>
      <c r="AK136" s="391"/>
      <c r="AL136" s="391"/>
      <c r="AM136" s="391"/>
      <c r="AN136" s="378"/>
      <c r="AO136" s="378"/>
      <c r="AP136" s="396"/>
      <c r="AQ136" s="396">
        <v>30300000</v>
      </c>
      <c r="AR136" s="397" t="e">
        <f t="shared" si="16"/>
        <v>#DIV/0!</v>
      </c>
      <c r="AS136" s="396"/>
      <c r="AT136" s="397"/>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row>
    <row r="137" spans="1:142" s="143" customFormat="1" ht="51" customHeight="1">
      <c r="A137" s="178"/>
      <c r="B137" s="178"/>
      <c r="C137" s="248"/>
      <c r="D137" s="178"/>
      <c r="E137" s="372" t="s">
        <v>2104</v>
      </c>
      <c r="F137" s="372"/>
      <c r="G137" s="372"/>
      <c r="H137" s="372"/>
      <c r="I137" s="372"/>
      <c r="J137" s="372"/>
      <c r="K137" s="372"/>
      <c r="L137" s="372"/>
      <c r="M137" s="372"/>
      <c r="N137" s="372"/>
      <c r="O137" s="372"/>
      <c r="P137" s="162">
        <f>AVERAGE(P129:P136)</f>
        <v>0.5262280701754386</v>
      </c>
      <c r="Q137" s="404" t="s">
        <v>2150</v>
      </c>
      <c r="R137" s="404"/>
      <c r="S137" s="404"/>
      <c r="T137" s="404"/>
      <c r="U137" s="404"/>
      <c r="V137" s="258"/>
      <c r="W137" s="258"/>
      <c r="X137" s="214"/>
      <c r="Y137" s="224"/>
      <c r="Z137" s="178"/>
      <c r="AA137" s="178"/>
      <c r="AB137" s="178"/>
      <c r="AC137" s="178"/>
      <c r="AD137" s="178"/>
      <c r="AE137" s="178"/>
      <c r="AF137" s="178"/>
      <c r="AG137" s="178"/>
      <c r="AH137" s="178"/>
      <c r="AI137" s="178"/>
      <c r="AJ137" s="178"/>
      <c r="AK137" s="263"/>
      <c r="AL137" s="263"/>
      <c r="AM137" s="263"/>
      <c r="AN137" s="180"/>
      <c r="AO137" s="180"/>
      <c r="AP137" s="172"/>
      <c r="AQ137" s="172"/>
      <c r="AR137" s="172"/>
      <c r="AS137" s="172"/>
      <c r="AT137" s="172"/>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row>
    <row r="138" spans="1:142" ht="64.5" customHeight="1">
      <c r="A138" s="178" t="s">
        <v>361</v>
      </c>
      <c r="B138" s="178" t="s">
        <v>362</v>
      </c>
      <c r="C138" s="248" t="s">
        <v>363</v>
      </c>
      <c r="D138" s="178" t="s">
        <v>365</v>
      </c>
      <c r="E138" s="249" t="s">
        <v>1207</v>
      </c>
      <c r="F138" s="249">
        <v>2024130010167</v>
      </c>
      <c r="G138" s="178" t="s">
        <v>1208</v>
      </c>
      <c r="H138" s="178" t="s">
        <v>1209</v>
      </c>
      <c r="I138" s="178" t="s">
        <v>1210</v>
      </c>
      <c r="J138" s="182">
        <v>0.25</v>
      </c>
      <c r="K138" s="178" t="s">
        <v>1211</v>
      </c>
      <c r="L138" s="180" t="s">
        <v>1427</v>
      </c>
      <c r="M138" s="193" t="s">
        <v>1814</v>
      </c>
      <c r="N138" s="180">
        <v>450</v>
      </c>
      <c r="O138" s="180">
        <v>150</v>
      </c>
      <c r="P138" s="198">
        <f t="shared" si="13"/>
        <v>0.33333333333333331</v>
      </c>
      <c r="Q138" s="396">
        <v>950000000</v>
      </c>
      <c r="R138" s="394">
        <v>30400000</v>
      </c>
      <c r="S138" s="397">
        <f>R138/Q138</f>
        <v>3.2000000000000001E-2</v>
      </c>
      <c r="T138" s="396">
        <v>497600000</v>
      </c>
      <c r="U138" s="397">
        <f>T138/Q138</f>
        <v>0.52378947368421047</v>
      </c>
      <c r="V138" s="258">
        <v>45677</v>
      </c>
      <c r="W138" s="258">
        <v>46022</v>
      </c>
      <c r="X138" s="214">
        <f>+W138-V138</f>
        <v>345</v>
      </c>
      <c r="Y138" s="224" t="s">
        <v>896</v>
      </c>
      <c r="Z138" s="178" t="s">
        <v>897</v>
      </c>
      <c r="AA138" s="178" t="s">
        <v>1212</v>
      </c>
      <c r="AB138" s="200" t="s">
        <v>1213</v>
      </c>
      <c r="AC138" s="178" t="s">
        <v>1214</v>
      </c>
      <c r="AD138" s="178" t="s">
        <v>870</v>
      </c>
      <c r="AE138" s="178"/>
      <c r="AF138" s="178"/>
      <c r="AG138" s="178" t="s">
        <v>1176</v>
      </c>
      <c r="AH138" s="178" t="s">
        <v>880</v>
      </c>
      <c r="AI138" s="244">
        <v>45708</v>
      </c>
      <c r="AJ138" s="178"/>
      <c r="AK138" s="178"/>
      <c r="AL138" s="378" t="s">
        <v>1215</v>
      </c>
      <c r="AM138" s="378" t="s">
        <v>1215</v>
      </c>
      <c r="AN138" s="378" t="s">
        <v>1216</v>
      </c>
      <c r="AO138" s="378" t="s">
        <v>1217</v>
      </c>
      <c r="AP138" s="376">
        <v>1900000000</v>
      </c>
      <c r="AQ138" s="376">
        <v>30400000</v>
      </c>
      <c r="AR138" s="377">
        <f>AQ138/AP138</f>
        <v>1.6E-2</v>
      </c>
      <c r="AS138" s="376">
        <v>497600000</v>
      </c>
      <c r="AT138" s="377">
        <f>AS138/AP138</f>
        <v>0.26189473684210524</v>
      </c>
    </row>
    <row r="139" spans="1:142" ht="104.25" customHeight="1">
      <c r="A139" s="178" t="s">
        <v>361</v>
      </c>
      <c r="B139" s="178" t="s">
        <v>362</v>
      </c>
      <c r="C139" s="248" t="s">
        <v>363</v>
      </c>
      <c r="D139" s="178" t="s">
        <v>365</v>
      </c>
      <c r="E139" s="249" t="s">
        <v>1207</v>
      </c>
      <c r="F139" s="249">
        <v>2024130010167</v>
      </c>
      <c r="G139" s="178" t="s">
        <v>1208</v>
      </c>
      <c r="H139" s="178" t="s">
        <v>1209</v>
      </c>
      <c r="I139" s="178" t="s">
        <v>1210</v>
      </c>
      <c r="J139" s="182">
        <v>0.25</v>
      </c>
      <c r="K139" s="178" t="s">
        <v>1815</v>
      </c>
      <c r="L139" s="180" t="s">
        <v>1427</v>
      </c>
      <c r="M139" s="193" t="s">
        <v>1816</v>
      </c>
      <c r="N139" s="182">
        <v>1</v>
      </c>
      <c r="O139" s="182">
        <v>0.25</v>
      </c>
      <c r="P139" s="198">
        <f t="shared" si="13"/>
        <v>0.25</v>
      </c>
      <c r="Q139" s="396"/>
      <c r="R139" s="394"/>
      <c r="S139" s="397"/>
      <c r="T139" s="396"/>
      <c r="U139" s="397"/>
      <c r="V139" s="258">
        <v>45659</v>
      </c>
      <c r="W139" s="258">
        <v>46022</v>
      </c>
      <c r="X139" s="214">
        <f t="shared" ref="X139:X151" si="18">+W139-V139</f>
        <v>363</v>
      </c>
      <c r="Y139" s="224" t="s">
        <v>896</v>
      </c>
      <c r="Z139" s="178" t="s">
        <v>897</v>
      </c>
      <c r="AA139" s="180" t="s">
        <v>1212</v>
      </c>
      <c r="AB139" s="200" t="s">
        <v>1213</v>
      </c>
      <c r="AC139" s="178" t="s">
        <v>1214</v>
      </c>
      <c r="AD139" s="178" t="s">
        <v>870</v>
      </c>
      <c r="AE139" s="178"/>
      <c r="AF139" s="178"/>
      <c r="AG139" s="178" t="s">
        <v>1176</v>
      </c>
      <c r="AH139" s="178" t="s">
        <v>880</v>
      </c>
      <c r="AI139" s="244">
        <v>45708</v>
      </c>
      <c r="AJ139" s="178"/>
      <c r="AK139" s="178"/>
      <c r="AL139" s="378"/>
      <c r="AM139" s="378"/>
      <c r="AN139" s="378"/>
      <c r="AO139" s="378"/>
      <c r="AP139" s="376"/>
      <c r="AQ139" s="376"/>
      <c r="AR139" s="377"/>
      <c r="AS139" s="376"/>
      <c r="AT139" s="377"/>
    </row>
    <row r="140" spans="1:142" ht="88.5" customHeight="1">
      <c r="A140" s="178" t="s">
        <v>361</v>
      </c>
      <c r="B140" s="178" t="s">
        <v>362</v>
      </c>
      <c r="C140" s="248" t="s">
        <v>363</v>
      </c>
      <c r="D140" s="178" t="s">
        <v>365</v>
      </c>
      <c r="E140" s="249" t="s">
        <v>1207</v>
      </c>
      <c r="F140" s="249">
        <v>2024130010167</v>
      </c>
      <c r="G140" s="178" t="s">
        <v>1208</v>
      </c>
      <c r="H140" s="178" t="s">
        <v>1218</v>
      </c>
      <c r="I140" s="178" t="s">
        <v>1210</v>
      </c>
      <c r="J140" s="182">
        <v>0.25</v>
      </c>
      <c r="K140" s="178" t="s">
        <v>1219</v>
      </c>
      <c r="L140" s="180" t="s">
        <v>1427</v>
      </c>
      <c r="M140" s="193" t="s">
        <v>1817</v>
      </c>
      <c r="N140" s="230">
        <v>1</v>
      </c>
      <c r="O140" s="230">
        <v>0.5</v>
      </c>
      <c r="P140" s="198">
        <f t="shared" si="13"/>
        <v>0.5</v>
      </c>
      <c r="Q140" s="396"/>
      <c r="R140" s="394"/>
      <c r="S140" s="397"/>
      <c r="T140" s="396"/>
      <c r="U140" s="397"/>
      <c r="V140" s="258">
        <v>45659</v>
      </c>
      <c r="W140" s="258">
        <v>46022</v>
      </c>
      <c r="X140" s="214">
        <f t="shared" si="18"/>
        <v>363</v>
      </c>
      <c r="Y140" s="224" t="s">
        <v>896</v>
      </c>
      <c r="Z140" s="178" t="s">
        <v>897</v>
      </c>
      <c r="AA140" s="180" t="s">
        <v>1212</v>
      </c>
      <c r="AB140" s="178" t="s">
        <v>1220</v>
      </c>
      <c r="AC140" s="178" t="s">
        <v>1221</v>
      </c>
      <c r="AD140" s="178" t="s">
        <v>870</v>
      </c>
      <c r="AE140" s="178"/>
      <c r="AF140" s="178"/>
      <c r="AG140" s="178" t="s">
        <v>1176</v>
      </c>
      <c r="AH140" s="178" t="s">
        <v>880</v>
      </c>
      <c r="AI140" s="244">
        <v>45708</v>
      </c>
      <c r="AJ140" s="178"/>
      <c r="AK140" s="178"/>
      <c r="AL140" s="378"/>
      <c r="AM140" s="378"/>
      <c r="AN140" s="378"/>
      <c r="AO140" s="378"/>
      <c r="AP140" s="376"/>
      <c r="AQ140" s="376"/>
      <c r="AR140" s="377"/>
      <c r="AS140" s="376"/>
      <c r="AT140" s="377"/>
    </row>
    <row r="141" spans="1:142" ht="82.5" customHeight="1">
      <c r="A141" s="178" t="s">
        <v>361</v>
      </c>
      <c r="B141" s="178" t="s">
        <v>362</v>
      </c>
      <c r="C141" s="248" t="s">
        <v>363</v>
      </c>
      <c r="D141" s="178" t="s">
        <v>365</v>
      </c>
      <c r="E141" s="249" t="s">
        <v>1207</v>
      </c>
      <c r="F141" s="249">
        <v>2024130010167</v>
      </c>
      <c r="G141" s="178" t="s">
        <v>1208</v>
      </c>
      <c r="H141" s="178" t="s">
        <v>1218</v>
      </c>
      <c r="I141" s="178" t="s">
        <v>1210</v>
      </c>
      <c r="J141" s="182">
        <v>0.25</v>
      </c>
      <c r="K141" s="178" t="s">
        <v>1222</v>
      </c>
      <c r="L141" s="180" t="s">
        <v>1427</v>
      </c>
      <c r="M141" s="193" t="s">
        <v>1223</v>
      </c>
      <c r="N141" s="182">
        <v>1</v>
      </c>
      <c r="O141" s="182">
        <v>0</v>
      </c>
      <c r="P141" s="198">
        <f t="shared" si="13"/>
        <v>0</v>
      </c>
      <c r="Q141" s="396"/>
      <c r="R141" s="394"/>
      <c r="S141" s="397"/>
      <c r="T141" s="396"/>
      <c r="U141" s="397"/>
      <c r="V141" s="258">
        <v>45659</v>
      </c>
      <c r="W141" s="258">
        <v>46022</v>
      </c>
      <c r="X141" s="214">
        <f t="shared" si="18"/>
        <v>363</v>
      </c>
      <c r="Y141" s="224" t="s">
        <v>896</v>
      </c>
      <c r="Z141" s="178" t="s">
        <v>897</v>
      </c>
      <c r="AA141" s="180" t="s">
        <v>1212</v>
      </c>
      <c r="AB141" s="178" t="s">
        <v>1220</v>
      </c>
      <c r="AC141" s="178" t="s">
        <v>1221</v>
      </c>
      <c r="AD141" s="178" t="s">
        <v>870</v>
      </c>
      <c r="AE141" s="178"/>
      <c r="AF141" s="178"/>
      <c r="AG141" s="178" t="s">
        <v>1176</v>
      </c>
      <c r="AH141" s="178" t="s">
        <v>880</v>
      </c>
      <c r="AI141" s="244">
        <v>45708</v>
      </c>
      <c r="AJ141" s="178"/>
      <c r="AK141" s="178"/>
      <c r="AL141" s="378"/>
      <c r="AM141" s="378"/>
      <c r="AN141" s="378"/>
      <c r="AO141" s="378"/>
      <c r="AP141" s="376"/>
      <c r="AQ141" s="376"/>
      <c r="AR141" s="377"/>
      <c r="AS141" s="376"/>
      <c r="AT141" s="377"/>
    </row>
    <row r="142" spans="1:142" ht="78.75" customHeight="1">
      <c r="A142" s="178" t="s">
        <v>361</v>
      </c>
      <c r="B142" s="178" t="s">
        <v>362</v>
      </c>
      <c r="C142" s="248" t="s">
        <v>363</v>
      </c>
      <c r="D142" s="178" t="s">
        <v>365</v>
      </c>
      <c r="E142" s="249" t="s">
        <v>1207</v>
      </c>
      <c r="F142" s="249">
        <v>2024130010167</v>
      </c>
      <c r="G142" s="178" t="s">
        <v>1208</v>
      </c>
      <c r="H142" s="178" t="s">
        <v>1218</v>
      </c>
      <c r="I142" s="178" t="s">
        <v>1210</v>
      </c>
      <c r="J142" s="182">
        <v>0.25</v>
      </c>
      <c r="K142" s="178" t="s">
        <v>1225</v>
      </c>
      <c r="L142" s="180" t="s">
        <v>1427</v>
      </c>
      <c r="M142" s="193" t="s">
        <v>1818</v>
      </c>
      <c r="N142" s="180">
        <v>300</v>
      </c>
      <c r="O142" s="180">
        <v>10</v>
      </c>
      <c r="P142" s="198">
        <f t="shared" si="13"/>
        <v>3.3333333333333333E-2</v>
      </c>
      <c r="Q142" s="396"/>
      <c r="R142" s="394"/>
      <c r="S142" s="397"/>
      <c r="T142" s="396"/>
      <c r="U142" s="397"/>
      <c r="V142" s="258">
        <v>45659</v>
      </c>
      <c r="W142" s="258">
        <v>46022</v>
      </c>
      <c r="X142" s="214">
        <f t="shared" si="18"/>
        <v>363</v>
      </c>
      <c r="Y142" s="224" t="s">
        <v>896</v>
      </c>
      <c r="Z142" s="178" t="s">
        <v>897</v>
      </c>
      <c r="AA142" s="180" t="s">
        <v>1212</v>
      </c>
      <c r="AB142" s="178" t="s">
        <v>1226</v>
      </c>
      <c r="AC142" s="178" t="s">
        <v>1227</v>
      </c>
      <c r="AD142" s="178" t="s">
        <v>870</v>
      </c>
      <c r="AE142" s="178"/>
      <c r="AF142" s="178"/>
      <c r="AG142" s="178" t="s">
        <v>1176</v>
      </c>
      <c r="AH142" s="178" t="s">
        <v>880</v>
      </c>
      <c r="AI142" s="244">
        <v>45708</v>
      </c>
      <c r="AJ142" s="178"/>
      <c r="AK142" s="178"/>
      <c r="AL142" s="378"/>
      <c r="AM142" s="378"/>
      <c r="AN142" s="378"/>
      <c r="AO142" s="378"/>
      <c r="AP142" s="376"/>
      <c r="AQ142" s="376"/>
      <c r="AR142" s="377"/>
      <c r="AS142" s="376"/>
      <c r="AT142" s="377"/>
    </row>
    <row r="143" spans="1:142" s="142" customFormat="1" ht="58.5" customHeight="1">
      <c r="A143" s="178" t="s">
        <v>361</v>
      </c>
      <c r="B143" s="178" t="s">
        <v>362</v>
      </c>
      <c r="C143" s="248" t="s">
        <v>363</v>
      </c>
      <c r="D143" s="178" t="s">
        <v>368</v>
      </c>
      <c r="E143" s="249" t="s">
        <v>1207</v>
      </c>
      <c r="F143" s="249">
        <v>2024130010167</v>
      </c>
      <c r="G143" s="178" t="s">
        <v>1208</v>
      </c>
      <c r="H143" s="178" t="s">
        <v>1228</v>
      </c>
      <c r="I143" s="178" t="s">
        <v>1224</v>
      </c>
      <c r="J143" s="182">
        <v>0.25</v>
      </c>
      <c r="K143" s="178" t="s">
        <v>1229</v>
      </c>
      <c r="L143" s="180" t="s">
        <v>1427</v>
      </c>
      <c r="M143" s="193" t="s">
        <v>1819</v>
      </c>
      <c r="N143" s="180">
        <v>1</v>
      </c>
      <c r="O143" s="180">
        <v>0</v>
      </c>
      <c r="P143" s="198">
        <f t="shared" si="13"/>
        <v>0</v>
      </c>
      <c r="Q143" s="396"/>
      <c r="R143" s="394"/>
      <c r="S143" s="397"/>
      <c r="T143" s="396"/>
      <c r="U143" s="397"/>
      <c r="V143" s="258">
        <v>45690</v>
      </c>
      <c r="W143" s="258">
        <v>46022</v>
      </c>
      <c r="X143" s="214">
        <f t="shared" si="18"/>
        <v>332</v>
      </c>
      <c r="Y143" s="224" t="s">
        <v>896</v>
      </c>
      <c r="Z143" s="178" t="s">
        <v>897</v>
      </c>
      <c r="AA143" s="180" t="s">
        <v>1212</v>
      </c>
      <c r="AB143" s="178" t="s">
        <v>1226</v>
      </c>
      <c r="AC143" s="178" t="s">
        <v>1227</v>
      </c>
      <c r="AD143" s="178" t="s">
        <v>870</v>
      </c>
      <c r="AE143" s="178"/>
      <c r="AF143" s="178"/>
      <c r="AG143" s="178" t="s">
        <v>1230</v>
      </c>
      <c r="AH143" s="178" t="s">
        <v>880</v>
      </c>
      <c r="AI143" s="244">
        <v>45708</v>
      </c>
      <c r="AJ143" s="178"/>
      <c r="AK143" s="178"/>
      <c r="AL143" s="378"/>
      <c r="AM143" s="378"/>
      <c r="AN143" s="378"/>
      <c r="AO143" s="378"/>
      <c r="AP143" s="376"/>
      <c r="AQ143" s="376"/>
      <c r="AR143" s="377"/>
      <c r="AS143" s="376"/>
      <c r="AT143" s="377"/>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row>
    <row r="144" spans="1:142" s="142" customFormat="1" ht="106.5" customHeight="1">
      <c r="A144" s="178" t="s">
        <v>361</v>
      </c>
      <c r="B144" s="178" t="s">
        <v>362</v>
      </c>
      <c r="C144" s="248" t="s">
        <v>363</v>
      </c>
      <c r="D144" s="178" t="s">
        <v>368</v>
      </c>
      <c r="E144" s="249" t="s">
        <v>1207</v>
      </c>
      <c r="F144" s="249">
        <v>2024130010167</v>
      </c>
      <c r="G144" s="178" t="s">
        <v>1208</v>
      </c>
      <c r="H144" s="178" t="s">
        <v>1228</v>
      </c>
      <c r="I144" s="178" t="s">
        <v>1224</v>
      </c>
      <c r="J144" s="182">
        <v>0.25</v>
      </c>
      <c r="K144" s="178" t="s">
        <v>1231</v>
      </c>
      <c r="L144" s="180" t="s">
        <v>1427</v>
      </c>
      <c r="M144" s="193" t="s">
        <v>1820</v>
      </c>
      <c r="N144" s="261">
        <v>3</v>
      </c>
      <c r="O144" s="261">
        <v>0</v>
      </c>
      <c r="P144" s="198">
        <f t="shared" si="13"/>
        <v>0</v>
      </c>
      <c r="Q144" s="396"/>
      <c r="R144" s="394"/>
      <c r="S144" s="397"/>
      <c r="T144" s="396"/>
      <c r="U144" s="397"/>
      <c r="V144" s="258">
        <v>45690</v>
      </c>
      <c r="W144" s="258">
        <v>46022</v>
      </c>
      <c r="X144" s="214">
        <f t="shared" si="18"/>
        <v>332</v>
      </c>
      <c r="Y144" s="224" t="s">
        <v>896</v>
      </c>
      <c r="Z144" s="178" t="s">
        <v>897</v>
      </c>
      <c r="AA144" s="180" t="s">
        <v>1212</v>
      </c>
      <c r="AB144" s="178" t="s">
        <v>1226</v>
      </c>
      <c r="AC144" s="178" t="s">
        <v>1227</v>
      </c>
      <c r="AD144" s="178" t="s">
        <v>870</v>
      </c>
      <c r="AE144" s="178"/>
      <c r="AF144" s="178"/>
      <c r="AG144" s="178" t="s">
        <v>1176</v>
      </c>
      <c r="AH144" s="178" t="s">
        <v>880</v>
      </c>
      <c r="AI144" s="244">
        <v>45708</v>
      </c>
      <c r="AJ144" s="178"/>
      <c r="AK144" s="178"/>
      <c r="AL144" s="378"/>
      <c r="AM144" s="378"/>
      <c r="AN144" s="378"/>
      <c r="AO144" s="378"/>
      <c r="AP144" s="376"/>
      <c r="AQ144" s="376"/>
      <c r="AR144" s="377"/>
      <c r="AS144" s="376"/>
      <c r="AT144" s="377"/>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row>
    <row r="145" spans="1:142" s="142" customFormat="1" ht="96" customHeight="1">
      <c r="A145" s="178" t="s">
        <v>361</v>
      </c>
      <c r="B145" s="178" t="s">
        <v>362</v>
      </c>
      <c r="C145" s="248" t="s">
        <v>363</v>
      </c>
      <c r="D145" s="178" t="s">
        <v>368</v>
      </c>
      <c r="E145" s="249" t="s">
        <v>1207</v>
      </c>
      <c r="F145" s="249">
        <v>2024130010167</v>
      </c>
      <c r="G145" s="178" t="s">
        <v>1208</v>
      </c>
      <c r="H145" s="178" t="s">
        <v>1232</v>
      </c>
      <c r="I145" s="178" t="s">
        <v>1224</v>
      </c>
      <c r="J145" s="182">
        <v>0.25</v>
      </c>
      <c r="K145" s="178" t="s">
        <v>1233</v>
      </c>
      <c r="L145" s="180" t="s">
        <v>1427</v>
      </c>
      <c r="M145" s="193" t="s">
        <v>1234</v>
      </c>
      <c r="N145" s="261">
        <v>1</v>
      </c>
      <c r="O145" s="261">
        <v>0</v>
      </c>
      <c r="P145" s="198">
        <f t="shared" si="13"/>
        <v>0</v>
      </c>
      <c r="Q145" s="396"/>
      <c r="R145" s="394"/>
      <c r="S145" s="397"/>
      <c r="T145" s="396"/>
      <c r="U145" s="397"/>
      <c r="V145" s="258">
        <v>45659</v>
      </c>
      <c r="W145" s="258">
        <v>46022</v>
      </c>
      <c r="X145" s="214">
        <f t="shared" si="18"/>
        <v>363</v>
      </c>
      <c r="Y145" s="224" t="s">
        <v>896</v>
      </c>
      <c r="Z145" s="178" t="s">
        <v>897</v>
      </c>
      <c r="AA145" s="180" t="s">
        <v>1212</v>
      </c>
      <c r="AB145" s="178" t="s">
        <v>1226</v>
      </c>
      <c r="AC145" s="178" t="s">
        <v>1227</v>
      </c>
      <c r="AD145" s="178" t="s">
        <v>870</v>
      </c>
      <c r="AE145" s="178"/>
      <c r="AF145" s="178"/>
      <c r="AG145" s="178" t="s">
        <v>1176</v>
      </c>
      <c r="AH145" s="178" t="s">
        <v>880</v>
      </c>
      <c r="AI145" s="244">
        <v>45708</v>
      </c>
      <c r="AJ145" s="178"/>
      <c r="AK145" s="178"/>
      <c r="AL145" s="378"/>
      <c r="AM145" s="378"/>
      <c r="AN145" s="378"/>
      <c r="AO145" s="378"/>
      <c r="AP145" s="376"/>
      <c r="AQ145" s="376"/>
      <c r="AR145" s="377"/>
      <c r="AS145" s="376"/>
      <c r="AT145" s="377"/>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row>
    <row r="146" spans="1:142" s="142" customFormat="1" ht="55.5" customHeight="1">
      <c r="A146" s="178" t="s">
        <v>361</v>
      </c>
      <c r="B146" s="178" t="s">
        <v>362</v>
      </c>
      <c r="C146" s="248" t="s">
        <v>363</v>
      </c>
      <c r="D146" s="178" t="s">
        <v>368</v>
      </c>
      <c r="E146" s="249" t="s">
        <v>1207</v>
      </c>
      <c r="F146" s="249">
        <v>2024130010167</v>
      </c>
      <c r="G146" s="178" t="s">
        <v>1208</v>
      </c>
      <c r="H146" s="178" t="s">
        <v>1232</v>
      </c>
      <c r="I146" s="178" t="s">
        <v>1224</v>
      </c>
      <c r="J146" s="182">
        <v>0.25</v>
      </c>
      <c r="K146" s="178" t="s">
        <v>1235</v>
      </c>
      <c r="L146" s="180" t="s">
        <v>1427</v>
      </c>
      <c r="M146" s="193" t="s">
        <v>1236</v>
      </c>
      <c r="N146" s="230">
        <v>1</v>
      </c>
      <c r="O146" s="261">
        <v>0</v>
      </c>
      <c r="P146" s="198">
        <f t="shared" si="13"/>
        <v>0</v>
      </c>
      <c r="Q146" s="396"/>
      <c r="R146" s="394"/>
      <c r="S146" s="397"/>
      <c r="T146" s="396"/>
      <c r="U146" s="397"/>
      <c r="V146" s="258">
        <v>45659</v>
      </c>
      <c r="W146" s="258">
        <v>46022</v>
      </c>
      <c r="X146" s="214">
        <f t="shared" si="18"/>
        <v>363</v>
      </c>
      <c r="Y146" s="224" t="s">
        <v>896</v>
      </c>
      <c r="Z146" s="178" t="s">
        <v>897</v>
      </c>
      <c r="AA146" s="180" t="s">
        <v>1212</v>
      </c>
      <c r="AB146" s="178" t="s">
        <v>1226</v>
      </c>
      <c r="AC146" s="178" t="s">
        <v>1227</v>
      </c>
      <c r="AD146" s="178" t="s">
        <v>870</v>
      </c>
      <c r="AE146" s="178"/>
      <c r="AF146" s="178"/>
      <c r="AG146" s="178" t="s">
        <v>1176</v>
      </c>
      <c r="AH146" s="178" t="s">
        <v>880</v>
      </c>
      <c r="AI146" s="244">
        <v>45708</v>
      </c>
      <c r="AJ146" s="178"/>
      <c r="AK146" s="178"/>
      <c r="AL146" s="378"/>
      <c r="AM146" s="378"/>
      <c r="AN146" s="378"/>
      <c r="AO146" s="378"/>
      <c r="AP146" s="376"/>
      <c r="AQ146" s="376"/>
      <c r="AR146" s="377"/>
      <c r="AS146" s="376"/>
      <c r="AT146" s="377"/>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row>
    <row r="147" spans="1:142" s="142" customFormat="1" ht="55.5" customHeight="1">
      <c r="A147" s="178"/>
      <c r="B147" s="178"/>
      <c r="C147" s="248"/>
      <c r="D147" s="178"/>
      <c r="E147" s="372" t="s">
        <v>2105</v>
      </c>
      <c r="F147" s="372"/>
      <c r="G147" s="372"/>
      <c r="H147" s="372"/>
      <c r="I147" s="372"/>
      <c r="J147" s="372"/>
      <c r="K147" s="372"/>
      <c r="L147" s="372"/>
      <c r="M147" s="372"/>
      <c r="N147" s="372"/>
      <c r="O147" s="372"/>
      <c r="P147" s="162">
        <f>AVERAGE(P138:P146)</f>
        <v>0.12407407407407407</v>
      </c>
      <c r="Q147" s="407" t="s">
        <v>2151</v>
      </c>
      <c r="R147" s="407"/>
      <c r="S147" s="407"/>
      <c r="T147" s="407"/>
      <c r="U147" s="407"/>
      <c r="V147" s="258"/>
      <c r="W147" s="258"/>
      <c r="X147" s="214"/>
      <c r="Y147" s="224"/>
      <c r="Z147" s="178"/>
      <c r="AA147" s="180"/>
      <c r="AB147" s="178"/>
      <c r="AC147" s="178"/>
      <c r="AD147" s="178"/>
      <c r="AE147" s="178"/>
      <c r="AF147" s="178"/>
      <c r="AG147" s="178"/>
      <c r="AH147" s="178"/>
      <c r="AI147" s="244"/>
      <c r="AJ147" s="178"/>
      <c r="AK147" s="178"/>
      <c r="AL147" s="378"/>
      <c r="AM147" s="378"/>
      <c r="AN147" s="378"/>
      <c r="AO147" s="378"/>
      <c r="AP147" s="376"/>
      <c r="AQ147" s="376"/>
      <c r="AR147" s="377"/>
      <c r="AS147" s="376"/>
      <c r="AT147" s="37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row>
    <row r="148" spans="1:142" s="142" customFormat="1" ht="61.5" customHeight="1">
      <c r="A148" s="178" t="s">
        <v>361</v>
      </c>
      <c r="B148" s="178" t="s">
        <v>362</v>
      </c>
      <c r="C148" s="248" t="s">
        <v>363</v>
      </c>
      <c r="D148" s="178" t="s">
        <v>1812</v>
      </c>
      <c r="E148" s="249" t="s">
        <v>1237</v>
      </c>
      <c r="F148" s="249">
        <v>2024130010207</v>
      </c>
      <c r="G148" s="178" t="s">
        <v>1238</v>
      </c>
      <c r="H148" s="178" t="s">
        <v>1239</v>
      </c>
      <c r="I148" s="178" t="s">
        <v>882</v>
      </c>
      <c r="J148" s="182">
        <v>0.25</v>
      </c>
      <c r="K148" s="193" t="s">
        <v>1821</v>
      </c>
      <c r="L148" s="180" t="s">
        <v>1427</v>
      </c>
      <c r="M148" s="193" t="s">
        <v>1822</v>
      </c>
      <c r="N148" s="261">
        <v>3</v>
      </c>
      <c r="O148" s="261">
        <v>0</v>
      </c>
      <c r="P148" s="198">
        <f t="shared" si="13"/>
        <v>0</v>
      </c>
      <c r="Q148" s="376">
        <v>950000000</v>
      </c>
      <c r="R148" s="376">
        <v>0</v>
      </c>
      <c r="S148" s="392">
        <f>R148/Q148</f>
        <v>0</v>
      </c>
      <c r="T148" s="376">
        <v>0</v>
      </c>
      <c r="U148" s="392">
        <f>T148/Q148</f>
        <v>0</v>
      </c>
      <c r="V148" s="258">
        <v>45689</v>
      </c>
      <c r="W148" s="258">
        <v>46022</v>
      </c>
      <c r="X148" s="214">
        <f t="shared" si="18"/>
        <v>333</v>
      </c>
      <c r="Y148" s="224" t="s">
        <v>896</v>
      </c>
      <c r="Z148" s="178" t="s">
        <v>897</v>
      </c>
      <c r="AA148" s="180" t="s">
        <v>1212</v>
      </c>
      <c r="AB148" s="178" t="s">
        <v>1226</v>
      </c>
      <c r="AC148" s="178" t="s">
        <v>1227</v>
      </c>
      <c r="AD148" s="178" t="s">
        <v>870</v>
      </c>
      <c r="AE148" s="178"/>
      <c r="AF148" s="178"/>
      <c r="AG148" s="178" t="s">
        <v>1176</v>
      </c>
      <c r="AH148" s="178" t="s">
        <v>880</v>
      </c>
      <c r="AI148" s="244">
        <v>45708</v>
      </c>
      <c r="AJ148" s="178"/>
      <c r="AK148" s="178"/>
      <c r="AL148" s="378"/>
      <c r="AM148" s="378"/>
      <c r="AN148" s="378"/>
      <c r="AO148" s="378"/>
      <c r="AP148" s="376"/>
      <c r="AQ148" s="376"/>
      <c r="AR148" s="377"/>
      <c r="AS148" s="376"/>
      <c r="AT148" s="377"/>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row>
    <row r="149" spans="1:142" s="142" customFormat="1" ht="62.25" customHeight="1">
      <c r="A149" s="178" t="s">
        <v>361</v>
      </c>
      <c r="B149" s="178" t="s">
        <v>362</v>
      </c>
      <c r="C149" s="248" t="s">
        <v>363</v>
      </c>
      <c r="D149" s="178" t="s">
        <v>1812</v>
      </c>
      <c r="E149" s="249" t="s">
        <v>1237</v>
      </c>
      <c r="F149" s="249">
        <v>2024130010207</v>
      </c>
      <c r="G149" s="178" t="s">
        <v>1238</v>
      </c>
      <c r="H149" s="178" t="s">
        <v>1239</v>
      </c>
      <c r="I149" s="178" t="s">
        <v>882</v>
      </c>
      <c r="J149" s="182">
        <v>0.25</v>
      </c>
      <c r="K149" s="193" t="s">
        <v>1823</v>
      </c>
      <c r="L149" s="180" t="s">
        <v>1427</v>
      </c>
      <c r="M149" s="193" t="s">
        <v>1824</v>
      </c>
      <c r="N149" s="182">
        <v>1</v>
      </c>
      <c r="O149" s="214">
        <v>0</v>
      </c>
      <c r="P149" s="198">
        <f t="shared" si="13"/>
        <v>0</v>
      </c>
      <c r="Q149" s="376"/>
      <c r="R149" s="376"/>
      <c r="S149" s="392"/>
      <c r="T149" s="376"/>
      <c r="U149" s="392"/>
      <c r="V149" s="258">
        <v>45689</v>
      </c>
      <c r="W149" s="258">
        <v>46022</v>
      </c>
      <c r="X149" s="214">
        <f t="shared" si="18"/>
        <v>333</v>
      </c>
      <c r="Y149" s="224" t="s">
        <v>896</v>
      </c>
      <c r="Z149" s="178" t="s">
        <v>897</v>
      </c>
      <c r="AA149" s="180" t="s">
        <v>1212</v>
      </c>
      <c r="AB149" s="178" t="s">
        <v>1226</v>
      </c>
      <c r="AC149" s="178" t="s">
        <v>1227</v>
      </c>
      <c r="AD149" s="178" t="s">
        <v>870</v>
      </c>
      <c r="AE149" s="178"/>
      <c r="AF149" s="178"/>
      <c r="AG149" s="178" t="s">
        <v>1176</v>
      </c>
      <c r="AH149" s="178" t="s">
        <v>880</v>
      </c>
      <c r="AI149" s="244">
        <v>45708</v>
      </c>
      <c r="AJ149" s="178"/>
      <c r="AK149" s="178"/>
      <c r="AL149" s="378"/>
      <c r="AM149" s="378"/>
      <c r="AN149" s="378"/>
      <c r="AO149" s="378"/>
      <c r="AP149" s="376"/>
      <c r="AQ149" s="376"/>
      <c r="AR149" s="377"/>
      <c r="AS149" s="376"/>
      <c r="AT149" s="377"/>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row>
    <row r="150" spans="1:142" s="142" customFormat="1" ht="63.75" customHeight="1">
      <c r="A150" s="178" t="s">
        <v>361</v>
      </c>
      <c r="B150" s="178" t="s">
        <v>362</v>
      </c>
      <c r="C150" s="248" t="s">
        <v>363</v>
      </c>
      <c r="D150" s="178" t="s">
        <v>1812</v>
      </c>
      <c r="E150" s="249" t="s">
        <v>1237</v>
      </c>
      <c r="F150" s="249">
        <v>2024130010207</v>
      </c>
      <c r="G150" s="178" t="s">
        <v>1238</v>
      </c>
      <c r="H150" s="178" t="s">
        <v>1239</v>
      </c>
      <c r="I150" s="178" t="s">
        <v>882</v>
      </c>
      <c r="J150" s="182">
        <v>0.25</v>
      </c>
      <c r="K150" s="178" t="s">
        <v>1825</v>
      </c>
      <c r="L150" s="180" t="s">
        <v>1427</v>
      </c>
      <c r="M150" s="193" t="s">
        <v>1826</v>
      </c>
      <c r="N150" s="182">
        <v>1</v>
      </c>
      <c r="O150" s="180">
        <v>0</v>
      </c>
      <c r="P150" s="198">
        <f t="shared" si="13"/>
        <v>0</v>
      </c>
      <c r="Q150" s="376"/>
      <c r="R150" s="376"/>
      <c r="S150" s="392"/>
      <c r="T150" s="376"/>
      <c r="U150" s="392"/>
      <c r="V150" s="258">
        <v>45689</v>
      </c>
      <c r="W150" s="258">
        <v>46022</v>
      </c>
      <c r="X150" s="214">
        <f t="shared" si="18"/>
        <v>333</v>
      </c>
      <c r="Y150" s="224" t="s">
        <v>896</v>
      </c>
      <c r="Z150" s="178" t="s">
        <v>897</v>
      </c>
      <c r="AA150" s="180" t="s">
        <v>1212</v>
      </c>
      <c r="AB150" s="178" t="s">
        <v>1226</v>
      </c>
      <c r="AC150" s="178" t="s">
        <v>1227</v>
      </c>
      <c r="AD150" s="178" t="s">
        <v>870</v>
      </c>
      <c r="AE150" s="178"/>
      <c r="AF150" s="178"/>
      <c r="AG150" s="178" t="s">
        <v>1176</v>
      </c>
      <c r="AH150" s="178" t="s">
        <v>880</v>
      </c>
      <c r="AI150" s="244">
        <v>45708</v>
      </c>
      <c r="AJ150" s="178"/>
      <c r="AK150" s="178"/>
      <c r="AL150" s="378"/>
      <c r="AM150" s="378"/>
      <c r="AN150" s="378"/>
      <c r="AO150" s="378"/>
      <c r="AP150" s="376"/>
      <c r="AQ150" s="376"/>
      <c r="AR150" s="377"/>
      <c r="AS150" s="376"/>
      <c r="AT150" s="377"/>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row>
    <row r="151" spans="1:142" s="142" customFormat="1" ht="82.5" customHeight="1">
      <c r="A151" s="178" t="s">
        <v>361</v>
      </c>
      <c r="B151" s="178" t="s">
        <v>362</v>
      </c>
      <c r="C151" s="248" t="s">
        <v>363</v>
      </c>
      <c r="D151" s="178" t="s">
        <v>1812</v>
      </c>
      <c r="E151" s="249" t="s">
        <v>1237</v>
      </c>
      <c r="F151" s="249">
        <v>2024130010207</v>
      </c>
      <c r="G151" s="178" t="s">
        <v>1238</v>
      </c>
      <c r="H151" s="178" t="s">
        <v>1239</v>
      </c>
      <c r="I151" s="178" t="s">
        <v>882</v>
      </c>
      <c r="J151" s="182">
        <v>0.25</v>
      </c>
      <c r="K151" s="178" t="s">
        <v>1827</v>
      </c>
      <c r="L151" s="180" t="s">
        <v>1427</v>
      </c>
      <c r="M151" s="193" t="s">
        <v>1828</v>
      </c>
      <c r="N151" s="214">
        <v>30</v>
      </c>
      <c r="O151" s="214">
        <v>0</v>
      </c>
      <c r="P151" s="198">
        <f t="shared" si="13"/>
        <v>0</v>
      </c>
      <c r="Q151" s="376"/>
      <c r="R151" s="376"/>
      <c r="S151" s="392"/>
      <c r="T151" s="376"/>
      <c r="U151" s="392"/>
      <c r="V151" s="258">
        <v>45689</v>
      </c>
      <c r="W151" s="258">
        <v>46022</v>
      </c>
      <c r="X151" s="214">
        <f t="shared" si="18"/>
        <v>333</v>
      </c>
      <c r="Y151" s="224" t="s">
        <v>896</v>
      </c>
      <c r="Z151" s="178" t="s">
        <v>897</v>
      </c>
      <c r="AA151" s="180" t="s">
        <v>1212</v>
      </c>
      <c r="AB151" s="179" t="s">
        <v>1240</v>
      </c>
      <c r="AC151" s="180" t="s">
        <v>1241</v>
      </c>
      <c r="AD151" s="178" t="s">
        <v>870</v>
      </c>
      <c r="AE151" s="178"/>
      <c r="AF151" s="178"/>
      <c r="AG151" s="178" t="s">
        <v>1176</v>
      </c>
      <c r="AH151" s="178" t="s">
        <v>880</v>
      </c>
      <c r="AI151" s="244">
        <v>45708</v>
      </c>
      <c r="AJ151" s="178"/>
      <c r="AK151" s="178"/>
      <c r="AL151" s="378"/>
      <c r="AM151" s="378"/>
      <c r="AN151" s="378"/>
      <c r="AO151" s="378"/>
      <c r="AP151" s="376"/>
      <c r="AQ151" s="376"/>
      <c r="AR151" s="377"/>
      <c r="AS151" s="376"/>
      <c r="AT151" s="377"/>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row>
    <row r="152" spans="1:142" s="142" customFormat="1" ht="93.75" customHeight="1">
      <c r="A152" s="178" t="s">
        <v>361</v>
      </c>
      <c r="B152" s="178" t="s">
        <v>362</v>
      </c>
      <c r="C152" s="248" t="s">
        <v>363</v>
      </c>
      <c r="D152" s="178" t="s">
        <v>1812</v>
      </c>
      <c r="E152" s="249" t="s">
        <v>1237</v>
      </c>
      <c r="F152" s="249">
        <v>2024130010207</v>
      </c>
      <c r="G152" s="178" t="s">
        <v>1238</v>
      </c>
      <c r="H152" s="193" t="s">
        <v>1242</v>
      </c>
      <c r="I152" s="178" t="s">
        <v>882</v>
      </c>
      <c r="J152" s="182">
        <v>0.25</v>
      </c>
      <c r="K152" s="193" t="s">
        <v>1829</v>
      </c>
      <c r="L152" s="180" t="s">
        <v>1427</v>
      </c>
      <c r="M152" s="193" t="s">
        <v>1830</v>
      </c>
      <c r="N152" s="182">
        <v>1</v>
      </c>
      <c r="O152" s="214">
        <v>0</v>
      </c>
      <c r="P152" s="198">
        <f t="shared" si="13"/>
        <v>0</v>
      </c>
      <c r="Q152" s="376"/>
      <c r="R152" s="376"/>
      <c r="S152" s="392"/>
      <c r="T152" s="376"/>
      <c r="U152" s="392"/>
      <c r="V152" s="258">
        <v>45689</v>
      </c>
      <c r="W152" s="258">
        <v>46022</v>
      </c>
      <c r="X152" s="214">
        <f>+W152-V152</f>
        <v>333</v>
      </c>
      <c r="Y152" s="224" t="s">
        <v>896</v>
      </c>
      <c r="Z152" s="193" t="s">
        <v>897</v>
      </c>
      <c r="AA152" s="180" t="s">
        <v>1212</v>
      </c>
      <c r="AB152" s="179" t="s">
        <v>1240</v>
      </c>
      <c r="AC152" s="180" t="s">
        <v>1241</v>
      </c>
      <c r="AD152" s="178" t="s">
        <v>870</v>
      </c>
      <c r="AE152" s="180"/>
      <c r="AF152" s="180"/>
      <c r="AG152" s="178" t="s">
        <v>1176</v>
      </c>
      <c r="AH152" s="178" t="s">
        <v>880</v>
      </c>
      <c r="AI152" s="244">
        <v>45708</v>
      </c>
      <c r="AJ152" s="180"/>
      <c r="AK152" s="180"/>
      <c r="AL152" s="229">
        <v>0</v>
      </c>
      <c r="AM152" s="229">
        <v>1</v>
      </c>
      <c r="AN152" s="180"/>
      <c r="AO152" s="180"/>
      <c r="AP152" s="376"/>
      <c r="AQ152" s="376"/>
      <c r="AR152" s="377"/>
      <c r="AS152" s="376"/>
      <c r="AT152" s="377"/>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row>
    <row r="153" spans="1:142" s="142" customFormat="1" ht="40.5" customHeight="1">
      <c r="A153" s="178"/>
      <c r="B153" s="178"/>
      <c r="C153" s="248"/>
      <c r="D153" s="178"/>
      <c r="E153" s="372" t="s">
        <v>2106</v>
      </c>
      <c r="F153" s="372"/>
      <c r="G153" s="372"/>
      <c r="H153" s="372"/>
      <c r="I153" s="372"/>
      <c r="J153" s="372"/>
      <c r="K153" s="372"/>
      <c r="L153" s="372"/>
      <c r="M153" s="372"/>
      <c r="N153" s="372"/>
      <c r="O153" s="372"/>
      <c r="P153" s="161">
        <f>AVERAGE(P148:P152)</f>
        <v>0</v>
      </c>
      <c r="Q153" s="407" t="s">
        <v>2152</v>
      </c>
      <c r="R153" s="407"/>
      <c r="S153" s="407"/>
      <c r="T153" s="407"/>
      <c r="U153" s="407"/>
      <c r="V153" s="258"/>
      <c r="W153" s="258"/>
      <c r="X153" s="214"/>
      <c r="Y153" s="224"/>
      <c r="Z153" s="193"/>
      <c r="AA153" s="180"/>
      <c r="AB153" s="179"/>
      <c r="AC153" s="180"/>
      <c r="AD153" s="178"/>
      <c r="AE153" s="180"/>
      <c r="AF153" s="180"/>
      <c r="AG153" s="178"/>
      <c r="AH153" s="178"/>
      <c r="AI153" s="244"/>
      <c r="AJ153" s="180"/>
      <c r="AK153" s="180"/>
      <c r="AL153" s="229"/>
      <c r="AM153" s="229"/>
      <c r="AN153" s="180"/>
      <c r="AO153" s="180"/>
      <c r="AP153" s="172"/>
      <c r="AQ153" s="172"/>
      <c r="AR153" s="172"/>
      <c r="AS153" s="172"/>
      <c r="AT153" s="172"/>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row>
    <row r="154" spans="1:142" s="141" customFormat="1" ht="126" customHeight="1">
      <c r="A154" s="180" t="s">
        <v>2007</v>
      </c>
      <c r="B154" s="178" t="s">
        <v>374</v>
      </c>
      <c r="C154" s="202" t="s">
        <v>375</v>
      </c>
      <c r="D154" s="180" t="s">
        <v>378</v>
      </c>
      <c r="E154" s="178" t="s">
        <v>1243</v>
      </c>
      <c r="F154" s="214">
        <v>2024130010103</v>
      </c>
      <c r="G154" s="178" t="s">
        <v>1244</v>
      </c>
      <c r="H154" s="178" t="s">
        <v>1245</v>
      </c>
      <c r="I154" s="178" t="s">
        <v>1246</v>
      </c>
      <c r="J154" s="182">
        <v>0.5</v>
      </c>
      <c r="K154" s="178" t="s">
        <v>1247</v>
      </c>
      <c r="L154" s="180" t="s">
        <v>1427</v>
      </c>
      <c r="M154" s="178" t="s">
        <v>1248</v>
      </c>
      <c r="N154" s="180">
        <v>8</v>
      </c>
      <c r="O154" s="180">
        <v>8</v>
      </c>
      <c r="P154" s="198">
        <f t="shared" si="13"/>
        <v>1</v>
      </c>
      <c r="Q154" s="376">
        <v>1500000000</v>
      </c>
      <c r="R154" s="376">
        <v>0</v>
      </c>
      <c r="S154" s="392">
        <f>R154/Q154</f>
        <v>0</v>
      </c>
      <c r="T154" s="376">
        <v>1500000000</v>
      </c>
      <c r="U154" s="392">
        <f>T154/Q154</f>
        <v>1</v>
      </c>
      <c r="V154" s="258">
        <v>45667</v>
      </c>
      <c r="W154" s="258">
        <v>46022</v>
      </c>
      <c r="X154" s="214">
        <f>+W154-V154</f>
        <v>355</v>
      </c>
      <c r="Y154" s="224" t="s">
        <v>896</v>
      </c>
      <c r="Z154" s="178" t="s">
        <v>897</v>
      </c>
      <c r="AA154" s="180" t="s">
        <v>1249</v>
      </c>
      <c r="AB154" s="178" t="s">
        <v>1250</v>
      </c>
      <c r="AC154" s="178" t="s">
        <v>1251</v>
      </c>
      <c r="AD154" s="178" t="s">
        <v>1109</v>
      </c>
      <c r="AE154" s="178" t="s">
        <v>298</v>
      </c>
      <c r="AF154" s="178" t="s">
        <v>298</v>
      </c>
      <c r="AG154" s="178" t="s">
        <v>1131</v>
      </c>
      <c r="AH154" s="178" t="s">
        <v>880</v>
      </c>
      <c r="AI154" s="178"/>
      <c r="AJ154" s="178"/>
      <c r="AK154" s="178"/>
      <c r="AL154" s="264">
        <v>136836000</v>
      </c>
      <c r="AM154" s="264">
        <v>136836000</v>
      </c>
      <c r="AN154" s="178" t="s">
        <v>1252</v>
      </c>
      <c r="AO154" s="178" t="s">
        <v>1253</v>
      </c>
      <c r="AP154" s="376">
        <v>1500000000</v>
      </c>
      <c r="AQ154" s="376">
        <v>0</v>
      </c>
      <c r="AR154" s="392">
        <f>AQ154/AP154</f>
        <v>0</v>
      </c>
      <c r="AS154" s="376">
        <v>1500000000</v>
      </c>
      <c r="AT154" s="392">
        <f>AS154/AP154</f>
        <v>1</v>
      </c>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row>
    <row r="155" spans="1:142" s="141" customFormat="1" ht="107.25" customHeight="1">
      <c r="A155" s="180" t="s">
        <v>2007</v>
      </c>
      <c r="B155" s="178" t="s">
        <v>374</v>
      </c>
      <c r="C155" s="202" t="s">
        <v>375</v>
      </c>
      <c r="D155" s="180" t="s">
        <v>382</v>
      </c>
      <c r="E155" s="178" t="s">
        <v>1243</v>
      </c>
      <c r="F155" s="214">
        <v>2024130010103</v>
      </c>
      <c r="G155" s="178" t="s">
        <v>1244</v>
      </c>
      <c r="H155" s="178" t="s">
        <v>1245</v>
      </c>
      <c r="I155" s="178" t="s">
        <v>1246</v>
      </c>
      <c r="J155" s="182">
        <v>0.5</v>
      </c>
      <c r="K155" s="178" t="s">
        <v>1254</v>
      </c>
      <c r="L155" s="180" t="s">
        <v>1427</v>
      </c>
      <c r="M155" s="178" t="s">
        <v>1255</v>
      </c>
      <c r="N155" s="180">
        <v>1</v>
      </c>
      <c r="O155" s="180">
        <v>1</v>
      </c>
      <c r="P155" s="198">
        <f t="shared" si="13"/>
        <v>1</v>
      </c>
      <c r="Q155" s="376"/>
      <c r="R155" s="376"/>
      <c r="S155" s="392"/>
      <c r="T155" s="376"/>
      <c r="U155" s="392"/>
      <c r="V155" s="258">
        <v>45667</v>
      </c>
      <c r="W155" s="258">
        <v>46022</v>
      </c>
      <c r="X155" s="214">
        <f t="shared" ref="X155:X168" si="19">+W155-V155</f>
        <v>355</v>
      </c>
      <c r="Y155" s="224" t="s">
        <v>896</v>
      </c>
      <c r="Z155" s="178" t="s">
        <v>897</v>
      </c>
      <c r="AA155" s="180" t="s">
        <v>1249</v>
      </c>
      <c r="AB155" s="178" t="s">
        <v>1250</v>
      </c>
      <c r="AC155" s="178" t="s">
        <v>1251</v>
      </c>
      <c r="AD155" s="178" t="s">
        <v>878</v>
      </c>
      <c r="AE155" s="178" t="s">
        <v>298</v>
      </c>
      <c r="AF155" s="178" t="s">
        <v>298</v>
      </c>
      <c r="AG155" s="178" t="s">
        <v>1230</v>
      </c>
      <c r="AH155" s="178" t="s">
        <v>880</v>
      </c>
      <c r="AI155" s="178"/>
      <c r="AJ155" s="178"/>
      <c r="AK155" s="178"/>
      <c r="AL155" s="264">
        <v>3000000</v>
      </c>
      <c r="AM155" s="264">
        <v>3000000</v>
      </c>
      <c r="AN155" s="178" t="s">
        <v>1252</v>
      </c>
      <c r="AO155" s="178" t="s">
        <v>1253</v>
      </c>
      <c r="AP155" s="376"/>
      <c r="AQ155" s="376"/>
      <c r="AR155" s="392"/>
      <c r="AS155" s="376"/>
      <c r="AT155" s="392"/>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row>
    <row r="156" spans="1:142" s="141" customFormat="1" ht="102.75" customHeight="1">
      <c r="A156" s="180" t="s">
        <v>2007</v>
      </c>
      <c r="B156" s="178" t="s">
        <v>374</v>
      </c>
      <c r="C156" s="202" t="s">
        <v>375</v>
      </c>
      <c r="D156" s="180" t="s">
        <v>382</v>
      </c>
      <c r="E156" s="178" t="s">
        <v>1243</v>
      </c>
      <c r="F156" s="214">
        <v>2024130010103</v>
      </c>
      <c r="G156" s="178" t="s">
        <v>1244</v>
      </c>
      <c r="H156" s="178" t="s">
        <v>1245</v>
      </c>
      <c r="I156" s="178" t="s">
        <v>1246</v>
      </c>
      <c r="J156" s="182">
        <v>0.5</v>
      </c>
      <c r="K156" s="178" t="s">
        <v>1256</v>
      </c>
      <c r="L156" s="180" t="s">
        <v>1427</v>
      </c>
      <c r="M156" s="178" t="s">
        <v>1257</v>
      </c>
      <c r="N156" s="180">
        <v>1</v>
      </c>
      <c r="O156" s="180">
        <v>1</v>
      </c>
      <c r="P156" s="198">
        <f t="shared" si="13"/>
        <v>1</v>
      </c>
      <c r="Q156" s="376"/>
      <c r="R156" s="376"/>
      <c r="S156" s="392"/>
      <c r="T156" s="376"/>
      <c r="U156" s="392"/>
      <c r="V156" s="258">
        <v>45667</v>
      </c>
      <c r="W156" s="258">
        <v>46022</v>
      </c>
      <c r="X156" s="214">
        <f t="shared" si="19"/>
        <v>355</v>
      </c>
      <c r="Y156" s="224" t="s">
        <v>896</v>
      </c>
      <c r="Z156" s="178" t="s">
        <v>897</v>
      </c>
      <c r="AA156" s="180" t="s">
        <v>1249</v>
      </c>
      <c r="AB156" s="178" t="s">
        <v>1250</v>
      </c>
      <c r="AC156" s="178" t="s">
        <v>1251</v>
      </c>
      <c r="AD156" s="178" t="s">
        <v>1109</v>
      </c>
      <c r="AE156" s="178" t="s">
        <v>298</v>
      </c>
      <c r="AF156" s="178" t="s">
        <v>298</v>
      </c>
      <c r="AG156" s="178" t="s">
        <v>1176</v>
      </c>
      <c r="AH156" s="178" t="s">
        <v>880</v>
      </c>
      <c r="AI156" s="178"/>
      <c r="AJ156" s="178"/>
      <c r="AK156" s="178"/>
      <c r="AL156" s="264">
        <v>1315904050</v>
      </c>
      <c r="AM156" s="264">
        <v>1315904050</v>
      </c>
      <c r="AN156" s="178" t="s">
        <v>1252</v>
      </c>
      <c r="AO156" s="178" t="s">
        <v>1253</v>
      </c>
      <c r="AP156" s="376"/>
      <c r="AQ156" s="376"/>
      <c r="AR156" s="392"/>
      <c r="AS156" s="376"/>
      <c r="AT156" s="392"/>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row>
    <row r="157" spans="1:142" s="141" customFormat="1" ht="109.5" customHeight="1">
      <c r="A157" s="180" t="s">
        <v>2007</v>
      </c>
      <c r="B157" s="178" t="s">
        <v>374</v>
      </c>
      <c r="C157" s="202" t="s">
        <v>375</v>
      </c>
      <c r="D157" s="180" t="s">
        <v>386</v>
      </c>
      <c r="E157" s="178" t="s">
        <v>1243</v>
      </c>
      <c r="F157" s="214">
        <v>2024130010103</v>
      </c>
      <c r="G157" s="178" t="s">
        <v>1244</v>
      </c>
      <c r="H157" s="178" t="s">
        <v>1245</v>
      </c>
      <c r="I157" s="178" t="s">
        <v>1246</v>
      </c>
      <c r="J157" s="182">
        <v>0.5</v>
      </c>
      <c r="K157" s="178" t="s">
        <v>1258</v>
      </c>
      <c r="L157" s="180" t="s">
        <v>1427</v>
      </c>
      <c r="M157" s="178" t="s">
        <v>1259</v>
      </c>
      <c r="N157" s="180">
        <v>5</v>
      </c>
      <c r="O157" s="180">
        <v>0</v>
      </c>
      <c r="P157" s="198">
        <f t="shared" si="13"/>
        <v>0</v>
      </c>
      <c r="Q157" s="376"/>
      <c r="R157" s="376"/>
      <c r="S157" s="392"/>
      <c r="T157" s="376"/>
      <c r="U157" s="392"/>
      <c r="V157" s="258">
        <v>45667</v>
      </c>
      <c r="W157" s="258">
        <v>46022</v>
      </c>
      <c r="X157" s="214">
        <f>+W157-V157</f>
        <v>355</v>
      </c>
      <c r="Y157" s="224" t="s">
        <v>896</v>
      </c>
      <c r="Z157" s="178" t="s">
        <v>897</v>
      </c>
      <c r="AA157" s="180" t="s">
        <v>1249</v>
      </c>
      <c r="AB157" s="178" t="s">
        <v>1250</v>
      </c>
      <c r="AC157" s="178" t="s">
        <v>1251</v>
      </c>
      <c r="AD157" s="178" t="s">
        <v>1109</v>
      </c>
      <c r="AE157" s="178" t="s">
        <v>298</v>
      </c>
      <c r="AF157" s="178" t="s">
        <v>298</v>
      </c>
      <c r="AG157" s="178" t="s">
        <v>1260</v>
      </c>
      <c r="AH157" s="178" t="s">
        <v>880</v>
      </c>
      <c r="AI157" s="178"/>
      <c r="AJ157" s="178"/>
      <c r="AK157" s="178"/>
      <c r="AL157" s="264">
        <v>972751800</v>
      </c>
      <c r="AM157" s="264">
        <v>972751800</v>
      </c>
      <c r="AN157" s="178" t="s">
        <v>1252</v>
      </c>
      <c r="AO157" s="178" t="s">
        <v>1253</v>
      </c>
      <c r="AP157" s="376"/>
      <c r="AQ157" s="376"/>
      <c r="AR157" s="392"/>
      <c r="AS157" s="376"/>
      <c r="AT157" s="392"/>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row>
    <row r="158" spans="1:142" s="141" customFormat="1" ht="117.75" customHeight="1">
      <c r="A158" s="180" t="s">
        <v>2007</v>
      </c>
      <c r="B158" s="178" t="s">
        <v>374</v>
      </c>
      <c r="C158" s="202" t="s">
        <v>375</v>
      </c>
      <c r="D158" s="180" t="s">
        <v>386</v>
      </c>
      <c r="E158" s="178" t="s">
        <v>1243</v>
      </c>
      <c r="F158" s="214">
        <v>2024130010103</v>
      </c>
      <c r="G158" s="178" t="s">
        <v>1244</v>
      </c>
      <c r="H158" s="178" t="s">
        <v>1245</v>
      </c>
      <c r="I158" s="178" t="s">
        <v>1246</v>
      </c>
      <c r="J158" s="182">
        <v>0.5</v>
      </c>
      <c r="K158" s="178" t="s">
        <v>1261</v>
      </c>
      <c r="L158" s="180" t="s">
        <v>1427</v>
      </c>
      <c r="M158" s="178" t="s">
        <v>1257</v>
      </c>
      <c r="N158" s="180">
        <v>1</v>
      </c>
      <c r="O158" s="180">
        <v>1</v>
      </c>
      <c r="P158" s="198">
        <f t="shared" si="13"/>
        <v>1</v>
      </c>
      <c r="Q158" s="376"/>
      <c r="R158" s="376"/>
      <c r="S158" s="392"/>
      <c r="T158" s="376"/>
      <c r="U158" s="392"/>
      <c r="V158" s="258">
        <v>45667</v>
      </c>
      <c r="W158" s="258">
        <v>46022</v>
      </c>
      <c r="X158" s="214">
        <f t="shared" si="19"/>
        <v>355</v>
      </c>
      <c r="Y158" s="224" t="s">
        <v>896</v>
      </c>
      <c r="Z158" s="178" t="s">
        <v>897</v>
      </c>
      <c r="AA158" s="180" t="s">
        <v>1249</v>
      </c>
      <c r="AB158" s="178" t="s">
        <v>1262</v>
      </c>
      <c r="AC158" s="178" t="s">
        <v>1263</v>
      </c>
      <c r="AD158" s="178" t="s">
        <v>1109</v>
      </c>
      <c r="AE158" s="178" t="s">
        <v>298</v>
      </c>
      <c r="AF158" s="178" t="s">
        <v>298</v>
      </c>
      <c r="AG158" s="178" t="s">
        <v>1131</v>
      </c>
      <c r="AH158" s="178" t="s">
        <v>880</v>
      </c>
      <c r="AI158" s="178"/>
      <c r="AJ158" s="178"/>
      <c r="AK158" s="178"/>
      <c r="AL158" s="264">
        <v>698084035</v>
      </c>
      <c r="AM158" s="264">
        <v>698084035</v>
      </c>
      <c r="AN158" s="178" t="s">
        <v>1252</v>
      </c>
      <c r="AO158" s="178" t="s">
        <v>1253</v>
      </c>
      <c r="AP158" s="376"/>
      <c r="AQ158" s="376"/>
      <c r="AR158" s="392"/>
      <c r="AS158" s="376"/>
      <c r="AT158" s="392"/>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row>
    <row r="159" spans="1:142" s="141" customFormat="1" ht="113.25" customHeight="1">
      <c r="A159" s="180" t="s">
        <v>2007</v>
      </c>
      <c r="B159" s="178" t="s">
        <v>374</v>
      </c>
      <c r="C159" s="202" t="s">
        <v>375</v>
      </c>
      <c r="D159" s="180" t="s">
        <v>389</v>
      </c>
      <c r="E159" s="178" t="s">
        <v>1243</v>
      </c>
      <c r="F159" s="214">
        <v>2024130010103</v>
      </c>
      <c r="G159" s="178" t="s">
        <v>1244</v>
      </c>
      <c r="H159" s="178" t="s">
        <v>1264</v>
      </c>
      <c r="I159" s="178" t="s">
        <v>1265</v>
      </c>
      <c r="J159" s="182">
        <v>0.2</v>
      </c>
      <c r="K159" s="178" t="s">
        <v>1266</v>
      </c>
      <c r="L159" s="180" t="s">
        <v>1427</v>
      </c>
      <c r="M159" s="178" t="s">
        <v>1248</v>
      </c>
      <c r="N159" s="180">
        <v>4</v>
      </c>
      <c r="O159" s="180">
        <v>0</v>
      </c>
      <c r="P159" s="198">
        <f t="shared" si="13"/>
        <v>0</v>
      </c>
      <c r="Q159" s="376"/>
      <c r="R159" s="376"/>
      <c r="S159" s="392"/>
      <c r="T159" s="376"/>
      <c r="U159" s="392"/>
      <c r="V159" s="258">
        <v>45667</v>
      </c>
      <c r="W159" s="258">
        <v>46022</v>
      </c>
      <c r="X159" s="214">
        <f>+W159-V159</f>
        <v>355</v>
      </c>
      <c r="Y159" s="224" t="s">
        <v>896</v>
      </c>
      <c r="Z159" s="178" t="s">
        <v>897</v>
      </c>
      <c r="AA159" s="180" t="s">
        <v>1249</v>
      </c>
      <c r="AB159" s="178" t="s">
        <v>1262</v>
      </c>
      <c r="AC159" s="178" t="s">
        <v>1263</v>
      </c>
      <c r="AD159" s="180" t="s">
        <v>1267</v>
      </c>
      <c r="AE159" s="178" t="s">
        <v>298</v>
      </c>
      <c r="AF159" s="178" t="s">
        <v>298</v>
      </c>
      <c r="AG159" s="178" t="s">
        <v>1131</v>
      </c>
      <c r="AH159" s="178" t="s">
        <v>880</v>
      </c>
      <c r="AI159" s="378"/>
      <c r="AJ159" s="378"/>
      <c r="AK159" s="180"/>
      <c r="AL159" s="264">
        <v>40000000</v>
      </c>
      <c r="AM159" s="264">
        <v>40000000</v>
      </c>
      <c r="AN159" s="178" t="s">
        <v>1252</v>
      </c>
      <c r="AO159" s="178" t="s">
        <v>1253</v>
      </c>
      <c r="AP159" s="376"/>
      <c r="AQ159" s="376"/>
      <c r="AR159" s="392"/>
      <c r="AS159" s="376"/>
      <c r="AT159" s="392"/>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row>
    <row r="160" spans="1:142" s="141" customFormat="1" ht="107.25" customHeight="1">
      <c r="A160" s="180" t="s">
        <v>2007</v>
      </c>
      <c r="B160" s="178" t="s">
        <v>374</v>
      </c>
      <c r="C160" s="202" t="s">
        <v>375</v>
      </c>
      <c r="D160" s="180" t="s">
        <v>389</v>
      </c>
      <c r="E160" s="178" t="s">
        <v>1243</v>
      </c>
      <c r="F160" s="214">
        <v>2024130010103</v>
      </c>
      <c r="G160" s="178" t="s">
        <v>1244</v>
      </c>
      <c r="H160" s="178" t="s">
        <v>1264</v>
      </c>
      <c r="I160" s="178" t="s">
        <v>1265</v>
      </c>
      <c r="J160" s="182">
        <v>0.2</v>
      </c>
      <c r="K160" s="178" t="s">
        <v>1268</v>
      </c>
      <c r="L160" s="180" t="s">
        <v>1427</v>
      </c>
      <c r="M160" s="178" t="s">
        <v>1259</v>
      </c>
      <c r="N160" s="180">
        <v>2</v>
      </c>
      <c r="O160" s="180">
        <v>0</v>
      </c>
      <c r="P160" s="198">
        <f t="shared" ref="P160:P220" si="20">O160/N160</f>
        <v>0</v>
      </c>
      <c r="Q160" s="376"/>
      <c r="R160" s="376"/>
      <c r="S160" s="392"/>
      <c r="T160" s="376"/>
      <c r="U160" s="392"/>
      <c r="V160" s="258">
        <v>45667</v>
      </c>
      <c r="W160" s="258">
        <v>46022</v>
      </c>
      <c r="X160" s="214">
        <f t="shared" si="19"/>
        <v>355</v>
      </c>
      <c r="Y160" s="224" t="s">
        <v>896</v>
      </c>
      <c r="Z160" s="178" t="s">
        <v>897</v>
      </c>
      <c r="AA160" s="180" t="s">
        <v>1249</v>
      </c>
      <c r="AB160" s="178" t="s">
        <v>1262</v>
      </c>
      <c r="AC160" s="178" t="s">
        <v>1263</v>
      </c>
      <c r="AD160" s="180" t="s">
        <v>1267</v>
      </c>
      <c r="AE160" s="178" t="s">
        <v>298</v>
      </c>
      <c r="AF160" s="178" t="s">
        <v>298</v>
      </c>
      <c r="AG160" s="178" t="s">
        <v>1131</v>
      </c>
      <c r="AH160" s="178" t="s">
        <v>880</v>
      </c>
      <c r="AI160" s="378"/>
      <c r="AJ160" s="378"/>
      <c r="AK160" s="180"/>
      <c r="AL160" s="264">
        <v>0</v>
      </c>
      <c r="AM160" s="264">
        <v>0</v>
      </c>
      <c r="AN160" s="178" t="s">
        <v>1252</v>
      </c>
      <c r="AO160" s="178" t="s">
        <v>1253</v>
      </c>
      <c r="AP160" s="376"/>
      <c r="AQ160" s="376"/>
      <c r="AR160" s="392"/>
      <c r="AS160" s="376"/>
      <c r="AT160" s="392"/>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row>
    <row r="161" spans="1:142" s="141" customFormat="1" ht="105.75" customHeight="1">
      <c r="A161" s="180" t="s">
        <v>2007</v>
      </c>
      <c r="B161" s="178" t="s">
        <v>374</v>
      </c>
      <c r="C161" s="202" t="s">
        <v>375</v>
      </c>
      <c r="D161" s="180" t="s">
        <v>389</v>
      </c>
      <c r="E161" s="178" t="s">
        <v>1243</v>
      </c>
      <c r="F161" s="214">
        <v>2024130010103</v>
      </c>
      <c r="G161" s="178" t="s">
        <v>1244</v>
      </c>
      <c r="H161" s="178" t="s">
        <v>1269</v>
      </c>
      <c r="I161" s="178" t="s">
        <v>1270</v>
      </c>
      <c r="J161" s="185">
        <v>0.1</v>
      </c>
      <c r="K161" s="178" t="s">
        <v>1271</v>
      </c>
      <c r="L161" s="180" t="s">
        <v>1427</v>
      </c>
      <c r="M161" s="178" t="s">
        <v>1272</v>
      </c>
      <c r="N161" s="180">
        <v>4</v>
      </c>
      <c r="O161" s="180">
        <v>0</v>
      </c>
      <c r="P161" s="198">
        <f t="shared" si="20"/>
        <v>0</v>
      </c>
      <c r="Q161" s="376"/>
      <c r="R161" s="376"/>
      <c r="S161" s="392"/>
      <c r="T161" s="376"/>
      <c r="U161" s="392"/>
      <c r="V161" s="258">
        <v>45667</v>
      </c>
      <c r="W161" s="258">
        <v>46022</v>
      </c>
      <c r="X161" s="214">
        <f>+W161-V161</f>
        <v>355</v>
      </c>
      <c r="Y161" s="224" t="s">
        <v>896</v>
      </c>
      <c r="Z161" s="178" t="s">
        <v>897</v>
      </c>
      <c r="AA161" s="180" t="s">
        <v>1249</v>
      </c>
      <c r="AB161" s="178" t="s">
        <v>1273</v>
      </c>
      <c r="AC161" s="178" t="s">
        <v>1274</v>
      </c>
      <c r="AD161" s="180" t="s">
        <v>1275</v>
      </c>
      <c r="AE161" s="178" t="s">
        <v>298</v>
      </c>
      <c r="AF161" s="178" t="s">
        <v>298</v>
      </c>
      <c r="AG161" s="178" t="s">
        <v>1176</v>
      </c>
      <c r="AH161" s="178" t="s">
        <v>880</v>
      </c>
      <c r="AI161" s="178"/>
      <c r="AJ161" s="178"/>
      <c r="AK161" s="178"/>
      <c r="AL161" s="264">
        <v>21010000</v>
      </c>
      <c r="AM161" s="264">
        <v>21010000</v>
      </c>
      <c r="AN161" s="178" t="s">
        <v>1252</v>
      </c>
      <c r="AO161" s="178" t="s">
        <v>1253</v>
      </c>
      <c r="AP161" s="376"/>
      <c r="AQ161" s="376"/>
      <c r="AR161" s="392"/>
      <c r="AS161" s="376"/>
      <c r="AT161" s="392"/>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row>
    <row r="162" spans="1:142" s="141" customFormat="1" ht="81.75" customHeight="1">
      <c r="A162" s="180" t="s">
        <v>2007</v>
      </c>
      <c r="B162" s="178" t="s">
        <v>374</v>
      </c>
      <c r="C162" s="202" t="s">
        <v>375</v>
      </c>
      <c r="D162" s="180" t="s">
        <v>389</v>
      </c>
      <c r="E162" s="178" t="s">
        <v>1243</v>
      </c>
      <c r="F162" s="214">
        <v>2024130010103</v>
      </c>
      <c r="G162" s="178" t="s">
        <v>1244</v>
      </c>
      <c r="H162" s="178" t="s">
        <v>1269</v>
      </c>
      <c r="I162" s="178" t="s">
        <v>1270</v>
      </c>
      <c r="J162" s="185">
        <v>0.1</v>
      </c>
      <c r="K162" s="178" t="s">
        <v>1276</v>
      </c>
      <c r="L162" s="180" t="s">
        <v>1427</v>
      </c>
      <c r="M162" s="178" t="s">
        <v>1277</v>
      </c>
      <c r="N162" s="180">
        <v>0</v>
      </c>
      <c r="O162" s="180">
        <v>0</v>
      </c>
      <c r="P162" s="198">
        <v>0</v>
      </c>
      <c r="Q162" s="376"/>
      <c r="R162" s="376"/>
      <c r="S162" s="392"/>
      <c r="T162" s="376"/>
      <c r="U162" s="392"/>
      <c r="V162" s="258">
        <v>45667</v>
      </c>
      <c r="W162" s="258">
        <v>46022</v>
      </c>
      <c r="X162" s="214">
        <f t="shared" si="19"/>
        <v>355</v>
      </c>
      <c r="Y162" s="224" t="s">
        <v>896</v>
      </c>
      <c r="Z162" s="178" t="s">
        <v>897</v>
      </c>
      <c r="AA162" s="180" t="s">
        <v>1249</v>
      </c>
      <c r="AB162" s="178" t="s">
        <v>1273</v>
      </c>
      <c r="AC162" s="178" t="s">
        <v>1274</v>
      </c>
      <c r="AD162" s="180" t="s">
        <v>1267</v>
      </c>
      <c r="AE162" s="178" t="s">
        <v>298</v>
      </c>
      <c r="AF162" s="178" t="s">
        <v>298</v>
      </c>
      <c r="AG162" s="178" t="s">
        <v>1278</v>
      </c>
      <c r="AH162" s="178" t="s">
        <v>880</v>
      </c>
      <c r="AI162" s="178"/>
      <c r="AJ162" s="178"/>
      <c r="AK162" s="178"/>
      <c r="AL162" s="264">
        <v>1015000000</v>
      </c>
      <c r="AM162" s="264">
        <v>1015000000</v>
      </c>
      <c r="AN162" s="178" t="s">
        <v>1252</v>
      </c>
      <c r="AO162" s="178" t="s">
        <v>1253</v>
      </c>
      <c r="AP162" s="376"/>
      <c r="AQ162" s="376"/>
      <c r="AR162" s="392"/>
      <c r="AS162" s="376"/>
      <c r="AT162" s="39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row>
    <row r="163" spans="1:142" s="141" customFormat="1" ht="113.25" customHeight="1">
      <c r="A163" s="180" t="s">
        <v>2007</v>
      </c>
      <c r="B163" s="178" t="s">
        <v>374</v>
      </c>
      <c r="C163" s="202" t="s">
        <v>375</v>
      </c>
      <c r="D163" s="180" t="s">
        <v>393</v>
      </c>
      <c r="E163" s="178" t="s">
        <v>1243</v>
      </c>
      <c r="F163" s="214">
        <v>2024130010103</v>
      </c>
      <c r="G163" s="178" t="s">
        <v>1244</v>
      </c>
      <c r="H163" s="178" t="s">
        <v>1279</v>
      </c>
      <c r="I163" s="178" t="s">
        <v>1280</v>
      </c>
      <c r="J163" s="182">
        <v>0.05</v>
      </c>
      <c r="K163" s="193" t="s">
        <v>1281</v>
      </c>
      <c r="L163" s="180" t="s">
        <v>1427</v>
      </c>
      <c r="M163" s="178" t="s">
        <v>1282</v>
      </c>
      <c r="N163" s="180">
        <v>0</v>
      </c>
      <c r="O163" s="180">
        <v>0</v>
      </c>
      <c r="P163" s="198">
        <v>0</v>
      </c>
      <c r="Q163" s="376"/>
      <c r="R163" s="376"/>
      <c r="S163" s="392"/>
      <c r="T163" s="376"/>
      <c r="U163" s="392"/>
      <c r="V163" s="258">
        <v>45667</v>
      </c>
      <c r="W163" s="258">
        <v>46022</v>
      </c>
      <c r="X163" s="214">
        <f t="shared" si="19"/>
        <v>355</v>
      </c>
      <c r="Y163" s="224" t="s">
        <v>896</v>
      </c>
      <c r="Z163" s="178" t="s">
        <v>897</v>
      </c>
      <c r="AA163" s="180" t="s">
        <v>1249</v>
      </c>
      <c r="AB163" s="178" t="s">
        <v>1273</v>
      </c>
      <c r="AC163" s="178" t="s">
        <v>1274</v>
      </c>
      <c r="AD163" s="180" t="s">
        <v>1267</v>
      </c>
      <c r="AE163" s="178" t="s">
        <v>298</v>
      </c>
      <c r="AF163" s="178" t="s">
        <v>298</v>
      </c>
      <c r="AG163" s="178" t="s">
        <v>1283</v>
      </c>
      <c r="AH163" s="178" t="s">
        <v>880</v>
      </c>
      <c r="AI163" s="178"/>
      <c r="AJ163" s="178"/>
      <c r="AK163" s="178"/>
      <c r="AL163" s="264">
        <v>301200000</v>
      </c>
      <c r="AM163" s="264">
        <v>301200000</v>
      </c>
      <c r="AN163" s="178" t="s">
        <v>1252</v>
      </c>
      <c r="AO163" s="178" t="s">
        <v>1253</v>
      </c>
      <c r="AP163" s="376"/>
      <c r="AQ163" s="376"/>
      <c r="AR163" s="392"/>
      <c r="AS163" s="376"/>
      <c r="AT163" s="392"/>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row>
    <row r="164" spans="1:142" s="141" customFormat="1" ht="69.75" customHeight="1">
      <c r="A164" s="180" t="s">
        <v>2007</v>
      </c>
      <c r="B164" s="178" t="s">
        <v>374</v>
      </c>
      <c r="C164" s="202" t="s">
        <v>375</v>
      </c>
      <c r="D164" s="180" t="s">
        <v>393</v>
      </c>
      <c r="E164" s="178" t="s">
        <v>1243</v>
      </c>
      <c r="F164" s="214">
        <v>2024130010103</v>
      </c>
      <c r="G164" s="178" t="s">
        <v>1244</v>
      </c>
      <c r="H164" s="178" t="s">
        <v>1279</v>
      </c>
      <c r="I164" s="178" t="s">
        <v>1280</v>
      </c>
      <c r="J164" s="256">
        <v>0.05</v>
      </c>
      <c r="K164" s="178" t="s">
        <v>1284</v>
      </c>
      <c r="L164" s="180" t="s">
        <v>1427</v>
      </c>
      <c r="M164" s="178" t="s">
        <v>1282</v>
      </c>
      <c r="N164" s="180">
        <v>1</v>
      </c>
      <c r="O164" s="180">
        <v>0</v>
      </c>
      <c r="P164" s="198">
        <f t="shared" si="20"/>
        <v>0</v>
      </c>
      <c r="Q164" s="376"/>
      <c r="R164" s="376"/>
      <c r="S164" s="392"/>
      <c r="T164" s="376"/>
      <c r="U164" s="392"/>
      <c r="V164" s="258">
        <v>45667</v>
      </c>
      <c r="W164" s="258">
        <v>46022</v>
      </c>
      <c r="X164" s="214">
        <f>+W164-V164</f>
        <v>355</v>
      </c>
      <c r="Y164" s="224" t="s">
        <v>896</v>
      </c>
      <c r="Z164" s="178" t="s">
        <v>897</v>
      </c>
      <c r="AA164" s="180" t="s">
        <v>1249</v>
      </c>
      <c r="AB164" s="178" t="s">
        <v>1273</v>
      </c>
      <c r="AC164" s="178" t="s">
        <v>1274</v>
      </c>
      <c r="AD164" s="180" t="s">
        <v>1267</v>
      </c>
      <c r="AE164" s="178" t="s">
        <v>298</v>
      </c>
      <c r="AF164" s="178" t="s">
        <v>298</v>
      </c>
      <c r="AG164" s="178" t="s">
        <v>1283</v>
      </c>
      <c r="AH164" s="178" t="s">
        <v>880</v>
      </c>
      <c r="AI164" s="178"/>
      <c r="AJ164" s="178"/>
      <c r="AK164" s="178"/>
      <c r="AL164" s="264">
        <v>0</v>
      </c>
      <c r="AM164" s="264">
        <v>0</v>
      </c>
      <c r="AN164" s="178"/>
      <c r="AO164" s="178"/>
      <c r="AP164" s="376"/>
      <c r="AQ164" s="376"/>
      <c r="AR164" s="392"/>
      <c r="AS164" s="376"/>
      <c r="AT164" s="392"/>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row>
    <row r="165" spans="1:142" s="141" customFormat="1" ht="69.75" customHeight="1">
      <c r="A165" s="180"/>
      <c r="B165" s="178"/>
      <c r="C165" s="202"/>
      <c r="D165" s="180"/>
      <c r="E165" s="332" t="s">
        <v>2107</v>
      </c>
      <c r="F165" s="332"/>
      <c r="G165" s="332"/>
      <c r="H165" s="332"/>
      <c r="I165" s="332"/>
      <c r="J165" s="332"/>
      <c r="K165" s="332"/>
      <c r="L165" s="332"/>
      <c r="M165" s="332"/>
      <c r="N165" s="332"/>
      <c r="O165" s="332"/>
      <c r="P165" s="162">
        <f>AVERAGE(P154:P164)</f>
        <v>0.36363636363636365</v>
      </c>
      <c r="Q165" s="404" t="s">
        <v>2153</v>
      </c>
      <c r="R165" s="404"/>
      <c r="S165" s="404"/>
      <c r="T165" s="404"/>
      <c r="U165" s="404"/>
      <c r="V165" s="258"/>
      <c r="W165" s="258"/>
      <c r="X165" s="214"/>
      <c r="Y165" s="224"/>
      <c r="Z165" s="178"/>
      <c r="AA165" s="180"/>
      <c r="AB165" s="178"/>
      <c r="AC165" s="178"/>
      <c r="AD165" s="180"/>
      <c r="AE165" s="178"/>
      <c r="AF165" s="178"/>
      <c r="AG165" s="178"/>
      <c r="AH165" s="178"/>
      <c r="AI165" s="178"/>
      <c r="AJ165" s="178"/>
      <c r="AK165" s="178"/>
      <c r="AL165" s="264"/>
      <c r="AM165" s="264"/>
      <c r="AN165" s="178"/>
      <c r="AO165" s="178"/>
      <c r="AP165" s="172"/>
      <c r="AQ165" s="172"/>
      <c r="AR165" s="172"/>
      <c r="AS165" s="172"/>
      <c r="AT165" s="172"/>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row>
    <row r="166" spans="1:142" s="141" customFormat="1" ht="60" customHeight="1">
      <c r="A166" s="178" t="s">
        <v>2006</v>
      </c>
      <c r="B166" s="178" t="s">
        <v>2004</v>
      </c>
      <c r="C166" s="175" t="s">
        <v>375</v>
      </c>
      <c r="D166" s="180" t="s">
        <v>2005</v>
      </c>
      <c r="E166" s="265" t="s">
        <v>1287</v>
      </c>
      <c r="F166" s="214">
        <v>2024130010197</v>
      </c>
      <c r="G166" s="178" t="s">
        <v>1288</v>
      </c>
      <c r="H166" s="178" t="s">
        <v>1289</v>
      </c>
      <c r="I166" s="178" t="s">
        <v>400</v>
      </c>
      <c r="J166" s="182">
        <v>1</v>
      </c>
      <c r="K166" s="178" t="s">
        <v>1285</v>
      </c>
      <c r="L166" s="180" t="s">
        <v>1427</v>
      </c>
      <c r="M166" s="178" t="s">
        <v>1286</v>
      </c>
      <c r="N166" s="214">
        <v>4</v>
      </c>
      <c r="O166" s="214">
        <v>0</v>
      </c>
      <c r="P166" s="198">
        <f t="shared" si="20"/>
        <v>0</v>
      </c>
      <c r="Q166" s="376">
        <v>200000000</v>
      </c>
      <c r="R166" s="376">
        <v>0</v>
      </c>
      <c r="S166" s="392">
        <f>R166/Q166</f>
        <v>0</v>
      </c>
      <c r="T166" s="376">
        <v>0</v>
      </c>
      <c r="U166" s="392">
        <f>T166/Q166</f>
        <v>0</v>
      </c>
      <c r="V166" s="258">
        <v>45690</v>
      </c>
      <c r="W166" s="258">
        <v>46006</v>
      </c>
      <c r="X166" s="214"/>
      <c r="Y166" s="224" t="s">
        <v>896</v>
      </c>
      <c r="Z166" s="178" t="s">
        <v>897</v>
      </c>
      <c r="AA166" s="180"/>
      <c r="AB166" s="178"/>
      <c r="AC166" s="178"/>
      <c r="AD166" s="180"/>
      <c r="AE166" s="178"/>
      <c r="AF166" s="178"/>
      <c r="AG166" s="178"/>
      <c r="AH166" s="178"/>
      <c r="AI166" s="178"/>
      <c r="AJ166" s="178"/>
      <c r="AK166" s="178"/>
      <c r="AL166" s="264"/>
      <c r="AM166" s="264"/>
      <c r="AN166" s="178"/>
      <c r="AO166" s="178"/>
      <c r="AP166" s="396">
        <v>200000000</v>
      </c>
      <c r="AQ166" s="396">
        <v>0</v>
      </c>
      <c r="AR166" s="395">
        <f>AQ166/AP166</f>
        <v>0</v>
      </c>
      <c r="AS166" s="396">
        <v>0</v>
      </c>
      <c r="AT166" s="395">
        <f>AS166/AP166</f>
        <v>0</v>
      </c>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row>
    <row r="167" spans="1:142" s="141" customFormat="1" ht="99.75" customHeight="1">
      <c r="A167" s="178" t="s">
        <v>2006</v>
      </c>
      <c r="B167" s="178" t="s">
        <v>2004</v>
      </c>
      <c r="C167" s="175" t="s">
        <v>375</v>
      </c>
      <c r="D167" s="180" t="s">
        <v>2005</v>
      </c>
      <c r="E167" s="265" t="s">
        <v>1287</v>
      </c>
      <c r="F167" s="214">
        <v>2024130010197</v>
      </c>
      <c r="G167" s="178" t="s">
        <v>1288</v>
      </c>
      <c r="H167" s="178" t="s">
        <v>1289</v>
      </c>
      <c r="I167" s="178" t="s">
        <v>400</v>
      </c>
      <c r="J167" s="182">
        <v>1</v>
      </c>
      <c r="K167" s="178" t="s">
        <v>1290</v>
      </c>
      <c r="L167" s="180" t="s">
        <v>1427</v>
      </c>
      <c r="M167" s="178" t="s">
        <v>1291</v>
      </c>
      <c r="N167" s="214">
        <v>1</v>
      </c>
      <c r="O167" s="214">
        <v>0</v>
      </c>
      <c r="P167" s="198">
        <f t="shared" si="20"/>
        <v>0</v>
      </c>
      <c r="Q167" s="376"/>
      <c r="R167" s="376"/>
      <c r="S167" s="392"/>
      <c r="T167" s="376"/>
      <c r="U167" s="392"/>
      <c r="V167" s="258">
        <v>45749</v>
      </c>
      <c r="W167" s="258">
        <v>45838</v>
      </c>
      <c r="X167" s="214">
        <f t="shared" si="19"/>
        <v>89</v>
      </c>
      <c r="Y167" s="224" t="s">
        <v>896</v>
      </c>
      <c r="Z167" s="178" t="s">
        <v>897</v>
      </c>
      <c r="AA167" s="180" t="s">
        <v>1249</v>
      </c>
      <c r="AB167" s="178" t="s">
        <v>1273</v>
      </c>
      <c r="AC167" s="178" t="s">
        <v>1274</v>
      </c>
      <c r="AD167" s="180" t="s">
        <v>1267</v>
      </c>
      <c r="AE167" s="178" t="s">
        <v>298</v>
      </c>
      <c r="AF167" s="178" t="s">
        <v>298</v>
      </c>
      <c r="AG167" s="178" t="s">
        <v>1283</v>
      </c>
      <c r="AH167" s="178" t="s">
        <v>880</v>
      </c>
      <c r="AI167" s="178"/>
      <c r="AJ167" s="178"/>
      <c r="AK167" s="178"/>
      <c r="AL167" s="264">
        <v>786014135</v>
      </c>
      <c r="AM167" s="264">
        <v>786014135</v>
      </c>
      <c r="AN167" s="178" t="s">
        <v>1252</v>
      </c>
      <c r="AO167" s="178" t="s">
        <v>1253</v>
      </c>
      <c r="AP167" s="396"/>
      <c r="AQ167" s="396"/>
      <c r="AR167" s="395"/>
      <c r="AS167" s="396"/>
      <c r="AT167" s="395"/>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row>
    <row r="168" spans="1:142" s="141" customFormat="1" ht="99.75">
      <c r="A168" s="178" t="s">
        <v>2006</v>
      </c>
      <c r="B168" s="178" t="s">
        <v>2004</v>
      </c>
      <c r="C168" s="175" t="s">
        <v>375</v>
      </c>
      <c r="D168" s="180" t="s">
        <v>2005</v>
      </c>
      <c r="E168" s="265" t="s">
        <v>1287</v>
      </c>
      <c r="F168" s="214">
        <v>2024130010197</v>
      </c>
      <c r="G168" s="178" t="s">
        <v>1288</v>
      </c>
      <c r="H168" s="178" t="s">
        <v>1289</v>
      </c>
      <c r="I168" s="178" t="s">
        <v>400</v>
      </c>
      <c r="J168" s="182">
        <v>1</v>
      </c>
      <c r="K168" s="178" t="s">
        <v>1292</v>
      </c>
      <c r="L168" s="180" t="s">
        <v>1427</v>
      </c>
      <c r="M168" s="178" t="s">
        <v>1293</v>
      </c>
      <c r="N168" s="214">
        <v>1</v>
      </c>
      <c r="O168" s="214">
        <v>0</v>
      </c>
      <c r="P168" s="198">
        <f t="shared" si="20"/>
        <v>0</v>
      </c>
      <c r="Q168" s="376"/>
      <c r="R168" s="376"/>
      <c r="S168" s="392"/>
      <c r="T168" s="376"/>
      <c r="U168" s="392"/>
      <c r="V168" s="258">
        <v>45870</v>
      </c>
      <c r="W168" s="258">
        <v>45960</v>
      </c>
      <c r="X168" s="214">
        <f t="shared" si="19"/>
        <v>90</v>
      </c>
      <c r="Y168" s="224">
        <v>83.727999999999994</v>
      </c>
      <c r="Z168" s="193" t="s">
        <v>1294</v>
      </c>
      <c r="AA168" s="180" t="s">
        <v>1249</v>
      </c>
      <c r="AB168" s="178" t="s">
        <v>1295</v>
      </c>
      <c r="AC168" s="178" t="s">
        <v>1296</v>
      </c>
      <c r="AD168" s="180"/>
      <c r="AE168" s="178"/>
      <c r="AF168" s="178"/>
      <c r="AG168" s="178"/>
      <c r="AH168" s="178"/>
      <c r="AI168" s="178"/>
      <c r="AJ168" s="178"/>
      <c r="AK168" s="178"/>
      <c r="AL168" s="264"/>
      <c r="AM168" s="264"/>
      <c r="AN168" s="178"/>
      <c r="AO168" s="178"/>
      <c r="AP168" s="396"/>
      <c r="AQ168" s="396"/>
      <c r="AR168" s="395"/>
      <c r="AS168" s="396"/>
      <c r="AT168" s="395"/>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row>
    <row r="169" spans="1:142" s="141" customFormat="1" ht="60" customHeight="1">
      <c r="A169" s="178"/>
      <c r="B169" s="178"/>
      <c r="C169" s="175"/>
      <c r="D169" s="180"/>
      <c r="E169" s="373" t="s">
        <v>2108</v>
      </c>
      <c r="F169" s="373"/>
      <c r="G169" s="373"/>
      <c r="H169" s="373"/>
      <c r="I169" s="373"/>
      <c r="J169" s="373"/>
      <c r="K169" s="373"/>
      <c r="L169" s="373"/>
      <c r="M169" s="373"/>
      <c r="N169" s="373"/>
      <c r="O169" s="373"/>
      <c r="P169" s="161">
        <f>AVERAGE(P166:P168)</f>
        <v>0</v>
      </c>
      <c r="Q169" s="400" t="s">
        <v>2154</v>
      </c>
      <c r="R169" s="400"/>
      <c r="S169" s="400"/>
      <c r="T169" s="400"/>
      <c r="U169" s="400"/>
      <c r="V169" s="258"/>
      <c r="W169" s="258"/>
      <c r="X169" s="214"/>
      <c r="Y169" s="224"/>
      <c r="Z169" s="193"/>
      <c r="AA169" s="180"/>
      <c r="AB169" s="178"/>
      <c r="AC169" s="178"/>
      <c r="AD169" s="180"/>
      <c r="AE169" s="178"/>
      <c r="AF169" s="178"/>
      <c r="AG169" s="178"/>
      <c r="AH169" s="178"/>
      <c r="AI169" s="178"/>
      <c r="AJ169" s="178"/>
      <c r="AK169" s="178"/>
      <c r="AL169" s="264"/>
      <c r="AM169" s="264"/>
      <c r="AN169" s="178"/>
      <c r="AO169" s="178"/>
      <c r="AP169" s="172"/>
      <c r="AQ169" s="172"/>
      <c r="AR169" s="172"/>
      <c r="AS169" s="172"/>
      <c r="AT169" s="172"/>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row>
    <row r="170" spans="1:142" s="140" customFormat="1" ht="120.75" customHeight="1">
      <c r="A170" s="178" t="s">
        <v>402</v>
      </c>
      <c r="B170" s="178" t="s">
        <v>403</v>
      </c>
      <c r="C170" s="178" t="s">
        <v>404</v>
      </c>
      <c r="D170" s="178" t="s">
        <v>407</v>
      </c>
      <c r="E170" s="178" t="s">
        <v>1297</v>
      </c>
      <c r="F170" s="214">
        <v>2024130010208</v>
      </c>
      <c r="G170" s="178" t="s">
        <v>1298</v>
      </c>
      <c r="H170" s="178" t="s">
        <v>1299</v>
      </c>
      <c r="I170" s="178" t="s">
        <v>1300</v>
      </c>
      <c r="J170" s="266">
        <v>1</v>
      </c>
      <c r="K170" s="178" t="s">
        <v>1301</v>
      </c>
      <c r="L170" s="180" t="s">
        <v>1427</v>
      </c>
      <c r="M170" s="178" t="s">
        <v>1302</v>
      </c>
      <c r="N170" s="180">
        <v>5</v>
      </c>
      <c r="O170" s="180">
        <v>0</v>
      </c>
      <c r="P170" s="198">
        <f t="shared" si="20"/>
        <v>0</v>
      </c>
      <c r="Q170" s="376">
        <v>50000000</v>
      </c>
      <c r="R170" s="376">
        <v>0</v>
      </c>
      <c r="S170" s="392">
        <f>R170/Q170</f>
        <v>0</v>
      </c>
      <c r="T170" s="376">
        <v>0</v>
      </c>
      <c r="U170" s="392">
        <f>T170/Q170</f>
        <v>0</v>
      </c>
      <c r="V170" s="258">
        <v>45717</v>
      </c>
      <c r="W170" s="258">
        <v>46022</v>
      </c>
      <c r="X170" s="214">
        <f>+W170-V170</f>
        <v>305</v>
      </c>
      <c r="Y170" s="218" t="s">
        <v>1303</v>
      </c>
      <c r="Z170" s="178" t="s">
        <v>1304</v>
      </c>
      <c r="AA170" s="180" t="s">
        <v>1305</v>
      </c>
      <c r="AB170" s="178" t="s">
        <v>2014</v>
      </c>
      <c r="AC170" s="178" t="s">
        <v>2015</v>
      </c>
      <c r="AD170" s="378" t="s">
        <v>870</v>
      </c>
      <c r="AE170" s="378"/>
      <c r="AF170" s="378"/>
      <c r="AG170" s="378"/>
      <c r="AH170" s="378"/>
      <c r="AI170" s="378"/>
      <c r="AJ170" s="378"/>
      <c r="AK170" s="180"/>
      <c r="AL170" s="380">
        <v>0</v>
      </c>
      <c r="AM170" s="380">
        <v>0</v>
      </c>
      <c r="AN170" s="378" t="s">
        <v>298</v>
      </c>
      <c r="AO170" s="378" t="s">
        <v>298</v>
      </c>
      <c r="AP170" s="396">
        <v>50000000</v>
      </c>
      <c r="AQ170" s="396">
        <v>0</v>
      </c>
      <c r="AR170" s="395">
        <f>AQ170/AP170</f>
        <v>0</v>
      </c>
      <c r="AS170" s="396">
        <v>0</v>
      </c>
      <c r="AT170" s="395">
        <f>AS170/AP170</f>
        <v>0</v>
      </c>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row>
    <row r="171" spans="1:142" s="140" customFormat="1" ht="114">
      <c r="A171" s="178" t="s">
        <v>402</v>
      </c>
      <c r="B171" s="178" t="s">
        <v>403</v>
      </c>
      <c r="C171" s="178" t="s">
        <v>404</v>
      </c>
      <c r="D171" s="178" t="s">
        <v>407</v>
      </c>
      <c r="E171" s="178" t="s">
        <v>1297</v>
      </c>
      <c r="F171" s="214">
        <v>2024130010208</v>
      </c>
      <c r="G171" s="178" t="s">
        <v>1298</v>
      </c>
      <c r="H171" s="178" t="s">
        <v>1299</v>
      </c>
      <c r="I171" s="178" t="s">
        <v>1300</v>
      </c>
      <c r="J171" s="266">
        <v>1</v>
      </c>
      <c r="K171" s="178" t="s">
        <v>1306</v>
      </c>
      <c r="L171" s="180" t="s">
        <v>1427</v>
      </c>
      <c r="M171" s="178" t="s">
        <v>1307</v>
      </c>
      <c r="N171" s="180" t="s">
        <v>162</v>
      </c>
      <c r="O171" s="180"/>
      <c r="P171" s="180" t="s">
        <v>162</v>
      </c>
      <c r="Q171" s="376"/>
      <c r="R171" s="376"/>
      <c r="S171" s="392"/>
      <c r="T171" s="376"/>
      <c r="U171" s="392"/>
      <c r="V171" s="258">
        <v>46054</v>
      </c>
      <c r="W171" s="258">
        <v>46387</v>
      </c>
      <c r="X171" s="214">
        <f t="shared" ref="X171:X173" si="21">+W171-V171</f>
        <v>333</v>
      </c>
      <c r="Y171" s="218" t="s">
        <v>1303</v>
      </c>
      <c r="Z171" s="178" t="s">
        <v>1304</v>
      </c>
      <c r="AA171" s="180" t="s">
        <v>1305</v>
      </c>
      <c r="AB171" s="178" t="s">
        <v>2014</v>
      </c>
      <c r="AC171" s="178" t="s">
        <v>2015</v>
      </c>
      <c r="AD171" s="378"/>
      <c r="AE171" s="378"/>
      <c r="AF171" s="378"/>
      <c r="AG171" s="378"/>
      <c r="AH171" s="378"/>
      <c r="AI171" s="378"/>
      <c r="AJ171" s="378"/>
      <c r="AK171" s="180"/>
      <c r="AL171" s="380"/>
      <c r="AM171" s="380"/>
      <c r="AN171" s="378"/>
      <c r="AO171" s="378"/>
      <c r="AP171" s="396"/>
      <c r="AQ171" s="396"/>
      <c r="AR171" s="395"/>
      <c r="AS171" s="396"/>
      <c r="AT171" s="395"/>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row>
    <row r="172" spans="1:142" s="140" customFormat="1" ht="114">
      <c r="A172" s="178" t="s">
        <v>402</v>
      </c>
      <c r="B172" s="178" t="s">
        <v>403</v>
      </c>
      <c r="C172" s="178" t="s">
        <v>404</v>
      </c>
      <c r="D172" s="178" t="s">
        <v>407</v>
      </c>
      <c r="E172" s="178" t="s">
        <v>1297</v>
      </c>
      <c r="F172" s="214">
        <v>2024130010208</v>
      </c>
      <c r="G172" s="178" t="s">
        <v>1298</v>
      </c>
      <c r="H172" s="178" t="s">
        <v>1299</v>
      </c>
      <c r="I172" s="178" t="s">
        <v>1300</v>
      </c>
      <c r="J172" s="266">
        <v>1</v>
      </c>
      <c r="K172" s="178" t="s">
        <v>1308</v>
      </c>
      <c r="L172" s="180" t="s">
        <v>1427</v>
      </c>
      <c r="M172" s="178" t="s">
        <v>1309</v>
      </c>
      <c r="N172" s="180">
        <v>3</v>
      </c>
      <c r="O172" s="180">
        <v>0</v>
      </c>
      <c r="P172" s="198">
        <f t="shared" si="20"/>
        <v>0</v>
      </c>
      <c r="Q172" s="376"/>
      <c r="R172" s="376"/>
      <c r="S172" s="392"/>
      <c r="T172" s="376"/>
      <c r="U172" s="392"/>
      <c r="V172" s="258">
        <v>45717</v>
      </c>
      <c r="W172" s="258">
        <v>46022</v>
      </c>
      <c r="X172" s="214">
        <f t="shared" si="21"/>
        <v>305</v>
      </c>
      <c r="Y172" s="218" t="s">
        <v>1303</v>
      </c>
      <c r="Z172" s="178" t="s">
        <v>1304</v>
      </c>
      <c r="AA172" s="180" t="s">
        <v>1305</v>
      </c>
      <c r="AB172" s="178" t="s">
        <v>2016</v>
      </c>
      <c r="AC172" s="178" t="s">
        <v>2017</v>
      </c>
      <c r="AD172" s="180" t="s">
        <v>870</v>
      </c>
      <c r="AE172" s="178"/>
      <c r="AF172" s="178"/>
      <c r="AG172" s="178"/>
      <c r="AH172" s="178"/>
      <c r="AI172" s="178"/>
      <c r="AJ172" s="178"/>
      <c r="AK172" s="178"/>
      <c r="AL172" s="236">
        <v>0</v>
      </c>
      <c r="AM172" s="236">
        <v>0</v>
      </c>
      <c r="AN172" s="180" t="s">
        <v>298</v>
      </c>
      <c r="AO172" s="180" t="s">
        <v>298</v>
      </c>
      <c r="AP172" s="396"/>
      <c r="AQ172" s="396"/>
      <c r="AR172" s="395"/>
      <c r="AS172" s="396"/>
      <c r="AT172" s="395"/>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row>
    <row r="173" spans="1:142" s="140" customFormat="1" ht="114">
      <c r="A173" s="178" t="s">
        <v>402</v>
      </c>
      <c r="B173" s="178" t="s">
        <v>403</v>
      </c>
      <c r="C173" s="178" t="s">
        <v>404</v>
      </c>
      <c r="D173" s="178" t="s">
        <v>407</v>
      </c>
      <c r="E173" s="178" t="s">
        <v>1297</v>
      </c>
      <c r="F173" s="214">
        <v>2024130010208</v>
      </c>
      <c r="G173" s="178" t="s">
        <v>1298</v>
      </c>
      <c r="H173" s="178" t="s">
        <v>1299</v>
      </c>
      <c r="I173" s="178" t="s">
        <v>1300</v>
      </c>
      <c r="J173" s="266">
        <v>1</v>
      </c>
      <c r="K173" s="178" t="s">
        <v>1310</v>
      </c>
      <c r="L173" s="180" t="s">
        <v>1427</v>
      </c>
      <c r="M173" s="178" t="s">
        <v>1311</v>
      </c>
      <c r="N173" s="180">
        <v>2</v>
      </c>
      <c r="O173" s="180">
        <v>0</v>
      </c>
      <c r="P173" s="198">
        <f t="shared" si="20"/>
        <v>0</v>
      </c>
      <c r="Q173" s="376"/>
      <c r="R173" s="376"/>
      <c r="S173" s="392"/>
      <c r="T173" s="376"/>
      <c r="U173" s="392"/>
      <c r="V173" s="258">
        <v>45717</v>
      </c>
      <c r="W173" s="258">
        <v>46022</v>
      </c>
      <c r="X173" s="214">
        <f t="shared" si="21"/>
        <v>305</v>
      </c>
      <c r="Y173" s="218" t="s">
        <v>1303</v>
      </c>
      <c r="Z173" s="178" t="s">
        <v>1304</v>
      </c>
      <c r="AA173" s="180" t="s">
        <v>1305</v>
      </c>
      <c r="AB173" s="178" t="s">
        <v>2018</v>
      </c>
      <c r="AC173" s="178" t="s">
        <v>2019</v>
      </c>
      <c r="AD173" s="180" t="s">
        <v>870</v>
      </c>
      <c r="AE173" s="178"/>
      <c r="AF173" s="178"/>
      <c r="AG173" s="178"/>
      <c r="AH173" s="178"/>
      <c r="AI173" s="178"/>
      <c r="AJ173" s="178"/>
      <c r="AK173" s="178"/>
      <c r="AL173" s="236">
        <v>0</v>
      </c>
      <c r="AM173" s="236">
        <v>0</v>
      </c>
      <c r="AN173" s="180" t="s">
        <v>298</v>
      </c>
      <c r="AO173" s="180" t="s">
        <v>298</v>
      </c>
      <c r="AP173" s="396"/>
      <c r="AQ173" s="396"/>
      <c r="AR173" s="395"/>
      <c r="AS173" s="396"/>
      <c r="AT173" s="395"/>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row>
    <row r="174" spans="1:142" s="140" customFormat="1" ht="71.25" customHeight="1">
      <c r="A174" s="178"/>
      <c r="B174" s="178"/>
      <c r="C174" s="178"/>
      <c r="D174" s="178"/>
      <c r="E174" s="332" t="s">
        <v>2109</v>
      </c>
      <c r="F174" s="332"/>
      <c r="G174" s="332"/>
      <c r="H174" s="332"/>
      <c r="I174" s="332"/>
      <c r="J174" s="332"/>
      <c r="K174" s="332"/>
      <c r="L174" s="332"/>
      <c r="M174" s="332"/>
      <c r="N174" s="332"/>
      <c r="O174" s="332"/>
      <c r="P174" s="161">
        <f>AVERAGE(P170:P173)</f>
        <v>0</v>
      </c>
      <c r="Q174" s="400" t="s">
        <v>2155</v>
      </c>
      <c r="R174" s="400"/>
      <c r="S174" s="400"/>
      <c r="T174" s="400"/>
      <c r="U174" s="400"/>
      <c r="V174" s="258"/>
      <c r="W174" s="258"/>
      <c r="X174" s="214"/>
      <c r="Y174" s="218"/>
      <c r="Z174" s="178"/>
      <c r="AA174" s="180"/>
      <c r="AB174" s="178"/>
      <c r="AC174" s="178"/>
      <c r="AD174" s="180"/>
      <c r="AE174" s="178"/>
      <c r="AF174" s="178"/>
      <c r="AG174" s="178"/>
      <c r="AH174" s="178"/>
      <c r="AI174" s="178"/>
      <c r="AJ174" s="178"/>
      <c r="AK174" s="178"/>
      <c r="AL174" s="236"/>
      <c r="AM174" s="236"/>
      <c r="AN174" s="180"/>
      <c r="AO174" s="180"/>
      <c r="AP174" s="172"/>
      <c r="AQ174" s="172"/>
      <c r="AR174" s="172"/>
      <c r="AS174" s="172"/>
      <c r="AT174" s="172"/>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row>
    <row r="175" spans="1:142" s="140" customFormat="1" ht="75" customHeight="1">
      <c r="A175" s="178" t="s">
        <v>409</v>
      </c>
      <c r="B175" s="178" t="s">
        <v>410</v>
      </c>
      <c r="C175" s="178" t="s">
        <v>411</v>
      </c>
      <c r="D175" s="178" t="s">
        <v>414</v>
      </c>
      <c r="E175" s="178" t="s">
        <v>1312</v>
      </c>
      <c r="F175" s="214">
        <v>2024130010166</v>
      </c>
      <c r="G175" s="178" t="s">
        <v>1313</v>
      </c>
      <c r="H175" s="178" t="s">
        <v>1314</v>
      </c>
      <c r="I175" s="178" t="s">
        <v>1315</v>
      </c>
      <c r="J175" s="266">
        <v>0.6</v>
      </c>
      <c r="K175" s="178" t="s">
        <v>1316</v>
      </c>
      <c r="L175" s="180" t="s">
        <v>1427</v>
      </c>
      <c r="M175" s="178" t="s">
        <v>1317</v>
      </c>
      <c r="N175" s="180">
        <v>4</v>
      </c>
      <c r="O175" s="180">
        <v>0</v>
      </c>
      <c r="P175" s="198">
        <f t="shared" si="20"/>
        <v>0</v>
      </c>
      <c r="Q175" s="376">
        <v>185000000</v>
      </c>
      <c r="R175" s="376">
        <v>0</v>
      </c>
      <c r="S175" s="392">
        <f>R175/Q175</f>
        <v>0</v>
      </c>
      <c r="T175" s="376">
        <v>0</v>
      </c>
      <c r="U175" s="392">
        <f>T175/Q175</f>
        <v>0</v>
      </c>
      <c r="V175" s="258">
        <v>45717</v>
      </c>
      <c r="W175" s="258">
        <v>46022</v>
      </c>
      <c r="X175" s="180">
        <f t="shared" ref="X175:X184" si="22">W175-V175</f>
        <v>305</v>
      </c>
      <c r="Y175" s="218" t="s">
        <v>1303</v>
      </c>
      <c r="Z175" s="178" t="s">
        <v>1304</v>
      </c>
      <c r="AA175" s="180" t="s">
        <v>1305</v>
      </c>
      <c r="AB175" s="178" t="s">
        <v>2008</v>
      </c>
      <c r="AC175" s="178" t="s">
        <v>2010</v>
      </c>
      <c r="AD175" s="180" t="s">
        <v>870</v>
      </c>
      <c r="AE175" s="178" t="s">
        <v>1318</v>
      </c>
      <c r="AF175" s="267">
        <v>13000000</v>
      </c>
      <c r="AG175" s="178"/>
      <c r="AH175" s="178" t="s">
        <v>880</v>
      </c>
      <c r="AI175" s="178">
        <v>0</v>
      </c>
      <c r="AJ175" s="178"/>
      <c r="AK175" s="178"/>
      <c r="AL175" s="268">
        <v>0</v>
      </c>
      <c r="AM175" s="268">
        <f>AF175</f>
        <v>13000000</v>
      </c>
      <c r="AN175" s="269" t="s">
        <v>1319</v>
      </c>
      <c r="AO175" s="178" t="s">
        <v>1320</v>
      </c>
      <c r="AP175" s="396">
        <v>200000000</v>
      </c>
      <c r="AQ175" s="396">
        <v>0</v>
      </c>
      <c r="AR175" s="395">
        <f>AQ175/AP175</f>
        <v>0</v>
      </c>
      <c r="AS175" s="396">
        <v>0</v>
      </c>
      <c r="AT175" s="395">
        <f>AS175/AP175</f>
        <v>0</v>
      </c>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row>
    <row r="176" spans="1:142" s="140" customFormat="1" ht="114">
      <c r="A176" s="178" t="s">
        <v>409</v>
      </c>
      <c r="B176" s="178" t="s">
        <v>410</v>
      </c>
      <c r="C176" s="178" t="s">
        <v>411</v>
      </c>
      <c r="D176" s="178" t="s">
        <v>414</v>
      </c>
      <c r="E176" s="178" t="s">
        <v>1312</v>
      </c>
      <c r="F176" s="214">
        <v>2024130010166</v>
      </c>
      <c r="G176" s="178" t="s">
        <v>1313</v>
      </c>
      <c r="H176" s="178" t="s">
        <v>1314</v>
      </c>
      <c r="I176" s="178" t="s">
        <v>1315</v>
      </c>
      <c r="J176" s="266">
        <v>0.6</v>
      </c>
      <c r="K176" s="178" t="s">
        <v>1321</v>
      </c>
      <c r="L176" s="180" t="s">
        <v>1427</v>
      </c>
      <c r="M176" s="178" t="s">
        <v>1322</v>
      </c>
      <c r="N176" s="180">
        <v>10</v>
      </c>
      <c r="O176" s="180">
        <v>0</v>
      </c>
      <c r="P176" s="198">
        <f t="shared" si="20"/>
        <v>0</v>
      </c>
      <c r="Q176" s="376"/>
      <c r="R176" s="376"/>
      <c r="S176" s="392"/>
      <c r="T176" s="376"/>
      <c r="U176" s="392"/>
      <c r="V176" s="258">
        <v>45717</v>
      </c>
      <c r="W176" s="258">
        <v>46022</v>
      </c>
      <c r="X176" s="214">
        <f t="shared" si="22"/>
        <v>305</v>
      </c>
      <c r="Y176" s="218" t="s">
        <v>1303</v>
      </c>
      <c r="Z176" s="178" t="s">
        <v>1304</v>
      </c>
      <c r="AA176" s="180" t="s">
        <v>1305</v>
      </c>
      <c r="AB176" s="178" t="s">
        <v>2009</v>
      </c>
      <c r="AC176" s="178" t="s">
        <v>2011</v>
      </c>
      <c r="AD176" s="180" t="s">
        <v>870</v>
      </c>
      <c r="AE176" s="178" t="s">
        <v>1323</v>
      </c>
      <c r="AF176" s="270">
        <v>9000000</v>
      </c>
      <c r="AG176" s="178"/>
      <c r="AH176" s="178" t="s">
        <v>880</v>
      </c>
      <c r="AI176" s="178">
        <v>0</v>
      </c>
      <c r="AJ176" s="178"/>
      <c r="AK176" s="178"/>
      <c r="AL176" s="268">
        <v>0</v>
      </c>
      <c r="AM176" s="268">
        <f>AF176</f>
        <v>9000000</v>
      </c>
      <c r="AN176" s="269" t="s">
        <v>1319</v>
      </c>
      <c r="AO176" s="178" t="s">
        <v>1320</v>
      </c>
      <c r="AP176" s="396"/>
      <c r="AQ176" s="396"/>
      <c r="AR176" s="395"/>
      <c r="AS176" s="396"/>
      <c r="AT176" s="395"/>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row>
    <row r="177" spans="1:142" s="140" customFormat="1" ht="75" customHeight="1">
      <c r="A177" s="178" t="s">
        <v>409</v>
      </c>
      <c r="B177" s="178" t="s">
        <v>410</v>
      </c>
      <c r="C177" s="178" t="s">
        <v>411</v>
      </c>
      <c r="D177" s="178" t="s">
        <v>414</v>
      </c>
      <c r="E177" s="178" t="s">
        <v>1312</v>
      </c>
      <c r="F177" s="214">
        <v>2024130010166</v>
      </c>
      <c r="G177" s="178" t="s">
        <v>1313</v>
      </c>
      <c r="H177" s="178" t="s">
        <v>1314</v>
      </c>
      <c r="I177" s="178" t="s">
        <v>1315</v>
      </c>
      <c r="J177" s="266">
        <v>0.6</v>
      </c>
      <c r="K177" s="178" t="s">
        <v>1324</v>
      </c>
      <c r="L177" s="180" t="s">
        <v>1427</v>
      </c>
      <c r="M177" s="178" t="s">
        <v>1325</v>
      </c>
      <c r="N177" s="180">
        <v>4</v>
      </c>
      <c r="O177" s="180">
        <v>0</v>
      </c>
      <c r="P177" s="198">
        <f t="shared" si="20"/>
        <v>0</v>
      </c>
      <c r="Q177" s="376"/>
      <c r="R177" s="376"/>
      <c r="S177" s="392"/>
      <c r="T177" s="376"/>
      <c r="U177" s="392"/>
      <c r="V177" s="258">
        <v>45717</v>
      </c>
      <c r="W177" s="258">
        <v>46022</v>
      </c>
      <c r="X177" s="214">
        <f t="shared" si="22"/>
        <v>305</v>
      </c>
      <c r="Y177" s="218" t="s">
        <v>1303</v>
      </c>
      <c r="Z177" s="178" t="s">
        <v>1304</v>
      </c>
      <c r="AA177" s="180" t="s">
        <v>1305</v>
      </c>
      <c r="AB177" s="178" t="s">
        <v>2012</v>
      </c>
      <c r="AC177" s="178" t="s">
        <v>2013</v>
      </c>
      <c r="AD177" s="180" t="s">
        <v>870</v>
      </c>
      <c r="AE177" s="178" t="s">
        <v>1326</v>
      </c>
      <c r="AF177" s="270">
        <v>98907196.170000002</v>
      </c>
      <c r="AG177" s="178"/>
      <c r="AH177" s="178" t="s">
        <v>880</v>
      </c>
      <c r="AI177" s="178">
        <v>0</v>
      </c>
      <c r="AJ177" s="178"/>
      <c r="AK177" s="178"/>
      <c r="AL177" s="268">
        <v>0</v>
      </c>
      <c r="AM177" s="268">
        <f>AF177</f>
        <v>98907196.170000002</v>
      </c>
      <c r="AN177" s="269" t="s">
        <v>1319</v>
      </c>
      <c r="AO177" s="178" t="s">
        <v>1320</v>
      </c>
      <c r="AP177" s="396"/>
      <c r="AQ177" s="396"/>
      <c r="AR177" s="395"/>
      <c r="AS177" s="396"/>
      <c r="AT177" s="395"/>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row>
    <row r="178" spans="1:142" s="140" customFormat="1" ht="128.25" customHeight="1">
      <c r="A178" s="178" t="s">
        <v>409</v>
      </c>
      <c r="B178" s="178" t="s">
        <v>410</v>
      </c>
      <c r="C178" s="178" t="s">
        <v>411</v>
      </c>
      <c r="D178" s="178" t="s">
        <v>414</v>
      </c>
      <c r="E178" s="178" t="s">
        <v>1312</v>
      </c>
      <c r="F178" s="214">
        <v>2024130010166</v>
      </c>
      <c r="G178" s="178" t="s">
        <v>1313</v>
      </c>
      <c r="H178" s="178" t="s">
        <v>1314</v>
      </c>
      <c r="I178" s="178" t="s">
        <v>1315</v>
      </c>
      <c r="J178" s="230">
        <v>0.6</v>
      </c>
      <c r="K178" s="178" t="s">
        <v>1327</v>
      </c>
      <c r="L178" s="180" t="s">
        <v>1427</v>
      </c>
      <c r="M178" s="178" t="s">
        <v>1328</v>
      </c>
      <c r="N178" s="180">
        <v>4</v>
      </c>
      <c r="O178" s="180">
        <v>0</v>
      </c>
      <c r="P178" s="198">
        <f t="shared" si="20"/>
        <v>0</v>
      </c>
      <c r="Q178" s="376"/>
      <c r="R178" s="376"/>
      <c r="S178" s="392"/>
      <c r="T178" s="376"/>
      <c r="U178" s="392"/>
      <c r="V178" s="258">
        <v>45717</v>
      </c>
      <c r="W178" s="258">
        <v>46022</v>
      </c>
      <c r="X178" s="180">
        <f t="shared" si="22"/>
        <v>305</v>
      </c>
      <c r="Y178" s="218" t="s">
        <v>1303</v>
      </c>
      <c r="Z178" s="178" t="s">
        <v>1304</v>
      </c>
      <c r="AA178" s="180" t="s">
        <v>1305</v>
      </c>
      <c r="AB178" s="178" t="s">
        <v>2012</v>
      </c>
      <c r="AC178" s="178" t="s">
        <v>2013</v>
      </c>
      <c r="AD178" s="180" t="s">
        <v>870</v>
      </c>
      <c r="AE178" s="178" t="s">
        <v>1329</v>
      </c>
      <c r="AF178" s="270">
        <v>70000000</v>
      </c>
      <c r="AG178" s="178" t="s">
        <v>1176</v>
      </c>
      <c r="AH178" s="178" t="s">
        <v>880</v>
      </c>
      <c r="AI178" s="244">
        <v>45510</v>
      </c>
      <c r="AJ178" s="178" t="s">
        <v>1330</v>
      </c>
      <c r="AK178" s="178"/>
      <c r="AL178" s="267">
        <v>70000000</v>
      </c>
      <c r="AM178" s="267">
        <v>70000000</v>
      </c>
      <c r="AN178" s="269" t="s">
        <v>1331</v>
      </c>
      <c r="AO178" s="178" t="s">
        <v>1332</v>
      </c>
      <c r="AP178" s="396"/>
      <c r="AQ178" s="396"/>
      <c r="AR178" s="395"/>
      <c r="AS178" s="396"/>
      <c r="AT178" s="395"/>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row>
    <row r="179" spans="1:142" s="140" customFormat="1" ht="105.75" customHeight="1">
      <c r="A179" s="178" t="s">
        <v>409</v>
      </c>
      <c r="B179" s="178" t="s">
        <v>410</v>
      </c>
      <c r="C179" s="180" t="s">
        <v>411</v>
      </c>
      <c r="D179" s="178" t="s">
        <v>418</v>
      </c>
      <c r="E179" s="178" t="s">
        <v>1312</v>
      </c>
      <c r="F179" s="214">
        <v>2024130010166</v>
      </c>
      <c r="G179" s="178" t="s">
        <v>1313</v>
      </c>
      <c r="H179" s="178" t="s">
        <v>1314</v>
      </c>
      <c r="I179" s="178" t="s">
        <v>1315</v>
      </c>
      <c r="J179" s="230">
        <v>0.4</v>
      </c>
      <c r="K179" s="178" t="s">
        <v>1333</v>
      </c>
      <c r="L179" s="180" t="s">
        <v>1427</v>
      </c>
      <c r="M179" s="178" t="s">
        <v>1334</v>
      </c>
      <c r="N179" s="180">
        <v>7</v>
      </c>
      <c r="O179" s="180">
        <v>4</v>
      </c>
      <c r="P179" s="198">
        <f t="shared" si="20"/>
        <v>0.5714285714285714</v>
      </c>
      <c r="Q179" s="376"/>
      <c r="R179" s="376"/>
      <c r="S179" s="392"/>
      <c r="T179" s="376"/>
      <c r="U179" s="392"/>
      <c r="V179" s="258">
        <v>45717</v>
      </c>
      <c r="W179" s="258">
        <v>46022</v>
      </c>
      <c r="X179" s="180">
        <f t="shared" si="22"/>
        <v>305</v>
      </c>
      <c r="Y179" s="218" t="s">
        <v>1303</v>
      </c>
      <c r="Z179" s="178" t="s">
        <v>1304</v>
      </c>
      <c r="AA179" s="180" t="s">
        <v>1305</v>
      </c>
      <c r="AB179" s="178" t="s">
        <v>2012</v>
      </c>
      <c r="AC179" s="178" t="s">
        <v>2013</v>
      </c>
      <c r="AD179" s="180" t="s">
        <v>870</v>
      </c>
      <c r="AE179" s="178" t="s">
        <v>1335</v>
      </c>
      <c r="AF179" s="270">
        <v>40000000</v>
      </c>
      <c r="AG179" s="178" t="s">
        <v>1176</v>
      </c>
      <c r="AH179" s="178" t="s">
        <v>880</v>
      </c>
      <c r="AI179" s="178">
        <v>0</v>
      </c>
      <c r="AJ179" s="178"/>
      <c r="AK179" s="178"/>
      <c r="AL179" s="236">
        <v>0</v>
      </c>
      <c r="AM179" s="268">
        <f>AF179</f>
        <v>40000000</v>
      </c>
      <c r="AN179" s="271" t="s">
        <v>1336</v>
      </c>
      <c r="AO179" s="180" t="s">
        <v>1320</v>
      </c>
      <c r="AP179" s="396"/>
      <c r="AQ179" s="396"/>
      <c r="AR179" s="395"/>
      <c r="AS179" s="396"/>
      <c r="AT179" s="395"/>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row>
    <row r="180" spans="1:142" s="140" customFormat="1" ht="55.5" customHeight="1">
      <c r="A180" s="178"/>
      <c r="B180" s="178"/>
      <c r="C180" s="180"/>
      <c r="D180" s="178"/>
      <c r="E180" s="332" t="s">
        <v>2110</v>
      </c>
      <c r="F180" s="332"/>
      <c r="G180" s="332"/>
      <c r="H180" s="332"/>
      <c r="I180" s="332"/>
      <c r="J180" s="332"/>
      <c r="K180" s="332"/>
      <c r="L180" s="332"/>
      <c r="M180" s="332"/>
      <c r="N180" s="332"/>
      <c r="O180" s="332"/>
      <c r="P180" s="162">
        <f>AVERAGE(P175:P179)</f>
        <v>0.11428571428571428</v>
      </c>
      <c r="Q180" s="404" t="s">
        <v>2156</v>
      </c>
      <c r="R180" s="404"/>
      <c r="S180" s="404"/>
      <c r="T180" s="404"/>
      <c r="U180" s="404"/>
      <c r="V180" s="258"/>
      <c r="W180" s="258"/>
      <c r="X180" s="180"/>
      <c r="Y180" s="218"/>
      <c r="Z180" s="178"/>
      <c r="AA180" s="180"/>
      <c r="AB180" s="178"/>
      <c r="AC180" s="178"/>
      <c r="AD180" s="180"/>
      <c r="AE180" s="178"/>
      <c r="AF180" s="270"/>
      <c r="AG180" s="178"/>
      <c r="AH180" s="178"/>
      <c r="AI180" s="178"/>
      <c r="AJ180" s="178"/>
      <c r="AK180" s="178"/>
      <c r="AL180" s="236"/>
      <c r="AM180" s="268"/>
      <c r="AN180" s="271"/>
      <c r="AO180" s="180"/>
      <c r="AP180" s="172"/>
      <c r="AQ180" s="172"/>
      <c r="AR180" s="172"/>
      <c r="AS180" s="172"/>
      <c r="AT180" s="172"/>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row>
    <row r="181" spans="1:142" s="140" customFormat="1" ht="84" customHeight="1">
      <c r="A181" s="178" t="s">
        <v>419</v>
      </c>
      <c r="B181" s="178" t="s">
        <v>309</v>
      </c>
      <c r="C181" s="180" t="s">
        <v>310</v>
      </c>
      <c r="D181" s="178" t="s">
        <v>421</v>
      </c>
      <c r="E181" s="178" t="s">
        <v>1337</v>
      </c>
      <c r="F181" s="214">
        <v>2024130010206</v>
      </c>
      <c r="G181" s="178" t="s">
        <v>1338</v>
      </c>
      <c r="H181" s="178" t="s">
        <v>1339</v>
      </c>
      <c r="I181" s="178" t="s">
        <v>1340</v>
      </c>
      <c r="J181" s="230">
        <v>1</v>
      </c>
      <c r="K181" s="178" t="s">
        <v>1341</v>
      </c>
      <c r="L181" s="180" t="s">
        <v>1427</v>
      </c>
      <c r="M181" s="178" t="s">
        <v>1342</v>
      </c>
      <c r="N181" s="180">
        <v>394</v>
      </c>
      <c r="O181" s="180">
        <v>25</v>
      </c>
      <c r="P181" s="198">
        <f t="shared" si="20"/>
        <v>6.3451776649746189E-2</v>
      </c>
      <c r="Q181" s="376">
        <v>15000000</v>
      </c>
      <c r="R181" s="376">
        <v>0</v>
      </c>
      <c r="S181" s="392">
        <f>R181/Q181</f>
        <v>0</v>
      </c>
      <c r="T181" s="376">
        <v>0</v>
      </c>
      <c r="U181" s="392">
        <f>T181/Q181</f>
        <v>0</v>
      </c>
      <c r="V181" s="258">
        <v>45717</v>
      </c>
      <c r="W181" s="258">
        <v>46022</v>
      </c>
      <c r="X181" s="178">
        <f t="shared" si="22"/>
        <v>305</v>
      </c>
      <c r="Y181" s="218" t="s">
        <v>1343</v>
      </c>
      <c r="Z181" s="178" t="s">
        <v>1344</v>
      </c>
      <c r="AA181" s="180" t="s">
        <v>1305</v>
      </c>
      <c r="AB181" s="178" t="s">
        <v>1345</v>
      </c>
      <c r="AC181" s="178" t="s">
        <v>1346</v>
      </c>
      <c r="AD181" s="180" t="s">
        <v>870</v>
      </c>
      <c r="AE181" s="178"/>
      <c r="AF181" s="178"/>
      <c r="AG181" s="178"/>
      <c r="AH181" s="178"/>
      <c r="AI181" s="178"/>
      <c r="AJ181" s="178"/>
      <c r="AK181" s="178"/>
      <c r="AL181" s="380">
        <v>0</v>
      </c>
      <c r="AM181" s="380">
        <v>0</v>
      </c>
      <c r="AN181" s="378"/>
      <c r="AO181" s="178"/>
      <c r="AP181" s="172"/>
      <c r="AQ181" s="172"/>
      <c r="AR181" s="172"/>
      <c r="AS181" s="172"/>
      <c r="AT181" s="172"/>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row>
    <row r="182" spans="1:142" s="140" customFormat="1" ht="92.25" customHeight="1">
      <c r="A182" s="178" t="s">
        <v>419</v>
      </c>
      <c r="B182" s="178" t="s">
        <v>309</v>
      </c>
      <c r="C182" s="180" t="s">
        <v>310</v>
      </c>
      <c r="D182" s="178" t="s">
        <v>421</v>
      </c>
      <c r="E182" s="178" t="s">
        <v>1337</v>
      </c>
      <c r="F182" s="214">
        <v>2024130010206</v>
      </c>
      <c r="G182" s="178" t="s">
        <v>1338</v>
      </c>
      <c r="H182" s="178" t="s">
        <v>1339</v>
      </c>
      <c r="I182" s="178" t="s">
        <v>1340</v>
      </c>
      <c r="J182" s="230">
        <v>1</v>
      </c>
      <c r="K182" s="178" t="s">
        <v>1347</v>
      </c>
      <c r="L182" s="180" t="s">
        <v>1427</v>
      </c>
      <c r="M182" s="178" t="s">
        <v>1348</v>
      </c>
      <c r="N182" s="180" t="s">
        <v>162</v>
      </c>
      <c r="O182" s="180"/>
      <c r="P182" s="180" t="s">
        <v>162</v>
      </c>
      <c r="Q182" s="376"/>
      <c r="R182" s="376"/>
      <c r="S182" s="392"/>
      <c r="T182" s="376"/>
      <c r="U182" s="392"/>
      <c r="V182" s="258">
        <v>46054</v>
      </c>
      <c r="W182" s="258">
        <v>46387</v>
      </c>
      <c r="X182" s="178">
        <f t="shared" si="22"/>
        <v>333</v>
      </c>
      <c r="Y182" s="218" t="s">
        <v>1343</v>
      </c>
      <c r="Z182" s="178" t="s">
        <v>1344</v>
      </c>
      <c r="AA182" s="180" t="s">
        <v>1305</v>
      </c>
      <c r="AB182" s="178"/>
      <c r="AC182" s="178"/>
      <c r="AD182" s="180"/>
      <c r="AE182" s="178"/>
      <c r="AF182" s="178"/>
      <c r="AG182" s="178"/>
      <c r="AH182" s="178"/>
      <c r="AI182" s="178"/>
      <c r="AJ182" s="178"/>
      <c r="AK182" s="178"/>
      <c r="AL182" s="380"/>
      <c r="AM182" s="380"/>
      <c r="AN182" s="378"/>
      <c r="AO182" s="178"/>
      <c r="AP182" s="172"/>
      <c r="AQ182" s="172"/>
      <c r="AR182" s="172"/>
      <c r="AS182" s="172"/>
      <c r="AT182" s="17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row>
    <row r="183" spans="1:142" s="140" customFormat="1" ht="99.75">
      <c r="A183" s="178" t="s">
        <v>419</v>
      </c>
      <c r="B183" s="178" t="s">
        <v>309</v>
      </c>
      <c r="C183" s="180" t="s">
        <v>310</v>
      </c>
      <c r="D183" s="178" t="s">
        <v>421</v>
      </c>
      <c r="E183" s="178" t="s">
        <v>1337</v>
      </c>
      <c r="F183" s="214">
        <v>2024130010206</v>
      </c>
      <c r="G183" s="178" t="s">
        <v>1338</v>
      </c>
      <c r="H183" s="178" t="s">
        <v>1339</v>
      </c>
      <c r="I183" s="178" t="s">
        <v>1340</v>
      </c>
      <c r="J183" s="230">
        <v>1</v>
      </c>
      <c r="K183" s="178" t="s">
        <v>1349</v>
      </c>
      <c r="L183" s="180" t="s">
        <v>1427</v>
      </c>
      <c r="M183" s="178" t="s">
        <v>1350</v>
      </c>
      <c r="N183" s="180">
        <v>2</v>
      </c>
      <c r="O183" s="180">
        <v>0</v>
      </c>
      <c r="P183" s="198">
        <f t="shared" si="20"/>
        <v>0</v>
      </c>
      <c r="Q183" s="376"/>
      <c r="R183" s="376"/>
      <c r="S183" s="392"/>
      <c r="T183" s="376"/>
      <c r="U183" s="392"/>
      <c r="V183" s="258">
        <v>45717</v>
      </c>
      <c r="W183" s="258">
        <v>46022</v>
      </c>
      <c r="X183" s="178">
        <f t="shared" si="22"/>
        <v>305</v>
      </c>
      <c r="Y183" s="218" t="s">
        <v>1343</v>
      </c>
      <c r="Z183" s="178" t="s">
        <v>1344</v>
      </c>
      <c r="AA183" s="180" t="s">
        <v>1305</v>
      </c>
      <c r="AB183" s="178" t="s">
        <v>1351</v>
      </c>
      <c r="AC183" s="178" t="s">
        <v>1352</v>
      </c>
      <c r="AD183" s="180" t="s">
        <v>870</v>
      </c>
      <c r="AE183" s="178"/>
      <c r="AF183" s="178"/>
      <c r="AG183" s="178"/>
      <c r="AH183" s="178"/>
      <c r="AI183" s="178"/>
      <c r="AJ183" s="178"/>
      <c r="AK183" s="178"/>
      <c r="AL183" s="380"/>
      <c r="AM183" s="380"/>
      <c r="AN183" s="378"/>
      <c r="AO183" s="178"/>
      <c r="AP183" s="172"/>
      <c r="AQ183" s="172"/>
      <c r="AR183" s="172"/>
      <c r="AS183" s="172"/>
      <c r="AT183" s="172"/>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row>
    <row r="184" spans="1:142" s="140" customFormat="1" ht="99.75">
      <c r="A184" s="178" t="s">
        <v>419</v>
      </c>
      <c r="B184" s="178" t="s">
        <v>309</v>
      </c>
      <c r="C184" s="180" t="s">
        <v>310</v>
      </c>
      <c r="D184" s="178" t="s">
        <v>421</v>
      </c>
      <c r="E184" s="178" t="s">
        <v>1337</v>
      </c>
      <c r="F184" s="214">
        <v>2024130010206</v>
      </c>
      <c r="G184" s="178" t="s">
        <v>1338</v>
      </c>
      <c r="H184" s="178" t="s">
        <v>1339</v>
      </c>
      <c r="I184" s="178" t="s">
        <v>1340</v>
      </c>
      <c r="J184" s="230">
        <v>1</v>
      </c>
      <c r="K184" s="178" t="s">
        <v>1353</v>
      </c>
      <c r="L184" s="180" t="s">
        <v>1427</v>
      </c>
      <c r="M184" s="178" t="s">
        <v>1354</v>
      </c>
      <c r="N184" s="180">
        <v>1</v>
      </c>
      <c r="O184" s="180">
        <v>0</v>
      </c>
      <c r="P184" s="198">
        <f t="shared" si="20"/>
        <v>0</v>
      </c>
      <c r="Q184" s="376"/>
      <c r="R184" s="376"/>
      <c r="S184" s="392"/>
      <c r="T184" s="376"/>
      <c r="U184" s="392"/>
      <c r="V184" s="258">
        <v>45717</v>
      </c>
      <c r="W184" s="258">
        <v>46022</v>
      </c>
      <c r="X184" s="178">
        <f t="shared" si="22"/>
        <v>305</v>
      </c>
      <c r="Y184" s="218" t="s">
        <v>1343</v>
      </c>
      <c r="Z184" s="178" t="s">
        <v>1344</v>
      </c>
      <c r="AA184" s="180" t="s">
        <v>1305</v>
      </c>
      <c r="AB184" s="178" t="s">
        <v>1355</v>
      </c>
      <c r="AC184" s="178" t="s">
        <v>1356</v>
      </c>
      <c r="AD184" s="180" t="s">
        <v>870</v>
      </c>
      <c r="AE184" s="178"/>
      <c r="AF184" s="178"/>
      <c r="AG184" s="178"/>
      <c r="AH184" s="178"/>
      <c r="AI184" s="178"/>
      <c r="AJ184" s="178"/>
      <c r="AK184" s="178"/>
      <c r="AL184" s="380"/>
      <c r="AM184" s="380"/>
      <c r="AN184" s="378"/>
      <c r="AO184" s="178"/>
      <c r="AP184" s="172"/>
      <c r="AQ184" s="172"/>
      <c r="AR184" s="172"/>
      <c r="AS184" s="172"/>
      <c r="AT184" s="172"/>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row>
    <row r="185" spans="1:142" s="140" customFormat="1" ht="42.75" customHeight="1">
      <c r="A185" s="178"/>
      <c r="B185" s="178"/>
      <c r="C185" s="180"/>
      <c r="D185" s="178"/>
      <c r="E185" s="332" t="s">
        <v>2111</v>
      </c>
      <c r="F185" s="332"/>
      <c r="G185" s="332"/>
      <c r="H185" s="332"/>
      <c r="I185" s="332"/>
      <c r="J185" s="332"/>
      <c r="K185" s="332"/>
      <c r="L185" s="332"/>
      <c r="M185" s="332"/>
      <c r="N185" s="332"/>
      <c r="O185" s="332"/>
      <c r="P185" s="162">
        <f>AVERAGE(P181:P184)</f>
        <v>2.1150592216582064E-2</v>
      </c>
      <c r="Q185" s="404" t="s">
        <v>2157</v>
      </c>
      <c r="R185" s="404"/>
      <c r="S185" s="404"/>
      <c r="T185" s="404"/>
      <c r="U185" s="404"/>
      <c r="V185" s="258"/>
      <c r="W185" s="258"/>
      <c r="X185" s="178"/>
      <c r="Y185" s="218"/>
      <c r="Z185" s="178"/>
      <c r="AA185" s="180"/>
      <c r="AB185" s="178"/>
      <c r="AC185" s="178"/>
      <c r="AD185" s="180"/>
      <c r="AE185" s="178"/>
      <c r="AF185" s="178"/>
      <c r="AG185" s="178"/>
      <c r="AH185" s="178"/>
      <c r="AI185" s="178"/>
      <c r="AJ185" s="178"/>
      <c r="AK185" s="178"/>
      <c r="AL185" s="229"/>
      <c r="AM185" s="229"/>
      <c r="AN185" s="180"/>
      <c r="AO185" s="178"/>
      <c r="AP185" s="172"/>
      <c r="AQ185" s="172"/>
      <c r="AR185" s="172"/>
      <c r="AS185" s="172"/>
      <c r="AT185" s="172"/>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row>
    <row r="186" spans="1:142" s="139" customFormat="1" ht="80.25" customHeight="1">
      <c r="A186" s="178" t="s">
        <v>425</v>
      </c>
      <c r="B186" s="178" t="s">
        <v>426</v>
      </c>
      <c r="C186" s="178" t="s">
        <v>427</v>
      </c>
      <c r="D186" s="178" t="s">
        <v>429</v>
      </c>
      <c r="E186" s="178" t="s">
        <v>1357</v>
      </c>
      <c r="F186" s="214">
        <v>2024130010158</v>
      </c>
      <c r="G186" s="178" t="s">
        <v>1358</v>
      </c>
      <c r="H186" s="178" t="s">
        <v>1359</v>
      </c>
      <c r="I186" s="178" t="s">
        <v>1360</v>
      </c>
      <c r="J186" s="182">
        <v>1</v>
      </c>
      <c r="K186" s="193" t="s">
        <v>2049</v>
      </c>
      <c r="L186" s="180" t="s">
        <v>1427</v>
      </c>
      <c r="M186" s="178" t="s">
        <v>1361</v>
      </c>
      <c r="N186" s="214">
        <v>1</v>
      </c>
      <c r="O186" s="214">
        <v>1</v>
      </c>
      <c r="P186" s="198">
        <f t="shared" si="20"/>
        <v>1</v>
      </c>
      <c r="Q186" s="376">
        <v>500000000</v>
      </c>
      <c r="R186" s="376">
        <v>13000000</v>
      </c>
      <c r="S186" s="377">
        <f>R186/Q186</f>
        <v>2.5999999999999999E-2</v>
      </c>
      <c r="T186" s="376">
        <v>394200000</v>
      </c>
      <c r="U186" s="377">
        <f>T186/Q186</f>
        <v>0.78839999999999999</v>
      </c>
      <c r="V186" s="258">
        <v>45660</v>
      </c>
      <c r="W186" s="258">
        <v>46022</v>
      </c>
      <c r="X186" s="214">
        <f>+W186-V186</f>
        <v>362</v>
      </c>
      <c r="Y186" s="224" t="s">
        <v>896</v>
      </c>
      <c r="Z186" s="178" t="s">
        <v>897</v>
      </c>
      <c r="AA186" s="178" t="s">
        <v>1362</v>
      </c>
      <c r="AB186" s="193" t="s">
        <v>1363</v>
      </c>
      <c r="AC186" s="178" t="s">
        <v>1364</v>
      </c>
      <c r="AD186" s="180" t="s">
        <v>878</v>
      </c>
      <c r="AE186" s="178"/>
      <c r="AF186" s="178"/>
      <c r="AG186" s="178"/>
      <c r="AH186" s="178"/>
      <c r="AI186" s="178"/>
      <c r="AJ186" s="178"/>
      <c r="AK186" s="178"/>
      <c r="AL186" s="236">
        <v>0</v>
      </c>
      <c r="AM186" s="236">
        <v>0</v>
      </c>
      <c r="AN186" s="178" t="s">
        <v>565</v>
      </c>
      <c r="AO186" s="178" t="s">
        <v>565</v>
      </c>
      <c r="AP186" s="396">
        <v>500000000</v>
      </c>
      <c r="AQ186" s="396">
        <v>13000000</v>
      </c>
      <c r="AR186" s="397">
        <f>AQ186/AP186</f>
        <v>2.5999999999999999E-2</v>
      </c>
      <c r="AS186" s="396">
        <v>394200000</v>
      </c>
      <c r="AT186" s="397">
        <f>AS186/AP186</f>
        <v>0.78839999999999999</v>
      </c>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row>
    <row r="187" spans="1:142" s="139" customFormat="1" ht="100.5" customHeight="1">
      <c r="A187" s="178" t="s">
        <v>425</v>
      </c>
      <c r="B187" s="178" t="s">
        <v>426</v>
      </c>
      <c r="C187" s="178" t="s">
        <v>427</v>
      </c>
      <c r="D187" s="178" t="s">
        <v>432</v>
      </c>
      <c r="E187" s="178" t="s">
        <v>1357</v>
      </c>
      <c r="F187" s="214">
        <v>2024130010158</v>
      </c>
      <c r="G187" s="178" t="s">
        <v>1358</v>
      </c>
      <c r="H187" s="178" t="s">
        <v>1359</v>
      </c>
      <c r="I187" s="178" t="s">
        <v>1360</v>
      </c>
      <c r="J187" s="182">
        <v>1</v>
      </c>
      <c r="K187" s="178" t="s">
        <v>1365</v>
      </c>
      <c r="L187" s="180" t="s">
        <v>1427</v>
      </c>
      <c r="M187" s="178" t="s">
        <v>1366</v>
      </c>
      <c r="N187" s="214">
        <v>1</v>
      </c>
      <c r="O187" s="214">
        <v>1</v>
      </c>
      <c r="P187" s="198">
        <f t="shared" si="20"/>
        <v>1</v>
      </c>
      <c r="Q187" s="376"/>
      <c r="R187" s="376"/>
      <c r="S187" s="377"/>
      <c r="T187" s="376"/>
      <c r="U187" s="377"/>
      <c r="V187" s="258">
        <v>45660</v>
      </c>
      <c r="W187" s="258">
        <v>45869</v>
      </c>
      <c r="X187" s="214">
        <f t="shared" ref="X187:X205" si="23">+W187-V187</f>
        <v>209</v>
      </c>
      <c r="Y187" s="224" t="s">
        <v>896</v>
      </c>
      <c r="Z187" s="178" t="s">
        <v>897</v>
      </c>
      <c r="AA187" s="178" t="s">
        <v>1362</v>
      </c>
      <c r="AB187" s="193" t="s">
        <v>1367</v>
      </c>
      <c r="AC187" s="178" t="s">
        <v>1368</v>
      </c>
      <c r="AD187" s="180" t="s">
        <v>878</v>
      </c>
      <c r="AE187" s="178"/>
      <c r="AF187" s="178"/>
      <c r="AG187" s="178"/>
      <c r="AH187" s="178"/>
      <c r="AI187" s="178"/>
      <c r="AJ187" s="178"/>
      <c r="AK187" s="178"/>
      <c r="AL187" s="236">
        <v>0</v>
      </c>
      <c r="AM187" s="236">
        <v>0</v>
      </c>
      <c r="AN187" s="178" t="s">
        <v>565</v>
      </c>
      <c r="AO187" s="178" t="s">
        <v>565</v>
      </c>
      <c r="AP187" s="396"/>
      <c r="AQ187" s="396"/>
      <c r="AR187" s="397"/>
      <c r="AS187" s="396"/>
      <c r="AT187" s="39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row>
    <row r="188" spans="1:142" s="139" customFormat="1" ht="87" customHeight="1">
      <c r="A188" s="178" t="s">
        <v>425</v>
      </c>
      <c r="B188" s="178" t="s">
        <v>426</v>
      </c>
      <c r="C188" s="178" t="s">
        <v>427</v>
      </c>
      <c r="D188" s="178" t="s">
        <v>432</v>
      </c>
      <c r="E188" s="178" t="s">
        <v>1357</v>
      </c>
      <c r="F188" s="214">
        <v>2024130010158</v>
      </c>
      <c r="G188" s="178" t="s">
        <v>1358</v>
      </c>
      <c r="H188" s="178" t="s">
        <v>1359</v>
      </c>
      <c r="I188" s="178" t="s">
        <v>1360</v>
      </c>
      <c r="J188" s="182">
        <v>1</v>
      </c>
      <c r="K188" s="178" t="s">
        <v>1369</v>
      </c>
      <c r="L188" s="180" t="s">
        <v>1427</v>
      </c>
      <c r="M188" s="178" t="s">
        <v>1370</v>
      </c>
      <c r="N188" s="214">
        <v>55</v>
      </c>
      <c r="O188" s="214">
        <v>55</v>
      </c>
      <c r="P188" s="198">
        <f t="shared" si="20"/>
        <v>1</v>
      </c>
      <c r="Q188" s="376"/>
      <c r="R188" s="376"/>
      <c r="S188" s="377"/>
      <c r="T188" s="376"/>
      <c r="U188" s="377"/>
      <c r="V188" s="258">
        <v>45660</v>
      </c>
      <c r="W188" s="258">
        <v>46022</v>
      </c>
      <c r="X188" s="214">
        <f t="shared" si="23"/>
        <v>362</v>
      </c>
      <c r="Y188" s="224" t="s">
        <v>896</v>
      </c>
      <c r="Z188" s="178" t="s">
        <v>897</v>
      </c>
      <c r="AA188" s="178" t="s">
        <v>1362</v>
      </c>
      <c r="AB188" s="193" t="s">
        <v>1371</v>
      </c>
      <c r="AC188" s="178" t="s">
        <v>1368</v>
      </c>
      <c r="AD188" s="180" t="s">
        <v>878</v>
      </c>
      <c r="AE188" s="178"/>
      <c r="AF188" s="178"/>
      <c r="AG188" s="178"/>
      <c r="AH188" s="178"/>
      <c r="AI188" s="178"/>
      <c r="AJ188" s="178"/>
      <c r="AK188" s="178"/>
      <c r="AL188" s="236">
        <v>0</v>
      </c>
      <c r="AM188" s="236">
        <v>0</v>
      </c>
      <c r="AN188" s="178" t="s">
        <v>565</v>
      </c>
      <c r="AO188" s="178" t="s">
        <v>565</v>
      </c>
      <c r="AP188" s="396"/>
      <c r="AQ188" s="396"/>
      <c r="AR188" s="397"/>
      <c r="AS188" s="396"/>
      <c r="AT188" s="397"/>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row>
    <row r="189" spans="1:142" s="139" customFormat="1" ht="90" customHeight="1">
      <c r="A189" s="178" t="s">
        <v>425</v>
      </c>
      <c r="B189" s="178" t="s">
        <v>426</v>
      </c>
      <c r="C189" s="178" t="s">
        <v>427</v>
      </c>
      <c r="D189" s="178" t="s">
        <v>432</v>
      </c>
      <c r="E189" s="178" t="s">
        <v>1357</v>
      </c>
      <c r="F189" s="214">
        <v>2024130010158</v>
      </c>
      <c r="G189" s="178" t="s">
        <v>1358</v>
      </c>
      <c r="H189" s="178" t="s">
        <v>1359</v>
      </c>
      <c r="I189" s="178" t="s">
        <v>1360</v>
      </c>
      <c r="J189" s="182">
        <v>1</v>
      </c>
      <c r="K189" s="178" t="s">
        <v>1372</v>
      </c>
      <c r="L189" s="180" t="s">
        <v>1427</v>
      </c>
      <c r="M189" s="178" t="s">
        <v>1373</v>
      </c>
      <c r="N189" s="214">
        <v>1</v>
      </c>
      <c r="O189" s="214">
        <v>1</v>
      </c>
      <c r="P189" s="198">
        <f t="shared" si="20"/>
        <v>1</v>
      </c>
      <c r="Q189" s="376"/>
      <c r="R189" s="376"/>
      <c r="S189" s="377"/>
      <c r="T189" s="376"/>
      <c r="U189" s="377"/>
      <c r="V189" s="258">
        <v>45660</v>
      </c>
      <c r="W189" s="258">
        <v>46022</v>
      </c>
      <c r="X189" s="214">
        <f t="shared" si="23"/>
        <v>362</v>
      </c>
      <c r="Y189" s="224" t="s">
        <v>896</v>
      </c>
      <c r="Z189" s="178" t="s">
        <v>897</v>
      </c>
      <c r="AA189" s="178" t="s">
        <v>1362</v>
      </c>
      <c r="AB189" s="193" t="s">
        <v>1374</v>
      </c>
      <c r="AC189" s="178" t="s">
        <v>1375</v>
      </c>
      <c r="AD189" s="180" t="s">
        <v>878</v>
      </c>
      <c r="AE189" s="178"/>
      <c r="AF189" s="178"/>
      <c r="AG189" s="178"/>
      <c r="AH189" s="178"/>
      <c r="AI189" s="178"/>
      <c r="AJ189" s="178"/>
      <c r="AK189" s="178"/>
      <c r="AL189" s="236">
        <v>0</v>
      </c>
      <c r="AM189" s="236">
        <v>0</v>
      </c>
      <c r="AN189" s="178" t="s">
        <v>565</v>
      </c>
      <c r="AO189" s="178" t="s">
        <v>565</v>
      </c>
      <c r="AP189" s="396"/>
      <c r="AQ189" s="396"/>
      <c r="AR189" s="397"/>
      <c r="AS189" s="396"/>
      <c r="AT189" s="397"/>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row>
    <row r="190" spans="1:142" s="139" customFormat="1" ht="104.25" customHeight="1">
      <c r="A190" s="178" t="s">
        <v>425</v>
      </c>
      <c r="B190" s="178" t="s">
        <v>426</v>
      </c>
      <c r="C190" s="178" t="s">
        <v>427</v>
      </c>
      <c r="D190" s="178" t="s">
        <v>432</v>
      </c>
      <c r="E190" s="178" t="s">
        <v>1357</v>
      </c>
      <c r="F190" s="214">
        <v>2024130010158</v>
      </c>
      <c r="G190" s="178" t="s">
        <v>1358</v>
      </c>
      <c r="H190" s="178" t="s">
        <v>1359</v>
      </c>
      <c r="I190" s="178" t="s">
        <v>1360</v>
      </c>
      <c r="J190" s="182">
        <v>1</v>
      </c>
      <c r="K190" s="178" t="s">
        <v>1376</v>
      </c>
      <c r="L190" s="180" t="s">
        <v>1427</v>
      </c>
      <c r="M190" s="178" t="s">
        <v>1377</v>
      </c>
      <c r="N190" s="214">
        <v>2</v>
      </c>
      <c r="O190" s="214">
        <v>0</v>
      </c>
      <c r="P190" s="198">
        <f t="shared" si="20"/>
        <v>0</v>
      </c>
      <c r="Q190" s="376"/>
      <c r="R190" s="376"/>
      <c r="S190" s="377"/>
      <c r="T190" s="376"/>
      <c r="U190" s="377"/>
      <c r="V190" s="258">
        <v>45660</v>
      </c>
      <c r="W190" s="258">
        <v>46022</v>
      </c>
      <c r="X190" s="214">
        <f t="shared" si="23"/>
        <v>362</v>
      </c>
      <c r="Y190" s="224" t="s">
        <v>896</v>
      </c>
      <c r="Z190" s="178" t="s">
        <v>897</v>
      </c>
      <c r="AA190" s="178" t="s">
        <v>1362</v>
      </c>
      <c r="AB190" s="193" t="s">
        <v>1374</v>
      </c>
      <c r="AC190" s="178" t="s">
        <v>1378</v>
      </c>
      <c r="AD190" s="180" t="s">
        <v>878</v>
      </c>
      <c r="AE190" s="178"/>
      <c r="AF190" s="178"/>
      <c r="AG190" s="178"/>
      <c r="AH190" s="178"/>
      <c r="AI190" s="178"/>
      <c r="AJ190" s="178"/>
      <c r="AK190" s="178"/>
      <c r="AL190" s="236">
        <v>0</v>
      </c>
      <c r="AM190" s="236">
        <v>0</v>
      </c>
      <c r="AN190" s="178" t="s">
        <v>565</v>
      </c>
      <c r="AO190" s="178" t="s">
        <v>565</v>
      </c>
      <c r="AP190" s="396"/>
      <c r="AQ190" s="396"/>
      <c r="AR190" s="397"/>
      <c r="AS190" s="396"/>
      <c r="AT190" s="397"/>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row>
    <row r="191" spans="1:142" s="139" customFormat="1" ht="77.25" customHeight="1">
      <c r="A191" s="178" t="s">
        <v>425</v>
      </c>
      <c r="B191" s="178" t="s">
        <v>426</v>
      </c>
      <c r="C191" s="178" t="s">
        <v>427</v>
      </c>
      <c r="D191" s="178" t="s">
        <v>432</v>
      </c>
      <c r="E191" s="178" t="s">
        <v>1357</v>
      </c>
      <c r="F191" s="214">
        <v>2024130010158</v>
      </c>
      <c r="G191" s="178" t="s">
        <v>1358</v>
      </c>
      <c r="H191" s="178" t="s">
        <v>1359</v>
      </c>
      <c r="I191" s="178" t="s">
        <v>1360</v>
      </c>
      <c r="J191" s="182">
        <v>0</v>
      </c>
      <c r="K191" s="178" t="s">
        <v>1379</v>
      </c>
      <c r="L191" s="180" t="s">
        <v>1427</v>
      </c>
      <c r="M191" s="178" t="s">
        <v>1361</v>
      </c>
      <c r="N191" s="214">
        <v>1</v>
      </c>
      <c r="O191" s="214">
        <v>0</v>
      </c>
      <c r="P191" s="198">
        <f t="shared" si="20"/>
        <v>0</v>
      </c>
      <c r="Q191" s="376"/>
      <c r="R191" s="376"/>
      <c r="S191" s="377"/>
      <c r="T191" s="376"/>
      <c r="U191" s="377"/>
      <c r="V191" s="258">
        <v>45660</v>
      </c>
      <c r="W191" s="258">
        <v>46022</v>
      </c>
      <c r="X191" s="214">
        <f t="shared" si="23"/>
        <v>362</v>
      </c>
      <c r="Y191" s="224" t="s">
        <v>896</v>
      </c>
      <c r="Z191" s="178" t="s">
        <v>897</v>
      </c>
      <c r="AA191" s="178" t="s">
        <v>1362</v>
      </c>
      <c r="AB191" s="193" t="s">
        <v>1363</v>
      </c>
      <c r="AC191" s="200" t="s">
        <v>1364</v>
      </c>
      <c r="AD191" s="180" t="s">
        <v>870</v>
      </c>
      <c r="AE191" s="180" t="s">
        <v>1380</v>
      </c>
      <c r="AF191" s="178"/>
      <c r="AG191" s="178"/>
      <c r="AH191" s="178"/>
      <c r="AI191" s="178"/>
      <c r="AJ191" s="178"/>
      <c r="AK191" s="178"/>
      <c r="AL191" s="236">
        <v>0</v>
      </c>
      <c r="AM191" s="236">
        <v>0</v>
      </c>
      <c r="AN191" s="178" t="s">
        <v>565</v>
      </c>
      <c r="AO191" s="178" t="s">
        <v>565</v>
      </c>
      <c r="AP191" s="396"/>
      <c r="AQ191" s="396"/>
      <c r="AR191" s="397"/>
      <c r="AS191" s="396"/>
      <c r="AT191" s="397"/>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row>
    <row r="192" spans="1:142" s="139" customFormat="1" ht="93" customHeight="1">
      <c r="A192" s="178" t="s">
        <v>425</v>
      </c>
      <c r="B192" s="178" t="s">
        <v>426</v>
      </c>
      <c r="C192" s="178" t="s">
        <v>427</v>
      </c>
      <c r="D192" s="178" t="s">
        <v>432</v>
      </c>
      <c r="E192" s="178" t="s">
        <v>1357</v>
      </c>
      <c r="F192" s="214">
        <v>2024130010158</v>
      </c>
      <c r="G192" s="178" t="s">
        <v>1358</v>
      </c>
      <c r="H192" s="178" t="s">
        <v>1359</v>
      </c>
      <c r="I192" s="178" t="s">
        <v>1360</v>
      </c>
      <c r="J192" s="182">
        <v>0</v>
      </c>
      <c r="K192" s="178" t="s">
        <v>1381</v>
      </c>
      <c r="L192" s="180" t="s">
        <v>1427</v>
      </c>
      <c r="M192" s="178" t="s">
        <v>1366</v>
      </c>
      <c r="N192" s="214">
        <v>1</v>
      </c>
      <c r="O192" s="214">
        <v>0</v>
      </c>
      <c r="P192" s="198">
        <f t="shared" si="20"/>
        <v>0</v>
      </c>
      <c r="Q192" s="376"/>
      <c r="R192" s="376"/>
      <c r="S192" s="377"/>
      <c r="T192" s="376"/>
      <c r="U192" s="377"/>
      <c r="V192" s="258">
        <v>45660</v>
      </c>
      <c r="W192" s="258">
        <v>45869</v>
      </c>
      <c r="X192" s="214">
        <f t="shared" si="23"/>
        <v>209</v>
      </c>
      <c r="Y192" s="224" t="s">
        <v>896</v>
      </c>
      <c r="Z192" s="178" t="s">
        <v>897</v>
      </c>
      <c r="AA192" s="178" t="s">
        <v>1362</v>
      </c>
      <c r="AB192" s="193" t="s">
        <v>1382</v>
      </c>
      <c r="AC192" s="178" t="s">
        <v>1368</v>
      </c>
      <c r="AD192" s="180" t="s">
        <v>870</v>
      </c>
      <c r="AE192" s="180"/>
      <c r="AF192" s="178"/>
      <c r="AG192" s="178"/>
      <c r="AH192" s="178"/>
      <c r="AI192" s="178"/>
      <c r="AJ192" s="178"/>
      <c r="AK192" s="178"/>
      <c r="AL192" s="236">
        <v>0</v>
      </c>
      <c r="AM192" s="236">
        <v>0</v>
      </c>
      <c r="AN192" s="178" t="s">
        <v>565</v>
      </c>
      <c r="AO192" s="178" t="s">
        <v>565</v>
      </c>
      <c r="AP192" s="396"/>
      <c r="AQ192" s="396"/>
      <c r="AR192" s="397"/>
      <c r="AS192" s="396"/>
      <c r="AT192" s="397"/>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row>
    <row r="193" spans="1:142" s="139" customFormat="1" ht="83.25" customHeight="1">
      <c r="A193" s="178" t="s">
        <v>425</v>
      </c>
      <c r="B193" s="178" t="s">
        <v>426</v>
      </c>
      <c r="C193" s="178" t="s">
        <v>427</v>
      </c>
      <c r="D193" s="178" t="s">
        <v>432</v>
      </c>
      <c r="E193" s="178" t="s">
        <v>1357</v>
      </c>
      <c r="F193" s="214">
        <v>2024130010158</v>
      </c>
      <c r="G193" s="178" t="s">
        <v>1358</v>
      </c>
      <c r="H193" s="178" t="s">
        <v>1359</v>
      </c>
      <c r="I193" s="178" t="s">
        <v>1360</v>
      </c>
      <c r="J193" s="182">
        <v>0</v>
      </c>
      <c r="K193" s="200" t="s">
        <v>1369</v>
      </c>
      <c r="L193" s="180" t="s">
        <v>1427</v>
      </c>
      <c r="M193" s="200" t="s">
        <v>1383</v>
      </c>
      <c r="N193" s="214">
        <v>133</v>
      </c>
      <c r="O193" s="214">
        <v>0</v>
      </c>
      <c r="P193" s="198">
        <f t="shared" si="20"/>
        <v>0</v>
      </c>
      <c r="Q193" s="376"/>
      <c r="R193" s="376"/>
      <c r="S193" s="377"/>
      <c r="T193" s="376"/>
      <c r="U193" s="377"/>
      <c r="V193" s="258">
        <v>45660</v>
      </c>
      <c r="W193" s="258">
        <v>46022</v>
      </c>
      <c r="X193" s="214">
        <f t="shared" si="23"/>
        <v>362</v>
      </c>
      <c r="Y193" s="224" t="s">
        <v>896</v>
      </c>
      <c r="Z193" s="178" t="s">
        <v>897</v>
      </c>
      <c r="AA193" s="178" t="s">
        <v>1362</v>
      </c>
      <c r="AB193" s="193" t="s">
        <v>1371</v>
      </c>
      <c r="AC193" s="178" t="s">
        <v>1368</v>
      </c>
      <c r="AD193" s="180" t="s">
        <v>870</v>
      </c>
      <c r="AE193" s="180"/>
      <c r="AF193" s="178"/>
      <c r="AG193" s="178"/>
      <c r="AH193" s="178"/>
      <c r="AI193" s="178"/>
      <c r="AJ193" s="178"/>
      <c r="AK193" s="178"/>
      <c r="AL193" s="236">
        <v>0</v>
      </c>
      <c r="AM193" s="236">
        <v>0</v>
      </c>
      <c r="AN193" s="178" t="s">
        <v>565</v>
      </c>
      <c r="AO193" s="178" t="s">
        <v>565</v>
      </c>
      <c r="AP193" s="396"/>
      <c r="AQ193" s="396"/>
      <c r="AR193" s="397"/>
      <c r="AS193" s="396"/>
      <c r="AT193" s="397"/>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row>
    <row r="194" spans="1:142" s="139" customFormat="1" ht="65.25" customHeight="1">
      <c r="A194" s="178" t="s">
        <v>425</v>
      </c>
      <c r="B194" s="178" t="s">
        <v>426</v>
      </c>
      <c r="C194" s="178" t="s">
        <v>427</v>
      </c>
      <c r="D194" s="178" t="s">
        <v>432</v>
      </c>
      <c r="E194" s="178" t="s">
        <v>1357</v>
      </c>
      <c r="F194" s="214">
        <v>2024130010158</v>
      </c>
      <c r="G194" s="178" t="s">
        <v>1358</v>
      </c>
      <c r="H194" s="178" t="s">
        <v>1359</v>
      </c>
      <c r="I194" s="178" t="s">
        <v>1360</v>
      </c>
      <c r="J194" s="182">
        <v>0</v>
      </c>
      <c r="K194" s="178" t="s">
        <v>1372</v>
      </c>
      <c r="L194" s="180" t="s">
        <v>1427</v>
      </c>
      <c r="M194" s="178" t="s">
        <v>1384</v>
      </c>
      <c r="N194" s="214">
        <v>1</v>
      </c>
      <c r="O194" s="214">
        <v>0</v>
      </c>
      <c r="P194" s="198">
        <f t="shared" si="20"/>
        <v>0</v>
      </c>
      <c r="Q194" s="376"/>
      <c r="R194" s="376"/>
      <c r="S194" s="377"/>
      <c r="T194" s="376"/>
      <c r="U194" s="377"/>
      <c r="V194" s="258">
        <v>45660</v>
      </c>
      <c r="W194" s="258">
        <v>46022</v>
      </c>
      <c r="X194" s="214">
        <f t="shared" si="23"/>
        <v>362</v>
      </c>
      <c r="Y194" s="224" t="s">
        <v>896</v>
      </c>
      <c r="Z194" s="178" t="s">
        <v>897</v>
      </c>
      <c r="AA194" s="178" t="s">
        <v>1362</v>
      </c>
      <c r="AB194" s="193" t="s">
        <v>1374</v>
      </c>
      <c r="AC194" s="178" t="s">
        <v>1385</v>
      </c>
      <c r="AD194" s="180" t="s">
        <v>870</v>
      </c>
      <c r="AE194" s="180"/>
      <c r="AF194" s="178"/>
      <c r="AG194" s="178"/>
      <c r="AH194" s="178"/>
      <c r="AI194" s="178"/>
      <c r="AJ194" s="178"/>
      <c r="AK194" s="178"/>
      <c r="AL194" s="236">
        <v>0</v>
      </c>
      <c r="AM194" s="236">
        <v>0</v>
      </c>
      <c r="AN194" s="178" t="s">
        <v>565</v>
      </c>
      <c r="AO194" s="178" t="s">
        <v>565</v>
      </c>
      <c r="AP194" s="396"/>
      <c r="AQ194" s="396"/>
      <c r="AR194" s="397"/>
      <c r="AS194" s="396"/>
      <c r="AT194" s="397"/>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row>
    <row r="195" spans="1:142" s="139" customFormat="1" ht="62.25" customHeight="1">
      <c r="A195" s="178" t="s">
        <v>425</v>
      </c>
      <c r="B195" s="178" t="s">
        <v>426</v>
      </c>
      <c r="C195" s="178" t="s">
        <v>427</v>
      </c>
      <c r="D195" s="178" t="s">
        <v>432</v>
      </c>
      <c r="E195" s="178" t="s">
        <v>1357</v>
      </c>
      <c r="F195" s="214">
        <v>2024130010158</v>
      </c>
      <c r="G195" s="178" t="s">
        <v>1358</v>
      </c>
      <c r="H195" s="178" t="s">
        <v>1359</v>
      </c>
      <c r="I195" s="178" t="s">
        <v>1360</v>
      </c>
      <c r="J195" s="182">
        <v>0</v>
      </c>
      <c r="K195" s="178" t="s">
        <v>1376</v>
      </c>
      <c r="L195" s="180" t="s">
        <v>1427</v>
      </c>
      <c r="M195" s="178" t="s">
        <v>1386</v>
      </c>
      <c r="N195" s="214">
        <v>2</v>
      </c>
      <c r="O195" s="214">
        <v>0</v>
      </c>
      <c r="P195" s="198">
        <f t="shared" si="20"/>
        <v>0</v>
      </c>
      <c r="Q195" s="376"/>
      <c r="R195" s="376"/>
      <c r="S195" s="377"/>
      <c r="T195" s="376"/>
      <c r="U195" s="377"/>
      <c r="V195" s="258">
        <v>45660</v>
      </c>
      <c r="W195" s="258">
        <v>46022</v>
      </c>
      <c r="X195" s="214">
        <f t="shared" si="23"/>
        <v>362</v>
      </c>
      <c r="Y195" s="224" t="s">
        <v>896</v>
      </c>
      <c r="Z195" s="178" t="s">
        <v>897</v>
      </c>
      <c r="AA195" s="178" t="s">
        <v>1362</v>
      </c>
      <c r="AB195" s="193" t="s">
        <v>1374</v>
      </c>
      <c r="AC195" s="178" t="s">
        <v>1378</v>
      </c>
      <c r="AD195" s="180" t="s">
        <v>870</v>
      </c>
      <c r="AE195" s="180"/>
      <c r="AF195" s="178"/>
      <c r="AG195" s="178"/>
      <c r="AH195" s="178"/>
      <c r="AI195" s="178"/>
      <c r="AJ195" s="178"/>
      <c r="AK195" s="178"/>
      <c r="AL195" s="236">
        <v>0</v>
      </c>
      <c r="AM195" s="236">
        <v>0</v>
      </c>
      <c r="AN195" s="178" t="s">
        <v>565</v>
      </c>
      <c r="AO195" s="178" t="s">
        <v>565</v>
      </c>
      <c r="AP195" s="396"/>
      <c r="AQ195" s="396"/>
      <c r="AR195" s="397"/>
      <c r="AS195" s="396"/>
      <c r="AT195" s="397"/>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row>
    <row r="196" spans="1:142" s="139" customFormat="1" ht="62.25" customHeight="1">
      <c r="A196" s="178"/>
      <c r="B196" s="178"/>
      <c r="C196" s="178"/>
      <c r="D196" s="178"/>
      <c r="E196" s="332" t="s">
        <v>2112</v>
      </c>
      <c r="F196" s="332"/>
      <c r="G196" s="332"/>
      <c r="H196" s="332"/>
      <c r="I196" s="332"/>
      <c r="J196" s="332"/>
      <c r="K196" s="332"/>
      <c r="L196" s="332"/>
      <c r="M196" s="332"/>
      <c r="N196" s="332"/>
      <c r="O196" s="332"/>
      <c r="P196" s="164">
        <f>AVERAGE(P186:P195)</f>
        <v>0.4</v>
      </c>
      <c r="Q196" s="402" t="s">
        <v>2158</v>
      </c>
      <c r="R196" s="402"/>
      <c r="S196" s="402"/>
      <c r="T196" s="402"/>
      <c r="U196" s="402"/>
      <c r="V196" s="258"/>
      <c r="W196" s="258"/>
      <c r="X196" s="214"/>
      <c r="Y196" s="224"/>
      <c r="Z196" s="178"/>
      <c r="AA196" s="178"/>
      <c r="AB196" s="193"/>
      <c r="AC196" s="178"/>
      <c r="AD196" s="180"/>
      <c r="AE196" s="180"/>
      <c r="AF196" s="178"/>
      <c r="AG196" s="178"/>
      <c r="AH196" s="178"/>
      <c r="AI196" s="178"/>
      <c r="AJ196" s="178"/>
      <c r="AK196" s="178"/>
      <c r="AL196" s="236"/>
      <c r="AM196" s="236"/>
      <c r="AN196" s="178"/>
      <c r="AO196" s="178"/>
      <c r="AP196" s="172"/>
      <c r="AQ196" s="172"/>
      <c r="AR196" s="172"/>
      <c r="AS196" s="172"/>
      <c r="AT196" s="172"/>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row>
    <row r="197" spans="1:142" s="139" customFormat="1" ht="85.5" customHeight="1">
      <c r="A197" s="178" t="s">
        <v>184</v>
      </c>
      <c r="B197" s="178" t="s">
        <v>356</v>
      </c>
      <c r="C197" s="178" t="s">
        <v>357</v>
      </c>
      <c r="D197" s="178" t="s">
        <v>434</v>
      </c>
      <c r="E197" s="178" t="s">
        <v>1387</v>
      </c>
      <c r="F197" s="214">
        <v>2024130010178</v>
      </c>
      <c r="G197" s="178" t="s">
        <v>1388</v>
      </c>
      <c r="H197" s="178" t="s">
        <v>1389</v>
      </c>
      <c r="I197" s="178" t="s">
        <v>1390</v>
      </c>
      <c r="J197" s="182">
        <v>0</v>
      </c>
      <c r="K197" s="178" t="s">
        <v>1391</v>
      </c>
      <c r="L197" s="180" t="s">
        <v>1427</v>
      </c>
      <c r="M197" s="178" t="s">
        <v>1392</v>
      </c>
      <c r="N197" s="180">
        <v>1</v>
      </c>
      <c r="O197" s="180">
        <v>0</v>
      </c>
      <c r="P197" s="198">
        <f t="shared" si="20"/>
        <v>0</v>
      </c>
      <c r="Q197" s="376">
        <v>300000000</v>
      </c>
      <c r="R197" s="376">
        <v>0</v>
      </c>
      <c r="S197" s="392">
        <f>R197/Q197</f>
        <v>0</v>
      </c>
      <c r="T197" s="376">
        <v>0</v>
      </c>
      <c r="U197" s="392">
        <f>T197/Q197</f>
        <v>0</v>
      </c>
      <c r="V197" s="258">
        <v>45691</v>
      </c>
      <c r="W197" s="258">
        <v>45747</v>
      </c>
      <c r="X197" s="214">
        <f t="shared" si="23"/>
        <v>56</v>
      </c>
      <c r="Y197" s="224" t="s">
        <v>896</v>
      </c>
      <c r="Z197" s="178" t="s">
        <v>897</v>
      </c>
      <c r="AA197" s="178" t="s">
        <v>1362</v>
      </c>
      <c r="AB197" s="178" t="s">
        <v>1393</v>
      </c>
      <c r="AC197" s="178" t="s">
        <v>1394</v>
      </c>
      <c r="AD197" s="180" t="s">
        <v>870</v>
      </c>
      <c r="AE197" s="180" t="s">
        <v>1380</v>
      </c>
      <c r="AF197" s="178"/>
      <c r="AG197" s="178"/>
      <c r="AH197" s="178"/>
      <c r="AI197" s="178"/>
      <c r="AJ197" s="178"/>
      <c r="AK197" s="178"/>
      <c r="AL197" s="236">
        <v>0</v>
      </c>
      <c r="AM197" s="236">
        <v>0</v>
      </c>
      <c r="AN197" s="178" t="s">
        <v>565</v>
      </c>
      <c r="AO197" s="178" t="s">
        <v>565</v>
      </c>
      <c r="AP197" s="172"/>
      <c r="AQ197" s="172"/>
      <c r="AR197" s="172"/>
      <c r="AS197" s="172"/>
      <c r="AT197" s="172"/>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row>
    <row r="198" spans="1:142" s="139" customFormat="1" ht="90" customHeight="1">
      <c r="A198" s="178" t="s">
        <v>184</v>
      </c>
      <c r="B198" s="178" t="s">
        <v>356</v>
      </c>
      <c r="C198" s="178" t="s">
        <v>357</v>
      </c>
      <c r="D198" s="178" t="s">
        <v>434</v>
      </c>
      <c r="E198" s="178" t="s">
        <v>1387</v>
      </c>
      <c r="F198" s="214">
        <v>2024130010178</v>
      </c>
      <c r="G198" s="178" t="s">
        <v>1388</v>
      </c>
      <c r="H198" s="178" t="s">
        <v>1389</v>
      </c>
      <c r="I198" s="178" t="s">
        <v>1390</v>
      </c>
      <c r="J198" s="182">
        <v>0</v>
      </c>
      <c r="K198" s="178" t="s">
        <v>1395</v>
      </c>
      <c r="L198" s="180" t="s">
        <v>1427</v>
      </c>
      <c r="M198" s="178" t="s">
        <v>1396</v>
      </c>
      <c r="N198" s="180">
        <v>1</v>
      </c>
      <c r="O198" s="180">
        <v>0</v>
      </c>
      <c r="P198" s="198">
        <f t="shared" si="20"/>
        <v>0</v>
      </c>
      <c r="Q198" s="376"/>
      <c r="R198" s="376"/>
      <c r="S198" s="392"/>
      <c r="T198" s="376"/>
      <c r="U198" s="392"/>
      <c r="V198" s="258">
        <v>45748</v>
      </c>
      <c r="W198" s="258">
        <v>45807</v>
      </c>
      <c r="X198" s="214">
        <f t="shared" si="23"/>
        <v>59</v>
      </c>
      <c r="Y198" s="224" t="s">
        <v>896</v>
      </c>
      <c r="Z198" s="178" t="s">
        <v>897</v>
      </c>
      <c r="AA198" s="178" t="s">
        <v>1362</v>
      </c>
      <c r="AB198" s="178" t="s">
        <v>1397</v>
      </c>
      <c r="AC198" s="178" t="s">
        <v>1398</v>
      </c>
      <c r="AD198" s="180" t="s">
        <v>870</v>
      </c>
      <c r="AE198" s="180" t="s">
        <v>1380</v>
      </c>
      <c r="AF198" s="178"/>
      <c r="AG198" s="178"/>
      <c r="AH198" s="178"/>
      <c r="AI198" s="178"/>
      <c r="AJ198" s="178"/>
      <c r="AK198" s="178"/>
      <c r="AL198" s="236">
        <v>0</v>
      </c>
      <c r="AM198" s="236">
        <v>0</v>
      </c>
      <c r="AN198" s="178" t="s">
        <v>565</v>
      </c>
      <c r="AO198" s="178" t="s">
        <v>565</v>
      </c>
      <c r="AP198" s="172"/>
      <c r="AQ198" s="172"/>
      <c r="AR198" s="172"/>
      <c r="AS198" s="172"/>
      <c r="AT198" s="172"/>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row>
    <row r="199" spans="1:142" s="139" customFormat="1" ht="87" customHeight="1">
      <c r="A199" s="178" t="s">
        <v>184</v>
      </c>
      <c r="B199" s="178" t="s">
        <v>356</v>
      </c>
      <c r="C199" s="178" t="s">
        <v>357</v>
      </c>
      <c r="D199" s="178" t="s">
        <v>434</v>
      </c>
      <c r="E199" s="178" t="s">
        <v>1387</v>
      </c>
      <c r="F199" s="214">
        <v>2024130010178</v>
      </c>
      <c r="G199" s="178" t="s">
        <v>1388</v>
      </c>
      <c r="H199" s="178" t="s">
        <v>1389</v>
      </c>
      <c r="I199" s="178" t="s">
        <v>1390</v>
      </c>
      <c r="J199" s="182">
        <v>0</v>
      </c>
      <c r="K199" s="178" t="s">
        <v>1399</v>
      </c>
      <c r="L199" s="180" t="s">
        <v>1427</v>
      </c>
      <c r="M199" s="178" t="s">
        <v>1400</v>
      </c>
      <c r="N199" s="180">
        <v>1</v>
      </c>
      <c r="O199" s="180">
        <v>0</v>
      </c>
      <c r="P199" s="198">
        <f t="shared" si="20"/>
        <v>0</v>
      </c>
      <c r="Q199" s="376"/>
      <c r="R199" s="376"/>
      <c r="S199" s="392"/>
      <c r="T199" s="376"/>
      <c r="U199" s="392"/>
      <c r="V199" s="258">
        <v>45691</v>
      </c>
      <c r="W199" s="258">
        <v>46022</v>
      </c>
      <c r="X199" s="214">
        <f t="shared" si="23"/>
        <v>331</v>
      </c>
      <c r="Y199" s="224" t="s">
        <v>896</v>
      </c>
      <c r="Z199" s="178" t="s">
        <v>897</v>
      </c>
      <c r="AA199" s="178" t="s">
        <v>1362</v>
      </c>
      <c r="AB199" s="178" t="s">
        <v>1393</v>
      </c>
      <c r="AC199" s="178" t="s">
        <v>1394</v>
      </c>
      <c r="AD199" s="180" t="s">
        <v>870</v>
      </c>
      <c r="AE199" s="180" t="s">
        <v>1380</v>
      </c>
      <c r="AF199" s="178"/>
      <c r="AG199" s="178"/>
      <c r="AH199" s="178"/>
      <c r="AI199" s="178"/>
      <c r="AJ199" s="178"/>
      <c r="AK199" s="178"/>
      <c r="AL199" s="236">
        <v>0</v>
      </c>
      <c r="AM199" s="236">
        <v>0</v>
      </c>
      <c r="AN199" s="178" t="s">
        <v>565</v>
      </c>
      <c r="AO199" s="178" t="s">
        <v>565</v>
      </c>
      <c r="AP199" s="172"/>
      <c r="AQ199" s="172"/>
      <c r="AR199" s="172"/>
      <c r="AS199" s="172"/>
      <c r="AT199" s="172"/>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row>
    <row r="200" spans="1:142" s="139" customFormat="1" ht="81.75" customHeight="1">
      <c r="A200" s="178" t="s">
        <v>184</v>
      </c>
      <c r="B200" s="178" t="s">
        <v>356</v>
      </c>
      <c r="C200" s="178" t="s">
        <v>357</v>
      </c>
      <c r="D200" s="178" t="s">
        <v>434</v>
      </c>
      <c r="E200" s="178" t="s">
        <v>1387</v>
      </c>
      <c r="F200" s="214">
        <v>2024130010178</v>
      </c>
      <c r="G200" s="178" t="s">
        <v>1388</v>
      </c>
      <c r="H200" s="178" t="s">
        <v>1389</v>
      </c>
      <c r="I200" s="178" t="s">
        <v>1390</v>
      </c>
      <c r="J200" s="182">
        <v>0</v>
      </c>
      <c r="K200" s="178" t="s">
        <v>1401</v>
      </c>
      <c r="L200" s="180" t="s">
        <v>1427</v>
      </c>
      <c r="M200" s="178" t="s">
        <v>1402</v>
      </c>
      <c r="N200" s="182">
        <v>0.2</v>
      </c>
      <c r="O200" s="182">
        <v>0</v>
      </c>
      <c r="P200" s="198">
        <f t="shared" si="20"/>
        <v>0</v>
      </c>
      <c r="Q200" s="376"/>
      <c r="R200" s="376"/>
      <c r="S200" s="392"/>
      <c r="T200" s="376"/>
      <c r="U200" s="392"/>
      <c r="V200" s="258">
        <v>45810</v>
      </c>
      <c r="W200" s="258">
        <v>46022</v>
      </c>
      <c r="X200" s="214">
        <f t="shared" si="23"/>
        <v>212</v>
      </c>
      <c r="Y200" s="224" t="s">
        <v>896</v>
      </c>
      <c r="Z200" s="178" t="s">
        <v>897</v>
      </c>
      <c r="AA200" s="178" t="s">
        <v>1362</v>
      </c>
      <c r="AB200" s="178" t="s">
        <v>1403</v>
      </c>
      <c r="AC200" s="178" t="s">
        <v>1404</v>
      </c>
      <c r="AD200" s="180" t="s">
        <v>870</v>
      </c>
      <c r="AE200" s="180" t="s">
        <v>1380</v>
      </c>
      <c r="AF200" s="178"/>
      <c r="AG200" s="178"/>
      <c r="AH200" s="178"/>
      <c r="AI200" s="178"/>
      <c r="AJ200" s="178"/>
      <c r="AK200" s="178"/>
      <c r="AL200" s="236">
        <v>0</v>
      </c>
      <c r="AM200" s="236">
        <v>0</v>
      </c>
      <c r="AN200" s="178" t="s">
        <v>565</v>
      </c>
      <c r="AO200" s="178" t="s">
        <v>565</v>
      </c>
      <c r="AP200" s="172"/>
      <c r="AQ200" s="172"/>
      <c r="AR200" s="172"/>
      <c r="AS200" s="172"/>
      <c r="AT200" s="172"/>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row>
    <row r="201" spans="1:142" s="139" customFormat="1" ht="70.5" customHeight="1">
      <c r="A201" s="178" t="s">
        <v>184</v>
      </c>
      <c r="B201" s="178" t="s">
        <v>356</v>
      </c>
      <c r="C201" s="178" t="s">
        <v>357</v>
      </c>
      <c r="D201" s="178" t="s">
        <v>434</v>
      </c>
      <c r="E201" s="178" t="s">
        <v>1387</v>
      </c>
      <c r="F201" s="214">
        <v>2024130010178</v>
      </c>
      <c r="G201" s="178" t="s">
        <v>1388</v>
      </c>
      <c r="H201" s="178" t="s">
        <v>1389</v>
      </c>
      <c r="I201" s="178" t="s">
        <v>1390</v>
      </c>
      <c r="J201" s="182">
        <v>0</v>
      </c>
      <c r="K201" s="178" t="s">
        <v>1405</v>
      </c>
      <c r="L201" s="180" t="s">
        <v>1427</v>
      </c>
      <c r="M201" s="178" t="s">
        <v>1406</v>
      </c>
      <c r="N201" s="180">
        <v>1</v>
      </c>
      <c r="O201" s="180">
        <v>0</v>
      </c>
      <c r="P201" s="198">
        <f t="shared" si="20"/>
        <v>0</v>
      </c>
      <c r="Q201" s="376"/>
      <c r="R201" s="376"/>
      <c r="S201" s="392"/>
      <c r="T201" s="376"/>
      <c r="U201" s="392"/>
      <c r="V201" s="258">
        <v>45717</v>
      </c>
      <c r="W201" s="258">
        <v>46022</v>
      </c>
      <c r="X201" s="214">
        <f t="shared" si="23"/>
        <v>305</v>
      </c>
      <c r="Y201" s="224" t="s">
        <v>896</v>
      </c>
      <c r="Z201" s="178" t="s">
        <v>897</v>
      </c>
      <c r="AA201" s="178" t="s">
        <v>1362</v>
      </c>
      <c r="AB201" s="178" t="s">
        <v>1393</v>
      </c>
      <c r="AC201" s="178" t="s">
        <v>1394</v>
      </c>
      <c r="AD201" s="180" t="s">
        <v>870</v>
      </c>
      <c r="AE201" s="180" t="s">
        <v>1380</v>
      </c>
      <c r="AF201" s="178"/>
      <c r="AG201" s="178"/>
      <c r="AH201" s="178"/>
      <c r="AI201" s="178"/>
      <c r="AJ201" s="178"/>
      <c r="AK201" s="178"/>
      <c r="AL201" s="236">
        <v>0</v>
      </c>
      <c r="AM201" s="236">
        <v>0</v>
      </c>
      <c r="AN201" s="178" t="s">
        <v>565</v>
      </c>
      <c r="AO201" s="178" t="s">
        <v>565</v>
      </c>
      <c r="AP201" s="172"/>
      <c r="AQ201" s="172"/>
      <c r="AR201" s="172"/>
      <c r="AS201" s="172"/>
      <c r="AT201" s="172"/>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row>
    <row r="202" spans="1:142" s="139" customFormat="1" ht="75" customHeight="1">
      <c r="A202" s="178" t="s">
        <v>184</v>
      </c>
      <c r="B202" s="178" t="s">
        <v>356</v>
      </c>
      <c r="C202" s="178" t="s">
        <v>357</v>
      </c>
      <c r="D202" s="178" t="s">
        <v>434</v>
      </c>
      <c r="E202" s="178" t="s">
        <v>1387</v>
      </c>
      <c r="F202" s="214">
        <v>2024130010178</v>
      </c>
      <c r="G202" s="178" t="s">
        <v>1388</v>
      </c>
      <c r="H202" s="178" t="s">
        <v>1389</v>
      </c>
      <c r="I202" s="178" t="s">
        <v>1390</v>
      </c>
      <c r="J202" s="182">
        <v>0</v>
      </c>
      <c r="K202" s="178" t="s">
        <v>1407</v>
      </c>
      <c r="L202" s="180" t="s">
        <v>1427</v>
      </c>
      <c r="M202" s="178" t="s">
        <v>1408</v>
      </c>
      <c r="N202" s="180">
        <v>2</v>
      </c>
      <c r="O202" s="180">
        <v>0</v>
      </c>
      <c r="P202" s="198">
        <f t="shared" si="20"/>
        <v>0</v>
      </c>
      <c r="Q202" s="376"/>
      <c r="R202" s="376"/>
      <c r="S202" s="392"/>
      <c r="T202" s="376"/>
      <c r="U202" s="392"/>
      <c r="V202" s="258">
        <v>45717</v>
      </c>
      <c r="W202" s="258">
        <v>46022</v>
      </c>
      <c r="X202" s="214">
        <f t="shared" si="23"/>
        <v>305</v>
      </c>
      <c r="Y202" s="224" t="s">
        <v>896</v>
      </c>
      <c r="Z202" s="178" t="s">
        <v>897</v>
      </c>
      <c r="AA202" s="178" t="s">
        <v>1362</v>
      </c>
      <c r="AB202" s="178" t="s">
        <v>1397</v>
      </c>
      <c r="AC202" s="178" t="s">
        <v>1398</v>
      </c>
      <c r="AD202" s="180" t="s">
        <v>870</v>
      </c>
      <c r="AE202" s="180" t="s">
        <v>1380</v>
      </c>
      <c r="AF202" s="178"/>
      <c r="AG202" s="178"/>
      <c r="AH202" s="178"/>
      <c r="AI202" s="178"/>
      <c r="AJ202" s="178"/>
      <c r="AK202" s="178"/>
      <c r="AL202" s="236">
        <v>0</v>
      </c>
      <c r="AM202" s="236">
        <v>0</v>
      </c>
      <c r="AN202" s="178" t="s">
        <v>565</v>
      </c>
      <c r="AO202" s="178" t="s">
        <v>565</v>
      </c>
      <c r="AP202" s="172"/>
      <c r="AQ202" s="172"/>
      <c r="AR202" s="172"/>
      <c r="AS202" s="172"/>
      <c r="AT202" s="17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row>
    <row r="203" spans="1:142" s="139" customFormat="1" ht="45.75" customHeight="1">
      <c r="A203" s="178"/>
      <c r="B203" s="178"/>
      <c r="C203" s="178"/>
      <c r="D203" s="178"/>
      <c r="E203" s="332" t="s">
        <v>2113</v>
      </c>
      <c r="F203" s="332"/>
      <c r="G203" s="332"/>
      <c r="H203" s="332"/>
      <c r="I203" s="332"/>
      <c r="J203" s="332"/>
      <c r="K203" s="332"/>
      <c r="L203" s="332"/>
      <c r="M203" s="332"/>
      <c r="N203" s="332"/>
      <c r="O203" s="332"/>
      <c r="P203" s="161">
        <f>AVERAGE(P197:P202)</f>
        <v>0</v>
      </c>
      <c r="Q203" s="400" t="s">
        <v>2159</v>
      </c>
      <c r="R203" s="400"/>
      <c r="S203" s="400"/>
      <c r="T203" s="400"/>
      <c r="U203" s="400"/>
      <c r="V203" s="258"/>
      <c r="W203" s="258"/>
      <c r="X203" s="214"/>
      <c r="Y203" s="224"/>
      <c r="Z203" s="178"/>
      <c r="AA203" s="178"/>
      <c r="AB203" s="178"/>
      <c r="AC203" s="178"/>
      <c r="AD203" s="180"/>
      <c r="AE203" s="180"/>
      <c r="AF203" s="178"/>
      <c r="AG203" s="178"/>
      <c r="AH203" s="178"/>
      <c r="AI203" s="178"/>
      <c r="AJ203" s="178"/>
      <c r="AK203" s="178"/>
      <c r="AL203" s="236"/>
      <c r="AM203" s="236"/>
      <c r="AN203" s="178"/>
      <c r="AO203" s="178"/>
      <c r="AP203" s="172"/>
      <c r="AQ203" s="172"/>
      <c r="AR203" s="172"/>
      <c r="AS203" s="172"/>
      <c r="AT203" s="172"/>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row>
    <row r="204" spans="1:142" s="139" customFormat="1" ht="85.5" customHeight="1">
      <c r="A204" s="178" t="s">
        <v>436</v>
      </c>
      <c r="B204" s="178" t="s">
        <v>437</v>
      </c>
      <c r="C204" s="178" t="s">
        <v>438</v>
      </c>
      <c r="D204" s="178" t="s">
        <v>441</v>
      </c>
      <c r="E204" s="178" t="s">
        <v>1409</v>
      </c>
      <c r="F204" s="214">
        <v>2024130010006</v>
      </c>
      <c r="G204" s="178" t="s">
        <v>1410</v>
      </c>
      <c r="H204" s="178" t="s">
        <v>1411</v>
      </c>
      <c r="I204" s="178" t="s">
        <v>1112</v>
      </c>
      <c r="J204" s="182">
        <v>0.3</v>
      </c>
      <c r="K204" s="178" t="s">
        <v>1412</v>
      </c>
      <c r="L204" s="180" t="s">
        <v>1427</v>
      </c>
      <c r="M204" s="178" t="s">
        <v>1413</v>
      </c>
      <c r="N204" s="180">
        <v>1</v>
      </c>
      <c r="O204" s="180">
        <v>0</v>
      </c>
      <c r="P204" s="198">
        <f t="shared" si="20"/>
        <v>0</v>
      </c>
      <c r="Q204" s="376">
        <v>613000000</v>
      </c>
      <c r="R204" s="376">
        <v>16300000</v>
      </c>
      <c r="S204" s="377">
        <f>R204/Q204</f>
        <v>2.6590538336052204E-2</v>
      </c>
      <c r="T204" s="376">
        <v>125400000</v>
      </c>
      <c r="U204" s="377">
        <f>T204/Q204</f>
        <v>0.20456769983686787</v>
      </c>
      <c r="V204" s="258">
        <v>45672</v>
      </c>
      <c r="W204" s="258">
        <v>46022</v>
      </c>
      <c r="X204" s="214">
        <f t="shared" si="23"/>
        <v>350</v>
      </c>
      <c r="Y204" s="178">
        <v>1221</v>
      </c>
      <c r="Z204" s="178" t="s">
        <v>1414</v>
      </c>
      <c r="AA204" s="178" t="s">
        <v>1362</v>
      </c>
      <c r="AB204" s="178" t="s">
        <v>1415</v>
      </c>
      <c r="AC204" s="178" t="s">
        <v>1416</v>
      </c>
      <c r="AD204" s="178" t="s">
        <v>870</v>
      </c>
      <c r="AE204" s="272" t="s">
        <v>1417</v>
      </c>
      <c r="AF204" s="273">
        <v>22500000</v>
      </c>
      <c r="AG204" s="178" t="s">
        <v>1176</v>
      </c>
      <c r="AH204" s="178" t="s">
        <v>880</v>
      </c>
      <c r="AI204" s="274">
        <v>45434</v>
      </c>
      <c r="AJ204" s="245" t="s">
        <v>1418</v>
      </c>
      <c r="AK204" s="245"/>
      <c r="AL204" s="236">
        <v>1500000001</v>
      </c>
      <c r="AM204" s="236">
        <v>612999998</v>
      </c>
      <c r="AN204" s="178" t="s">
        <v>1120</v>
      </c>
      <c r="AO204" s="178" t="s">
        <v>1419</v>
      </c>
      <c r="AP204" s="396">
        <v>613000000</v>
      </c>
      <c r="AQ204" s="396">
        <v>16300000</v>
      </c>
      <c r="AR204" s="397">
        <f>AQ204/AP204</f>
        <v>2.6590538336052204E-2</v>
      </c>
      <c r="AS204" s="396">
        <v>125400000</v>
      </c>
      <c r="AT204" s="397">
        <f>AS204/AP204</f>
        <v>0.20456769983686787</v>
      </c>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row>
    <row r="205" spans="1:142" s="139" customFormat="1" ht="85.5" customHeight="1">
      <c r="A205" s="178" t="s">
        <v>436</v>
      </c>
      <c r="B205" s="178" t="s">
        <v>437</v>
      </c>
      <c r="C205" s="178" t="s">
        <v>438</v>
      </c>
      <c r="D205" s="178" t="s">
        <v>441</v>
      </c>
      <c r="E205" s="178" t="s">
        <v>1409</v>
      </c>
      <c r="F205" s="214">
        <v>2024130010006</v>
      </c>
      <c r="G205" s="178" t="s">
        <v>1410</v>
      </c>
      <c r="H205" s="178" t="s">
        <v>1411</v>
      </c>
      <c r="I205" s="178" t="s">
        <v>1112</v>
      </c>
      <c r="J205" s="182">
        <v>0.3</v>
      </c>
      <c r="K205" s="178" t="s">
        <v>1420</v>
      </c>
      <c r="L205" s="180" t="s">
        <v>1427</v>
      </c>
      <c r="M205" s="178" t="s">
        <v>1421</v>
      </c>
      <c r="N205" s="214">
        <v>4</v>
      </c>
      <c r="O205" s="214">
        <v>0</v>
      </c>
      <c r="P205" s="198">
        <f t="shared" si="20"/>
        <v>0</v>
      </c>
      <c r="Q205" s="376"/>
      <c r="R205" s="376"/>
      <c r="S205" s="377"/>
      <c r="T205" s="376"/>
      <c r="U205" s="377"/>
      <c r="V205" s="258">
        <v>45672</v>
      </c>
      <c r="W205" s="258">
        <v>46022</v>
      </c>
      <c r="X205" s="214">
        <f t="shared" si="23"/>
        <v>350</v>
      </c>
      <c r="Y205" s="178">
        <v>1221</v>
      </c>
      <c r="Z205" s="178" t="s">
        <v>1414</v>
      </c>
      <c r="AA205" s="178" t="s">
        <v>1362</v>
      </c>
      <c r="AB205" s="178" t="s">
        <v>1415</v>
      </c>
      <c r="AC205" s="178" t="s">
        <v>1416</v>
      </c>
      <c r="AD205" s="178" t="s">
        <v>870</v>
      </c>
      <c r="AE205" s="272" t="s">
        <v>1422</v>
      </c>
      <c r="AF205" s="273">
        <v>25000000</v>
      </c>
      <c r="AG205" s="178" t="s">
        <v>1176</v>
      </c>
      <c r="AH205" s="178" t="s">
        <v>880</v>
      </c>
      <c r="AI205" s="274">
        <v>45439</v>
      </c>
      <c r="AJ205" s="245" t="s">
        <v>1418</v>
      </c>
      <c r="AK205" s="245"/>
      <c r="AL205" s="236">
        <v>1500000001</v>
      </c>
      <c r="AM205" s="236">
        <v>612999998</v>
      </c>
      <c r="AN205" s="178" t="s">
        <v>1120</v>
      </c>
      <c r="AO205" s="178" t="s">
        <v>1419</v>
      </c>
      <c r="AP205" s="396"/>
      <c r="AQ205" s="396"/>
      <c r="AR205" s="397"/>
      <c r="AS205" s="396"/>
      <c r="AT205" s="397"/>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row>
    <row r="206" spans="1:142" s="139" customFormat="1" ht="45" customHeight="1">
      <c r="A206" s="178"/>
      <c r="B206" s="178"/>
      <c r="C206" s="178"/>
      <c r="D206" s="178"/>
      <c r="E206" s="332" t="s">
        <v>2114</v>
      </c>
      <c r="F206" s="332"/>
      <c r="G206" s="332"/>
      <c r="H206" s="332"/>
      <c r="I206" s="332"/>
      <c r="J206" s="332"/>
      <c r="K206" s="332"/>
      <c r="L206" s="332"/>
      <c r="M206" s="332"/>
      <c r="N206" s="332"/>
      <c r="O206" s="332"/>
      <c r="P206" s="161">
        <f>AVERAGE(P204:P205)</f>
        <v>0</v>
      </c>
      <c r="Q206" s="400" t="s">
        <v>2160</v>
      </c>
      <c r="R206" s="400"/>
      <c r="S206" s="400"/>
      <c r="T206" s="400"/>
      <c r="U206" s="400"/>
      <c r="V206" s="258"/>
      <c r="W206" s="258"/>
      <c r="X206" s="214"/>
      <c r="Y206" s="178"/>
      <c r="Z206" s="178"/>
      <c r="AA206" s="178"/>
      <c r="AB206" s="178"/>
      <c r="AC206" s="178"/>
      <c r="AD206" s="178"/>
      <c r="AE206" s="272"/>
      <c r="AF206" s="273"/>
      <c r="AG206" s="178"/>
      <c r="AH206" s="178"/>
      <c r="AI206" s="274"/>
      <c r="AJ206" s="245"/>
      <c r="AK206" s="245"/>
      <c r="AL206" s="236"/>
      <c r="AM206" s="236"/>
      <c r="AN206" s="178"/>
      <c r="AO206" s="178"/>
      <c r="AP206" s="172"/>
      <c r="AQ206" s="172"/>
      <c r="AR206" s="172"/>
      <c r="AS206" s="172"/>
      <c r="AT206" s="172"/>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row>
    <row r="207" spans="1:142" s="138" customFormat="1" ht="67.5" customHeight="1">
      <c r="A207" s="178" t="str">
        <f>+CONCATENATE('1. ESTRATÉGICO'!E86)</f>
        <v>Incrementar a 99 puntos el Indice de Transparencia y Anticorrupción -ITA</v>
      </c>
      <c r="B207" s="178" t="str">
        <f>+CONCATENATE('1. ESTRATÉGICO'!F86)</f>
        <v>Procesos administrativos óptimos y transparentes</v>
      </c>
      <c r="C207" s="180" t="str">
        <f>+CONCATENATE('1. ESTRATÉGICO'!G86)</f>
        <v>05-06-02</v>
      </c>
      <c r="D207" s="178" t="s">
        <v>448</v>
      </c>
      <c r="E207" s="275" t="s">
        <v>1423</v>
      </c>
      <c r="F207" s="214">
        <v>2024130010099</v>
      </c>
      <c r="G207" s="178" t="s">
        <v>1424</v>
      </c>
      <c r="H207" s="178" t="s">
        <v>1425</v>
      </c>
      <c r="I207" s="178" t="s">
        <v>449</v>
      </c>
      <c r="J207" s="276">
        <v>0.33300000000000002</v>
      </c>
      <c r="K207" s="277" t="s">
        <v>1426</v>
      </c>
      <c r="L207" s="180" t="s">
        <v>1427</v>
      </c>
      <c r="M207" s="178" t="s">
        <v>2038</v>
      </c>
      <c r="N207" s="180">
        <v>1</v>
      </c>
      <c r="O207" s="180">
        <v>0</v>
      </c>
      <c r="P207" s="198">
        <f t="shared" si="20"/>
        <v>0</v>
      </c>
      <c r="Q207" s="376">
        <v>900000000</v>
      </c>
      <c r="R207" s="376">
        <v>0</v>
      </c>
      <c r="S207" s="392">
        <f>R207/Q207</f>
        <v>0</v>
      </c>
      <c r="T207" s="376">
        <v>0</v>
      </c>
      <c r="U207" s="392">
        <f>T207/Q207</f>
        <v>0</v>
      </c>
      <c r="V207" s="258">
        <v>45672</v>
      </c>
      <c r="W207" s="258">
        <v>46022</v>
      </c>
      <c r="X207" s="214">
        <f>+W207-V207</f>
        <v>350</v>
      </c>
      <c r="Y207" s="224" t="s">
        <v>1429</v>
      </c>
      <c r="Z207" s="178" t="s">
        <v>2020</v>
      </c>
      <c r="AA207" s="178" t="s">
        <v>1430</v>
      </c>
      <c r="AB207" s="178" t="s">
        <v>1431</v>
      </c>
      <c r="AC207" s="178" t="s">
        <v>1432</v>
      </c>
      <c r="AD207" s="188" t="s">
        <v>1109</v>
      </c>
      <c r="AE207" s="188" t="s">
        <v>1433</v>
      </c>
      <c r="AF207" s="278">
        <v>0</v>
      </c>
      <c r="AG207" s="188"/>
      <c r="AH207" s="188"/>
      <c r="AI207" s="188"/>
      <c r="AJ207" s="188"/>
      <c r="AK207" s="188"/>
      <c r="AL207" s="278">
        <v>0</v>
      </c>
      <c r="AM207" s="278">
        <v>0</v>
      </c>
      <c r="AN207" s="188"/>
      <c r="AO207" s="188"/>
      <c r="AP207" s="396">
        <v>900000000</v>
      </c>
      <c r="AQ207" s="396">
        <v>0</v>
      </c>
      <c r="AR207" s="395">
        <f>AQ207/AP207</f>
        <v>0</v>
      </c>
      <c r="AS207" s="396">
        <v>0</v>
      </c>
      <c r="AT207" s="395">
        <f>AS207/AP207</f>
        <v>0</v>
      </c>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row>
    <row r="208" spans="1:142" s="138" customFormat="1" ht="72.75" customHeight="1">
      <c r="A208" s="178" t="str">
        <f>+CONCATENATE('1. ESTRATÉGICO'!E87)</f>
        <v>Incrementar a 99 puntos el Indice de Transparencia y Anticorrupción -ITA</v>
      </c>
      <c r="B208" s="178" t="str">
        <f>+CONCATENATE('1. ESTRATÉGICO'!F87)</f>
        <v>Procesos administrativos óptimos y transparentes</v>
      </c>
      <c r="C208" s="180" t="str">
        <f>+CONCATENATE('1. ESTRATÉGICO'!G87)</f>
        <v>05-06-02</v>
      </c>
      <c r="D208" s="178" t="s">
        <v>448</v>
      </c>
      <c r="E208" s="275" t="s">
        <v>1423</v>
      </c>
      <c r="F208" s="214">
        <v>2024130010099</v>
      </c>
      <c r="G208" s="178" t="s">
        <v>1424</v>
      </c>
      <c r="H208" s="178" t="s">
        <v>1425</v>
      </c>
      <c r="I208" s="178" t="s">
        <v>449</v>
      </c>
      <c r="J208" s="276">
        <v>0.33300000000000002</v>
      </c>
      <c r="K208" s="277" t="s">
        <v>1434</v>
      </c>
      <c r="L208" s="180" t="s">
        <v>1427</v>
      </c>
      <c r="M208" s="178" t="s">
        <v>2039</v>
      </c>
      <c r="N208" s="180">
        <v>10</v>
      </c>
      <c r="O208" s="180">
        <v>0</v>
      </c>
      <c r="P208" s="198">
        <f t="shared" si="20"/>
        <v>0</v>
      </c>
      <c r="Q208" s="376"/>
      <c r="R208" s="376"/>
      <c r="S208" s="392"/>
      <c r="T208" s="376"/>
      <c r="U208" s="392"/>
      <c r="V208" s="258">
        <v>45672</v>
      </c>
      <c r="W208" s="258">
        <v>46022</v>
      </c>
      <c r="X208" s="214">
        <f t="shared" ref="X208:X220" si="24">+W208-V208</f>
        <v>350</v>
      </c>
      <c r="Y208" s="224" t="s">
        <v>1429</v>
      </c>
      <c r="Z208" s="178" t="s">
        <v>2020</v>
      </c>
      <c r="AA208" s="178" t="s">
        <v>1430</v>
      </c>
      <c r="AB208" s="178" t="s">
        <v>1431</v>
      </c>
      <c r="AC208" s="178" t="s">
        <v>1432</v>
      </c>
      <c r="AD208" s="188" t="s">
        <v>870</v>
      </c>
      <c r="AE208" s="188" t="s">
        <v>1433</v>
      </c>
      <c r="AF208" s="278">
        <v>0</v>
      </c>
      <c r="AG208" s="188"/>
      <c r="AH208" s="188"/>
      <c r="AI208" s="188"/>
      <c r="AJ208" s="188"/>
      <c r="AK208" s="188"/>
      <c r="AL208" s="278">
        <v>0</v>
      </c>
      <c r="AM208" s="278">
        <v>0</v>
      </c>
      <c r="AN208" s="188"/>
      <c r="AO208" s="188"/>
      <c r="AP208" s="396"/>
      <c r="AQ208" s="396"/>
      <c r="AR208" s="395"/>
      <c r="AS208" s="396"/>
      <c r="AT208" s="395"/>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row>
    <row r="209" spans="1:142" s="138" customFormat="1" ht="69.75" customHeight="1">
      <c r="A209" s="178" t="str">
        <f>+CONCATENATE('1. ESTRATÉGICO'!E88)</f>
        <v>Incrementar a 99 puntos el Indice de Transparencia y Anticorrupción -ITA</v>
      </c>
      <c r="B209" s="178" t="str">
        <f>+CONCATENATE('1. ESTRATÉGICO'!F88)</f>
        <v>Procesos administrativos óptimos y transparentes</v>
      </c>
      <c r="C209" s="180" t="str">
        <f>+CONCATENATE('1. ESTRATÉGICO'!G88)</f>
        <v>05-06-02</v>
      </c>
      <c r="D209" s="178" t="s">
        <v>448</v>
      </c>
      <c r="E209" s="275" t="s">
        <v>1423</v>
      </c>
      <c r="F209" s="214">
        <v>2024130010099</v>
      </c>
      <c r="G209" s="178" t="s">
        <v>1424</v>
      </c>
      <c r="H209" s="178" t="s">
        <v>1425</v>
      </c>
      <c r="I209" s="178" t="s">
        <v>449</v>
      </c>
      <c r="J209" s="276">
        <v>0.33300000000000002</v>
      </c>
      <c r="K209" s="277" t="s">
        <v>1435</v>
      </c>
      <c r="L209" s="180" t="s">
        <v>1427</v>
      </c>
      <c r="M209" s="178" t="s">
        <v>2040</v>
      </c>
      <c r="N209" s="180">
        <v>1</v>
      </c>
      <c r="O209" s="180">
        <v>0</v>
      </c>
      <c r="P209" s="198">
        <f t="shared" si="20"/>
        <v>0</v>
      </c>
      <c r="Q209" s="376"/>
      <c r="R209" s="376"/>
      <c r="S209" s="392"/>
      <c r="T209" s="376"/>
      <c r="U209" s="392"/>
      <c r="V209" s="258">
        <v>45672</v>
      </c>
      <c r="W209" s="258">
        <v>46022</v>
      </c>
      <c r="X209" s="214">
        <f t="shared" si="24"/>
        <v>350</v>
      </c>
      <c r="Y209" s="224" t="s">
        <v>1429</v>
      </c>
      <c r="Z209" s="178" t="s">
        <v>2020</v>
      </c>
      <c r="AA209" s="178" t="s">
        <v>1430</v>
      </c>
      <c r="AB209" s="178" t="s">
        <v>1431</v>
      </c>
      <c r="AC209" s="178" t="s">
        <v>1432</v>
      </c>
      <c r="AD209" s="188" t="s">
        <v>870</v>
      </c>
      <c r="AE209" s="188" t="s">
        <v>1433</v>
      </c>
      <c r="AF209" s="278">
        <v>0</v>
      </c>
      <c r="AG209" s="188"/>
      <c r="AH209" s="188"/>
      <c r="AI209" s="188"/>
      <c r="AJ209" s="188"/>
      <c r="AK209" s="188"/>
      <c r="AL209" s="278">
        <v>0</v>
      </c>
      <c r="AM209" s="278">
        <v>0</v>
      </c>
      <c r="AN209" s="188"/>
      <c r="AO209" s="188"/>
      <c r="AP209" s="396"/>
      <c r="AQ209" s="396"/>
      <c r="AR209" s="395"/>
      <c r="AS209" s="396"/>
      <c r="AT209" s="395"/>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row>
    <row r="210" spans="1:142" s="138" customFormat="1" ht="76.5" customHeight="1">
      <c r="A210" s="178" t="s">
        <v>443</v>
      </c>
      <c r="B210" s="178" t="s">
        <v>444</v>
      </c>
      <c r="C210" s="180" t="str">
        <f>+CONCATENATE('1. ESTRATÉGICO'!G79)</f>
        <v>03-03-03</v>
      </c>
      <c r="D210" s="178" t="s">
        <v>451</v>
      </c>
      <c r="E210" s="275" t="s">
        <v>1423</v>
      </c>
      <c r="F210" s="214">
        <v>2024130010099</v>
      </c>
      <c r="G210" s="178" t="s">
        <v>1424</v>
      </c>
      <c r="H210" s="178" t="s">
        <v>1436</v>
      </c>
      <c r="I210" s="178" t="s">
        <v>1437</v>
      </c>
      <c r="J210" s="276">
        <v>0.33300000000000002</v>
      </c>
      <c r="K210" s="277" t="s">
        <v>1438</v>
      </c>
      <c r="L210" s="180" t="s">
        <v>1427</v>
      </c>
      <c r="M210" s="178" t="s">
        <v>2041</v>
      </c>
      <c r="N210" s="180">
        <v>1</v>
      </c>
      <c r="O210" s="180">
        <v>0</v>
      </c>
      <c r="P210" s="198">
        <f t="shared" si="20"/>
        <v>0</v>
      </c>
      <c r="Q210" s="376"/>
      <c r="R210" s="376"/>
      <c r="S210" s="392"/>
      <c r="T210" s="376"/>
      <c r="U210" s="392"/>
      <c r="V210" s="258">
        <v>45672</v>
      </c>
      <c r="W210" s="258">
        <v>46022</v>
      </c>
      <c r="X210" s="214">
        <f t="shared" si="24"/>
        <v>350</v>
      </c>
      <c r="Y210" s="224" t="s">
        <v>1429</v>
      </c>
      <c r="Z210" s="178" t="s">
        <v>2020</v>
      </c>
      <c r="AA210" s="178" t="s">
        <v>1430</v>
      </c>
      <c r="AB210" s="178" t="s">
        <v>1439</v>
      </c>
      <c r="AC210" s="178" t="s">
        <v>1440</v>
      </c>
      <c r="AD210" s="188" t="s">
        <v>870</v>
      </c>
      <c r="AE210" s="279" t="s">
        <v>1441</v>
      </c>
      <c r="AF210" s="280">
        <v>0</v>
      </c>
      <c r="AG210" s="188"/>
      <c r="AH210" s="188"/>
      <c r="AI210" s="188"/>
      <c r="AJ210" s="188"/>
      <c r="AK210" s="188"/>
      <c r="AL210" s="278">
        <v>0</v>
      </c>
      <c r="AM210" s="278">
        <v>0</v>
      </c>
      <c r="AN210" s="188"/>
      <c r="AO210" s="188"/>
      <c r="AP210" s="396"/>
      <c r="AQ210" s="396"/>
      <c r="AR210" s="395"/>
      <c r="AS210" s="396"/>
      <c r="AT210" s="395"/>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row>
    <row r="211" spans="1:142" s="138" customFormat="1" ht="76.5" customHeight="1">
      <c r="A211" s="178" t="s">
        <v>443</v>
      </c>
      <c r="B211" s="178" t="s">
        <v>444</v>
      </c>
      <c r="C211" s="180" t="str">
        <f>+CONCATENATE('1. ESTRATÉGICO'!G80)</f>
        <v>03-03-03</v>
      </c>
      <c r="D211" s="178" t="s">
        <v>451</v>
      </c>
      <c r="E211" s="275" t="s">
        <v>1423</v>
      </c>
      <c r="F211" s="214">
        <v>2024130010099</v>
      </c>
      <c r="G211" s="178" t="s">
        <v>1424</v>
      </c>
      <c r="H211" s="178" t="s">
        <v>1436</v>
      </c>
      <c r="I211" s="178" t="s">
        <v>1437</v>
      </c>
      <c r="J211" s="276">
        <v>0.33300000000000002</v>
      </c>
      <c r="K211" s="277" t="s">
        <v>1442</v>
      </c>
      <c r="L211" s="180" t="s">
        <v>1427</v>
      </c>
      <c r="M211" s="178" t="s">
        <v>2042</v>
      </c>
      <c r="N211" s="180">
        <v>1</v>
      </c>
      <c r="O211" s="180">
        <v>0</v>
      </c>
      <c r="P211" s="198">
        <f t="shared" si="20"/>
        <v>0</v>
      </c>
      <c r="Q211" s="376"/>
      <c r="R211" s="376"/>
      <c r="S211" s="392"/>
      <c r="T211" s="376"/>
      <c r="U211" s="392"/>
      <c r="V211" s="258">
        <v>45672</v>
      </c>
      <c r="W211" s="258">
        <v>46022</v>
      </c>
      <c r="X211" s="214">
        <f>+W211-V211</f>
        <v>350</v>
      </c>
      <c r="Y211" s="224" t="s">
        <v>1429</v>
      </c>
      <c r="Z211" s="178" t="s">
        <v>2020</v>
      </c>
      <c r="AA211" s="178" t="s">
        <v>1430</v>
      </c>
      <c r="AB211" s="178" t="s">
        <v>1439</v>
      </c>
      <c r="AC211" s="178" t="s">
        <v>1440</v>
      </c>
      <c r="AD211" s="188" t="s">
        <v>870</v>
      </c>
      <c r="AE211" s="279" t="s">
        <v>1443</v>
      </c>
      <c r="AF211" s="280">
        <v>0</v>
      </c>
      <c r="AG211" s="188"/>
      <c r="AH211" s="188"/>
      <c r="AI211" s="188"/>
      <c r="AJ211" s="188"/>
      <c r="AK211" s="188"/>
      <c r="AL211" s="278">
        <v>0</v>
      </c>
      <c r="AM211" s="278">
        <v>0</v>
      </c>
      <c r="AN211" s="188"/>
      <c r="AO211" s="188"/>
      <c r="AP211" s="396"/>
      <c r="AQ211" s="396"/>
      <c r="AR211" s="395"/>
      <c r="AS211" s="396"/>
      <c r="AT211" s="395"/>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row>
    <row r="212" spans="1:142" s="138" customFormat="1" ht="76.5" customHeight="1">
      <c r="A212" s="178" t="s">
        <v>443</v>
      </c>
      <c r="B212" s="178" t="s">
        <v>444</v>
      </c>
      <c r="C212" s="180" t="str">
        <f>+CONCATENATE('1. ESTRATÉGICO'!G82)</f>
        <v>05-02-02</v>
      </c>
      <c r="D212" s="178" t="s">
        <v>451</v>
      </c>
      <c r="E212" s="275" t="s">
        <v>1423</v>
      </c>
      <c r="F212" s="214">
        <v>2024130010099</v>
      </c>
      <c r="G212" s="178" t="s">
        <v>1424</v>
      </c>
      <c r="H212" s="178" t="s">
        <v>1436</v>
      </c>
      <c r="I212" s="178" t="s">
        <v>1437</v>
      </c>
      <c r="J212" s="276">
        <v>0.33300000000000002</v>
      </c>
      <c r="K212" s="281" t="s">
        <v>1444</v>
      </c>
      <c r="L212" s="180" t="s">
        <v>1427</v>
      </c>
      <c r="M212" s="178" t="s">
        <v>2043</v>
      </c>
      <c r="N212" s="180">
        <v>1</v>
      </c>
      <c r="O212" s="180">
        <v>0</v>
      </c>
      <c r="P212" s="198">
        <f t="shared" si="20"/>
        <v>0</v>
      </c>
      <c r="Q212" s="376"/>
      <c r="R212" s="376"/>
      <c r="S212" s="392"/>
      <c r="T212" s="376"/>
      <c r="U212" s="392"/>
      <c r="V212" s="258">
        <v>45672</v>
      </c>
      <c r="W212" s="258">
        <v>46022</v>
      </c>
      <c r="X212" s="214">
        <f t="shared" si="24"/>
        <v>350</v>
      </c>
      <c r="Y212" s="224" t="s">
        <v>1429</v>
      </c>
      <c r="Z212" s="178" t="s">
        <v>2020</v>
      </c>
      <c r="AA212" s="178" t="s">
        <v>1430</v>
      </c>
      <c r="AB212" s="178" t="s">
        <v>1439</v>
      </c>
      <c r="AC212" s="178" t="s">
        <v>1440</v>
      </c>
      <c r="AD212" s="188" t="s">
        <v>870</v>
      </c>
      <c r="AE212" s="279" t="s">
        <v>1445</v>
      </c>
      <c r="AF212" s="280">
        <v>0</v>
      </c>
      <c r="AG212" s="188"/>
      <c r="AH212" s="188"/>
      <c r="AI212" s="188"/>
      <c r="AJ212" s="188"/>
      <c r="AK212" s="188"/>
      <c r="AL212" s="278">
        <v>0</v>
      </c>
      <c r="AM212" s="278">
        <v>0</v>
      </c>
      <c r="AN212" s="188"/>
      <c r="AO212" s="188"/>
      <c r="AP212" s="396"/>
      <c r="AQ212" s="396"/>
      <c r="AR212" s="395"/>
      <c r="AS212" s="396"/>
      <c r="AT212" s="395"/>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row>
    <row r="213" spans="1:142" s="138" customFormat="1" ht="76.5" customHeight="1">
      <c r="A213" s="178" t="s">
        <v>443</v>
      </c>
      <c r="B213" s="178" t="s">
        <v>444</v>
      </c>
      <c r="C213" s="180" t="str">
        <f>+CONCATENATE('1. ESTRATÉGICO'!G84)</f>
        <v>05-02-05</v>
      </c>
      <c r="D213" s="178" t="s">
        <v>451</v>
      </c>
      <c r="E213" s="275" t="s">
        <v>1423</v>
      </c>
      <c r="F213" s="214">
        <v>2024130010099</v>
      </c>
      <c r="G213" s="178" t="s">
        <v>1424</v>
      </c>
      <c r="H213" s="178" t="s">
        <v>1436</v>
      </c>
      <c r="I213" s="178" t="s">
        <v>1437</v>
      </c>
      <c r="J213" s="276">
        <v>0.33300000000000002</v>
      </c>
      <c r="K213" s="178" t="s">
        <v>1446</v>
      </c>
      <c r="L213" s="180" t="s">
        <v>1427</v>
      </c>
      <c r="M213" s="178" t="s">
        <v>1406</v>
      </c>
      <c r="N213" s="180">
        <v>1</v>
      </c>
      <c r="O213" s="180">
        <v>0</v>
      </c>
      <c r="P213" s="198">
        <f t="shared" si="20"/>
        <v>0</v>
      </c>
      <c r="Q213" s="376"/>
      <c r="R213" s="376"/>
      <c r="S213" s="392"/>
      <c r="T213" s="376"/>
      <c r="U213" s="392"/>
      <c r="V213" s="258">
        <v>45672</v>
      </c>
      <c r="W213" s="258">
        <v>46022</v>
      </c>
      <c r="X213" s="214">
        <f t="shared" si="24"/>
        <v>350</v>
      </c>
      <c r="Y213" s="224" t="s">
        <v>1429</v>
      </c>
      <c r="Z213" s="178" t="s">
        <v>2020</v>
      </c>
      <c r="AA213" s="178" t="s">
        <v>1430</v>
      </c>
      <c r="AB213" s="178" t="s">
        <v>1439</v>
      </c>
      <c r="AC213" s="178" t="s">
        <v>1440</v>
      </c>
      <c r="AD213" s="188" t="s">
        <v>870</v>
      </c>
      <c r="AE213" s="279" t="s">
        <v>1445</v>
      </c>
      <c r="AF213" s="280">
        <v>0</v>
      </c>
      <c r="AG213" s="188"/>
      <c r="AH213" s="188"/>
      <c r="AI213" s="188"/>
      <c r="AJ213" s="188"/>
      <c r="AK213" s="188"/>
      <c r="AL213" s="278">
        <v>0</v>
      </c>
      <c r="AM213" s="278">
        <v>0</v>
      </c>
      <c r="AN213" s="188"/>
      <c r="AO213" s="188"/>
      <c r="AP213" s="396"/>
      <c r="AQ213" s="396"/>
      <c r="AR213" s="395"/>
      <c r="AS213" s="396"/>
      <c r="AT213" s="395"/>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row>
    <row r="214" spans="1:142" s="138" customFormat="1" ht="61.5" customHeight="1">
      <c r="A214" s="178" t="str">
        <f>+CONCATENATE('1. ESTRATÉGICO'!E86)</f>
        <v>Incrementar a 99 puntos el Indice de Transparencia y Anticorrupción -ITA</v>
      </c>
      <c r="B214" s="178" t="str">
        <f>+CONCATENATE('1. ESTRATÉGICO'!F86)</f>
        <v>Procesos administrativos óptimos y transparentes</v>
      </c>
      <c r="C214" s="180" t="str">
        <f>+CONCATENATE('1. ESTRATÉGICO'!G86)</f>
        <v>05-06-02</v>
      </c>
      <c r="D214" s="178" t="s">
        <v>451</v>
      </c>
      <c r="E214" s="275" t="s">
        <v>1423</v>
      </c>
      <c r="F214" s="214">
        <v>2024130010099</v>
      </c>
      <c r="G214" s="178" t="s">
        <v>1424</v>
      </c>
      <c r="H214" s="178" t="s">
        <v>1436</v>
      </c>
      <c r="I214" s="178" t="s">
        <v>1437</v>
      </c>
      <c r="J214" s="276">
        <v>0.33300000000000002</v>
      </c>
      <c r="K214" s="281" t="s">
        <v>1447</v>
      </c>
      <c r="L214" s="180" t="s">
        <v>1427</v>
      </c>
      <c r="M214" s="178" t="s">
        <v>2044</v>
      </c>
      <c r="N214" s="180">
        <v>1</v>
      </c>
      <c r="O214" s="180">
        <v>0</v>
      </c>
      <c r="P214" s="198">
        <f t="shared" si="20"/>
        <v>0</v>
      </c>
      <c r="Q214" s="376"/>
      <c r="R214" s="376"/>
      <c r="S214" s="392"/>
      <c r="T214" s="376"/>
      <c r="U214" s="392"/>
      <c r="V214" s="258">
        <v>45672</v>
      </c>
      <c r="W214" s="258">
        <v>46022</v>
      </c>
      <c r="X214" s="214">
        <f>+W214-V214</f>
        <v>350</v>
      </c>
      <c r="Y214" s="224" t="s">
        <v>1429</v>
      </c>
      <c r="Z214" s="178" t="s">
        <v>2020</v>
      </c>
      <c r="AA214" s="178" t="s">
        <v>1430</v>
      </c>
      <c r="AB214" s="178" t="s">
        <v>1439</v>
      </c>
      <c r="AC214" s="178" t="s">
        <v>1440</v>
      </c>
      <c r="AD214" s="188" t="s">
        <v>870</v>
      </c>
      <c r="AE214" s="279" t="s">
        <v>1445</v>
      </c>
      <c r="AF214" s="280">
        <v>0</v>
      </c>
      <c r="AG214" s="188"/>
      <c r="AH214" s="188"/>
      <c r="AI214" s="188"/>
      <c r="AJ214" s="188"/>
      <c r="AK214" s="188"/>
      <c r="AL214" s="278">
        <v>0</v>
      </c>
      <c r="AM214" s="278">
        <v>0</v>
      </c>
      <c r="AN214" s="188"/>
      <c r="AO214" s="188"/>
      <c r="AP214" s="396"/>
      <c r="AQ214" s="396"/>
      <c r="AR214" s="395"/>
      <c r="AS214" s="396"/>
      <c r="AT214" s="395"/>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row>
    <row r="215" spans="1:142" s="138" customFormat="1" ht="66.75" customHeight="1">
      <c r="A215" s="178" t="str">
        <f>+CONCATENATE('1. ESTRATÉGICO'!E87)</f>
        <v>Incrementar a 99 puntos el Indice de Transparencia y Anticorrupción -ITA</v>
      </c>
      <c r="B215" s="178" t="s">
        <v>444</v>
      </c>
      <c r="C215" s="180" t="str">
        <f>+CONCATENATE('1. ESTRATÉGICO'!G87)</f>
        <v>05-06-02</v>
      </c>
      <c r="D215" s="178" t="s">
        <v>451</v>
      </c>
      <c r="E215" s="275" t="s">
        <v>1423</v>
      </c>
      <c r="F215" s="214">
        <v>2024130010099</v>
      </c>
      <c r="G215" s="178" t="s">
        <v>1424</v>
      </c>
      <c r="H215" s="178" t="s">
        <v>1436</v>
      </c>
      <c r="I215" s="178" t="s">
        <v>1437</v>
      </c>
      <c r="J215" s="276">
        <v>0.33300000000000002</v>
      </c>
      <c r="K215" s="178" t="s">
        <v>1448</v>
      </c>
      <c r="L215" s="180" t="s">
        <v>1427</v>
      </c>
      <c r="M215" s="178" t="s">
        <v>2045</v>
      </c>
      <c r="N215" s="180">
        <v>1</v>
      </c>
      <c r="O215" s="180">
        <v>0</v>
      </c>
      <c r="P215" s="198">
        <f t="shared" si="20"/>
        <v>0</v>
      </c>
      <c r="Q215" s="376"/>
      <c r="R215" s="376"/>
      <c r="S215" s="392"/>
      <c r="T215" s="376"/>
      <c r="U215" s="392"/>
      <c r="V215" s="258">
        <v>45672</v>
      </c>
      <c r="W215" s="258">
        <v>46022</v>
      </c>
      <c r="X215" s="214">
        <f t="shared" si="24"/>
        <v>350</v>
      </c>
      <c r="Y215" s="224" t="s">
        <v>1429</v>
      </c>
      <c r="Z215" s="178" t="s">
        <v>2020</v>
      </c>
      <c r="AA215" s="178" t="s">
        <v>1430</v>
      </c>
      <c r="AB215" s="178" t="s">
        <v>1439</v>
      </c>
      <c r="AC215" s="178" t="s">
        <v>1440</v>
      </c>
      <c r="AD215" s="188" t="s">
        <v>870</v>
      </c>
      <c r="AE215" s="279" t="s">
        <v>1445</v>
      </c>
      <c r="AF215" s="280">
        <v>0</v>
      </c>
      <c r="AG215" s="188"/>
      <c r="AH215" s="188"/>
      <c r="AI215" s="188"/>
      <c r="AJ215" s="188"/>
      <c r="AK215" s="188"/>
      <c r="AL215" s="278">
        <v>0</v>
      </c>
      <c r="AM215" s="278">
        <v>0</v>
      </c>
      <c r="AN215" s="188"/>
      <c r="AO215" s="188"/>
      <c r="AP215" s="396"/>
      <c r="AQ215" s="396"/>
      <c r="AR215" s="395"/>
      <c r="AS215" s="396"/>
      <c r="AT215" s="39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row>
    <row r="216" spans="1:142" s="138" customFormat="1" ht="71.25" customHeight="1">
      <c r="A216" s="178" t="str">
        <f>+CONCATENATE('1. ESTRATÉGICO'!E86)</f>
        <v>Incrementar a 99 puntos el Indice de Transparencia y Anticorrupción -ITA</v>
      </c>
      <c r="B216" s="178" t="s">
        <v>444</v>
      </c>
      <c r="C216" s="180" t="str">
        <f>+CONCATENATE('1. ESTRATÉGICO'!G86)</f>
        <v>05-06-02</v>
      </c>
      <c r="D216" s="178" t="str">
        <f>+CONCATENATE('1. ESTRATÉGICO'!K87)</f>
        <v>Crear un (1) Centro Integral de Atención Ciudadano (CIAC)</v>
      </c>
      <c r="E216" s="275" t="s">
        <v>1423</v>
      </c>
      <c r="F216" s="214">
        <v>2024130010099</v>
      </c>
      <c r="G216" s="178" t="s">
        <v>1424</v>
      </c>
      <c r="H216" s="178" t="s">
        <v>1449</v>
      </c>
      <c r="I216" s="178" t="s">
        <v>1437</v>
      </c>
      <c r="J216" s="276">
        <v>0.33300000000000002</v>
      </c>
      <c r="K216" s="281" t="s">
        <v>1450</v>
      </c>
      <c r="L216" s="180" t="s">
        <v>1427</v>
      </c>
      <c r="M216" s="178" t="s">
        <v>2046</v>
      </c>
      <c r="N216" s="180">
        <v>1</v>
      </c>
      <c r="O216" s="180">
        <v>0</v>
      </c>
      <c r="P216" s="198">
        <f t="shared" si="20"/>
        <v>0</v>
      </c>
      <c r="Q216" s="376"/>
      <c r="R216" s="376"/>
      <c r="S216" s="392"/>
      <c r="T216" s="376"/>
      <c r="U216" s="392"/>
      <c r="V216" s="258">
        <v>45672</v>
      </c>
      <c r="W216" s="258">
        <v>46022</v>
      </c>
      <c r="X216" s="214">
        <f t="shared" si="24"/>
        <v>350</v>
      </c>
      <c r="Y216" s="224" t="s">
        <v>1429</v>
      </c>
      <c r="Z216" s="178" t="s">
        <v>2020</v>
      </c>
      <c r="AA216" s="178" t="s">
        <v>1430</v>
      </c>
      <c r="AB216" s="178" t="s">
        <v>1439</v>
      </c>
      <c r="AC216" s="178" t="s">
        <v>1440</v>
      </c>
      <c r="AD216" s="188" t="s">
        <v>870</v>
      </c>
      <c r="AE216" s="279" t="s">
        <v>1445</v>
      </c>
      <c r="AF216" s="280">
        <v>0</v>
      </c>
      <c r="AG216" s="188"/>
      <c r="AH216" s="188"/>
      <c r="AI216" s="188"/>
      <c r="AJ216" s="188"/>
      <c r="AK216" s="188"/>
      <c r="AL216" s="278">
        <v>0</v>
      </c>
      <c r="AM216" s="278">
        <v>0</v>
      </c>
      <c r="AN216" s="188"/>
      <c r="AO216" s="188"/>
      <c r="AP216" s="396"/>
      <c r="AQ216" s="396"/>
      <c r="AR216" s="395"/>
      <c r="AS216" s="396"/>
      <c r="AT216" s="395"/>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row>
    <row r="217" spans="1:142" s="138" customFormat="1" ht="71.25" customHeight="1">
      <c r="A217" s="178" t="str">
        <f>+CONCATENATE('1. ESTRATÉGICO'!E87)</f>
        <v>Incrementar a 99 puntos el Indice de Transparencia y Anticorrupción -ITA</v>
      </c>
      <c r="B217" s="178" t="s">
        <v>444</v>
      </c>
      <c r="C217" s="180" t="str">
        <f>+CONCATENATE('1. ESTRATÉGICO'!G90)</f>
        <v>03-04-01</v>
      </c>
      <c r="D217" s="178" t="str">
        <f>+CONCATENATE('1. ESTRATÉGICO'!K88)</f>
        <v>Optimizar tres (3) ventanillas de atención al ciudadano en su funcionamiento</v>
      </c>
      <c r="E217" s="275" t="s">
        <v>1423</v>
      </c>
      <c r="F217" s="214">
        <v>2024130010099</v>
      </c>
      <c r="G217" s="178" t="s">
        <v>1424</v>
      </c>
      <c r="H217" s="178" t="s">
        <v>1436</v>
      </c>
      <c r="I217" s="178" t="s">
        <v>456</v>
      </c>
      <c r="J217" s="276">
        <v>0.33300000000000002</v>
      </c>
      <c r="K217" s="281" t="s">
        <v>1453</v>
      </c>
      <c r="L217" s="180" t="s">
        <v>1427</v>
      </c>
      <c r="M217" s="178" t="s">
        <v>2047</v>
      </c>
      <c r="N217" s="180">
        <v>3</v>
      </c>
      <c r="O217" s="180">
        <v>0</v>
      </c>
      <c r="P217" s="198">
        <f t="shared" si="20"/>
        <v>0</v>
      </c>
      <c r="Q217" s="376"/>
      <c r="R217" s="376"/>
      <c r="S217" s="392"/>
      <c r="T217" s="376"/>
      <c r="U217" s="392"/>
      <c r="V217" s="258">
        <v>45672</v>
      </c>
      <c r="W217" s="258">
        <v>46022</v>
      </c>
      <c r="X217" s="214">
        <f>+W217-V217</f>
        <v>350</v>
      </c>
      <c r="Y217" s="224" t="s">
        <v>1429</v>
      </c>
      <c r="Z217" s="178" t="s">
        <v>2020</v>
      </c>
      <c r="AA217" s="178" t="s">
        <v>1430</v>
      </c>
      <c r="AB217" s="178" t="s">
        <v>1439</v>
      </c>
      <c r="AC217" s="178" t="s">
        <v>1440</v>
      </c>
      <c r="AD217" s="188" t="s">
        <v>870</v>
      </c>
      <c r="AE217" s="279"/>
      <c r="AF217" s="280"/>
      <c r="AG217" s="188"/>
      <c r="AH217" s="188"/>
      <c r="AI217" s="188"/>
      <c r="AJ217" s="188"/>
      <c r="AK217" s="188"/>
      <c r="AL217" s="278"/>
      <c r="AM217" s="278"/>
      <c r="AN217" s="188"/>
      <c r="AO217" s="188"/>
      <c r="AP217" s="396"/>
      <c r="AQ217" s="396"/>
      <c r="AR217" s="395"/>
      <c r="AS217" s="396"/>
      <c r="AT217" s="395"/>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row>
    <row r="218" spans="1:142" s="138" customFormat="1" ht="71.25" customHeight="1">
      <c r="A218" s="178" t="str">
        <f>+CONCATENATE('1. ESTRATÉGICO'!E88)</f>
        <v>Incrementar a 99 puntos el Indice de Transparencia y Anticorrupción -ITA</v>
      </c>
      <c r="B218" s="178" t="s">
        <v>444</v>
      </c>
      <c r="C218" s="180" t="str">
        <f>+CONCATENATE('1. ESTRATÉGICO'!G88)</f>
        <v>05-06-02</v>
      </c>
      <c r="D218" s="178" t="str">
        <f>+CONCATENATE('1. ESTRATÉGICO'!K90)</f>
        <v>Crear dos (2) microcentros de inteligencia artificial</v>
      </c>
      <c r="E218" s="275" t="s">
        <v>1423</v>
      </c>
      <c r="F218" s="214">
        <v>2024130010099</v>
      </c>
      <c r="G218" s="178" t="s">
        <v>1424</v>
      </c>
      <c r="H218" s="178" t="s">
        <v>1449</v>
      </c>
      <c r="I218" s="178" t="s">
        <v>456</v>
      </c>
      <c r="J218" s="276">
        <v>0.33300000000000002</v>
      </c>
      <c r="K218" s="281" t="s">
        <v>1454</v>
      </c>
      <c r="L218" s="180" t="s">
        <v>1427</v>
      </c>
      <c r="M218" s="178" t="s">
        <v>2048</v>
      </c>
      <c r="N218" s="180">
        <v>3</v>
      </c>
      <c r="O218" s="180">
        <v>0</v>
      </c>
      <c r="P218" s="198">
        <f t="shared" si="20"/>
        <v>0</v>
      </c>
      <c r="Q218" s="376"/>
      <c r="R218" s="376"/>
      <c r="S218" s="392"/>
      <c r="T218" s="376"/>
      <c r="U218" s="392"/>
      <c r="V218" s="258">
        <v>45672</v>
      </c>
      <c r="W218" s="258">
        <v>46022</v>
      </c>
      <c r="X218" s="214">
        <f t="shared" si="24"/>
        <v>350</v>
      </c>
      <c r="Y218" s="224" t="s">
        <v>1429</v>
      </c>
      <c r="Z218" s="178" t="s">
        <v>2020</v>
      </c>
      <c r="AA218" s="178" t="s">
        <v>1430</v>
      </c>
      <c r="AB218" s="178" t="s">
        <v>1439</v>
      </c>
      <c r="AC218" s="178" t="s">
        <v>1440</v>
      </c>
      <c r="AD218" s="188" t="s">
        <v>870</v>
      </c>
      <c r="AE218" s="279"/>
      <c r="AF218" s="280"/>
      <c r="AG218" s="188"/>
      <c r="AH218" s="188"/>
      <c r="AI218" s="188"/>
      <c r="AJ218" s="188"/>
      <c r="AK218" s="188"/>
      <c r="AL218" s="278"/>
      <c r="AM218" s="278"/>
      <c r="AN218" s="188"/>
      <c r="AO218" s="188"/>
      <c r="AP218" s="396"/>
      <c r="AQ218" s="396"/>
      <c r="AR218" s="395"/>
      <c r="AS218" s="396"/>
      <c r="AT218" s="395"/>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row>
    <row r="219" spans="1:142" s="138" customFormat="1" ht="71.25" customHeight="1">
      <c r="A219" s="178" t="str">
        <f>+CONCATENATE('1. ESTRATÉGICO'!E90)</f>
        <v>Incrementar en 10% el porcentaje de inversión en proyectos de emprendimientos</v>
      </c>
      <c r="B219" s="178" t="s">
        <v>444</v>
      </c>
      <c r="C219" s="180" t="str">
        <f>+CONCATENATE('1. ESTRATÉGICO'!G93)</f>
        <v>05-06-03</v>
      </c>
      <c r="D219" s="178" t="str">
        <f>+CONCATENATE('1. ESTRATÉGICO'!K92)</f>
        <v xml:space="preserve">Formar a tres mil (3.000) personas en el uso de Tecnologías de Información </v>
      </c>
      <c r="E219" s="275" t="s">
        <v>1423</v>
      </c>
      <c r="F219" s="214">
        <v>2024130010099</v>
      </c>
      <c r="G219" s="178" t="s">
        <v>1424</v>
      </c>
      <c r="H219" s="178" t="s">
        <v>1436</v>
      </c>
      <c r="I219" s="178" t="s">
        <v>456</v>
      </c>
      <c r="J219" s="276">
        <v>0.33300000000000002</v>
      </c>
      <c r="K219" s="178" t="s">
        <v>1455</v>
      </c>
      <c r="L219" s="180" t="s">
        <v>1427</v>
      </c>
      <c r="M219" s="178" t="s">
        <v>1406</v>
      </c>
      <c r="N219" s="180">
        <v>3</v>
      </c>
      <c r="O219" s="180">
        <v>0</v>
      </c>
      <c r="P219" s="198">
        <f t="shared" si="20"/>
        <v>0</v>
      </c>
      <c r="Q219" s="376"/>
      <c r="R219" s="376"/>
      <c r="S219" s="392"/>
      <c r="T219" s="376"/>
      <c r="U219" s="392"/>
      <c r="V219" s="258">
        <v>45672</v>
      </c>
      <c r="W219" s="258">
        <v>46022</v>
      </c>
      <c r="X219" s="214">
        <f t="shared" si="24"/>
        <v>350</v>
      </c>
      <c r="Y219" s="224" t="s">
        <v>1429</v>
      </c>
      <c r="Z219" s="178" t="s">
        <v>2020</v>
      </c>
      <c r="AA219" s="178" t="s">
        <v>1430</v>
      </c>
      <c r="AB219" s="178" t="s">
        <v>1451</v>
      </c>
      <c r="AC219" s="178" t="s">
        <v>1452</v>
      </c>
      <c r="AD219" s="188" t="s">
        <v>870</v>
      </c>
      <c r="AE219" s="279"/>
      <c r="AF219" s="280"/>
      <c r="AG219" s="188"/>
      <c r="AH219" s="188"/>
      <c r="AI219" s="188"/>
      <c r="AJ219" s="188"/>
      <c r="AK219" s="188"/>
      <c r="AL219" s="278"/>
      <c r="AM219" s="278"/>
      <c r="AN219" s="188"/>
      <c r="AO219" s="188"/>
      <c r="AP219" s="396"/>
      <c r="AQ219" s="396"/>
      <c r="AR219" s="395"/>
      <c r="AS219" s="396"/>
      <c r="AT219" s="395"/>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row>
    <row r="220" spans="1:142" s="138" customFormat="1" ht="71.25" customHeight="1">
      <c r="A220" s="178" t="str">
        <f>+CONCATENATE('1. ESTRATÉGICO'!E92)</f>
        <v>Incrementar a 80,7 puntos el Índice de Desempeño Gobierno Digital</v>
      </c>
      <c r="B220" s="178" t="s">
        <v>444</v>
      </c>
      <c r="C220" s="180" t="str">
        <f>+CONCATENATE('1. ESTRATÉGICO'!G92)</f>
        <v>05-06-03</v>
      </c>
      <c r="D220" s="178" t="str">
        <f>+CONCATENATE('1. ESTRATÉGICO'!K93)</f>
        <v>Actualizar seis (6) sistemas de información de la entidad</v>
      </c>
      <c r="E220" s="275" t="s">
        <v>1423</v>
      </c>
      <c r="F220" s="214">
        <v>2024130010099</v>
      </c>
      <c r="G220" s="178" t="s">
        <v>1424</v>
      </c>
      <c r="H220" s="178" t="s">
        <v>1449</v>
      </c>
      <c r="I220" s="178" t="s">
        <v>456</v>
      </c>
      <c r="J220" s="276">
        <v>0.33300000000000002</v>
      </c>
      <c r="K220" s="281" t="s">
        <v>1456</v>
      </c>
      <c r="L220" s="180" t="s">
        <v>1427</v>
      </c>
      <c r="M220" s="178" t="s">
        <v>2045</v>
      </c>
      <c r="N220" s="180">
        <v>3</v>
      </c>
      <c r="O220" s="180">
        <v>0</v>
      </c>
      <c r="P220" s="198">
        <f t="shared" si="20"/>
        <v>0</v>
      </c>
      <c r="Q220" s="376"/>
      <c r="R220" s="376"/>
      <c r="S220" s="392"/>
      <c r="T220" s="376"/>
      <c r="U220" s="392"/>
      <c r="V220" s="258">
        <v>45672</v>
      </c>
      <c r="W220" s="258">
        <v>46022</v>
      </c>
      <c r="X220" s="214">
        <f t="shared" si="24"/>
        <v>350</v>
      </c>
      <c r="Y220" s="224" t="s">
        <v>1429</v>
      </c>
      <c r="Z220" s="178" t="s">
        <v>2020</v>
      </c>
      <c r="AA220" s="178" t="s">
        <v>1430</v>
      </c>
      <c r="AB220" s="178" t="s">
        <v>1451</v>
      </c>
      <c r="AC220" s="178" t="s">
        <v>1452</v>
      </c>
      <c r="AD220" s="188" t="s">
        <v>870</v>
      </c>
      <c r="AE220" s="279"/>
      <c r="AF220" s="280"/>
      <c r="AG220" s="188"/>
      <c r="AH220" s="188"/>
      <c r="AI220" s="188"/>
      <c r="AJ220" s="188"/>
      <c r="AK220" s="188"/>
      <c r="AL220" s="278"/>
      <c r="AM220" s="278"/>
      <c r="AN220" s="188"/>
      <c r="AO220" s="188"/>
      <c r="AP220" s="396"/>
      <c r="AQ220" s="396"/>
      <c r="AR220" s="395"/>
      <c r="AS220" s="396"/>
      <c r="AT220" s="395"/>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row>
    <row r="221" spans="1:142" s="138" customFormat="1" ht="71.25" customHeight="1">
      <c r="A221" s="178"/>
      <c r="B221" s="178"/>
      <c r="C221" s="180"/>
      <c r="D221" s="178"/>
      <c r="E221" s="372" t="s">
        <v>2115</v>
      </c>
      <c r="F221" s="372"/>
      <c r="G221" s="372"/>
      <c r="H221" s="372"/>
      <c r="I221" s="372"/>
      <c r="J221" s="372"/>
      <c r="K221" s="372"/>
      <c r="L221" s="372"/>
      <c r="M221" s="372"/>
      <c r="N221" s="372"/>
      <c r="O221" s="372"/>
      <c r="P221" s="161">
        <f>AVERAGE(P207:P220)</f>
        <v>0</v>
      </c>
      <c r="Q221" s="400" t="s">
        <v>2161</v>
      </c>
      <c r="R221" s="400"/>
      <c r="S221" s="400"/>
      <c r="T221" s="400"/>
      <c r="U221" s="400"/>
      <c r="V221" s="258"/>
      <c r="W221" s="258"/>
      <c r="X221" s="214"/>
      <c r="Y221" s="224"/>
      <c r="Z221" s="178"/>
      <c r="AA221" s="178"/>
      <c r="AB221" s="178"/>
      <c r="AC221" s="178"/>
      <c r="AD221" s="188"/>
      <c r="AE221" s="279"/>
      <c r="AF221" s="280"/>
      <c r="AG221" s="188"/>
      <c r="AH221" s="188"/>
      <c r="AI221" s="188"/>
      <c r="AJ221" s="188"/>
      <c r="AK221" s="188"/>
      <c r="AL221" s="278"/>
      <c r="AM221" s="278"/>
      <c r="AN221" s="188"/>
      <c r="AO221" s="188"/>
      <c r="AP221" s="172"/>
      <c r="AQ221" s="172"/>
      <c r="AR221" s="172"/>
      <c r="AS221" s="172"/>
      <c r="AT221" s="172"/>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row>
    <row r="222" spans="1:142" ht="71.25" customHeight="1">
      <c r="A222" s="178" t="s">
        <v>459</v>
      </c>
      <c r="B222" s="178" t="s">
        <v>460</v>
      </c>
      <c r="C222" s="248" t="s">
        <v>461</v>
      </c>
      <c r="D222" s="178" t="s">
        <v>464</v>
      </c>
      <c r="E222" s="178" t="s">
        <v>1457</v>
      </c>
      <c r="F222" s="214">
        <v>2024130010076</v>
      </c>
      <c r="G222" s="178" t="s">
        <v>1458</v>
      </c>
      <c r="H222" s="178" t="s">
        <v>1459</v>
      </c>
      <c r="I222" s="178" t="s">
        <v>465</v>
      </c>
      <c r="J222" s="256">
        <v>1</v>
      </c>
      <c r="K222" s="178" t="s">
        <v>1460</v>
      </c>
      <c r="L222" s="180" t="s">
        <v>1427</v>
      </c>
      <c r="M222" s="178" t="s">
        <v>1461</v>
      </c>
      <c r="N222" s="180" t="s">
        <v>162</v>
      </c>
      <c r="O222" s="180"/>
      <c r="P222" s="180" t="s">
        <v>162</v>
      </c>
      <c r="Q222" s="380">
        <v>1</v>
      </c>
      <c r="R222" s="380">
        <v>0</v>
      </c>
      <c r="S222" s="408">
        <f>R222/Q222</f>
        <v>0</v>
      </c>
      <c r="T222" s="380">
        <v>0</v>
      </c>
      <c r="U222" s="408">
        <f>T222/Q222</f>
        <v>0</v>
      </c>
      <c r="V222" s="258">
        <v>46054</v>
      </c>
      <c r="W222" s="258">
        <v>46387</v>
      </c>
      <c r="X222" s="214">
        <f t="shared" ref="X222:X280" si="25">+W222-V222</f>
        <v>333</v>
      </c>
      <c r="Y222" s="224" t="s">
        <v>896</v>
      </c>
      <c r="Z222" s="178" t="s">
        <v>1462</v>
      </c>
      <c r="AA222" s="178" t="s">
        <v>1463</v>
      </c>
      <c r="AB222" s="178" t="s">
        <v>1464</v>
      </c>
      <c r="AC222" s="178" t="s">
        <v>1465</v>
      </c>
      <c r="AD222" s="180" t="s">
        <v>870</v>
      </c>
      <c r="AE222" s="178"/>
      <c r="AF222" s="236"/>
      <c r="AG222" s="236"/>
      <c r="AH222" s="178" t="s">
        <v>880</v>
      </c>
      <c r="AI222" s="178"/>
      <c r="AJ222" s="178"/>
      <c r="AK222" s="178"/>
      <c r="AL222" s="380">
        <v>0</v>
      </c>
      <c r="AM222" s="380">
        <v>0</v>
      </c>
      <c r="AN222" s="378" t="s">
        <v>1331</v>
      </c>
      <c r="AO222" s="378"/>
      <c r="AP222" s="172"/>
      <c r="AQ222" s="172"/>
      <c r="AR222" s="172"/>
      <c r="AS222" s="172"/>
      <c r="AT222" s="172"/>
    </row>
    <row r="223" spans="1:142" ht="71.25" customHeight="1">
      <c r="A223" s="178" t="s">
        <v>459</v>
      </c>
      <c r="B223" s="178" t="s">
        <v>460</v>
      </c>
      <c r="C223" s="248" t="s">
        <v>461</v>
      </c>
      <c r="D223" s="178" t="s">
        <v>464</v>
      </c>
      <c r="E223" s="178" t="s">
        <v>1457</v>
      </c>
      <c r="F223" s="214">
        <v>2024130010076</v>
      </c>
      <c r="G223" s="178" t="s">
        <v>1458</v>
      </c>
      <c r="H223" s="178" t="s">
        <v>1459</v>
      </c>
      <c r="I223" s="178" t="s">
        <v>465</v>
      </c>
      <c r="J223" s="256">
        <v>1</v>
      </c>
      <c r="K223" s="178" t="s">
        <v>1466</v>
      </c>
      <c r="L223" s="180" t="s">
        <v>1427</v>
      </c>
      <c r="M223" s="178" t="s">
        <v>1467</v>
      </c>
      <c r="N223" s="180" t="s">
        <v>162</v>
      </c>
      <c r="O223" s="180"/>
      <c r="P223" s="180" t="s">
        <v>162</v>
      </c>
      <c r="Q223" s="380"/>
      <c r="R223" s="380"/>
      <c r="S223" s="408"/>
      <c r="T223" s="380"/>
      <c r="U223" s="408"/>
      <c r="V223" s="258">
        <v>46054</v>
      </c>
      <c r="W223" s="258">
        <v>46387</v>
      </c>
      <c r="X223" s="214">
        <f t="shared" si="25"/>
        <v>333</v>
      </c>
      <c r="Y223" s="224" t="s">
        <v>896</v>
      </c>
      <c r="Z223" s="178" t="s">
        <v>1462</v>
      </c>
      <c r="AA223" s="178" t="s">
        <v>1463</v>
      </c>
      <c r="AB223" s="178" t="s">
        <v>1468</v>
      </c>
      <c r="AC223" s="178" t="s">
        <v>1469</v>
      </c>
      <c r="AD223" s="180" t="s">
        <v>870</v>
      </c>
      <c r="AE223" s="178"/>
      <c r="AF223" s="236"/>
      <c r="AG223" s="236"/>
      <c r="AH223" s="178" t="s">
        <v>880</v>
      </c>
      <c r="AI223" s="178"/>
      <c r="AJ223" s="178"/>
      <c r="AK223" s="178"/>
      <c r="AL223" s="380"/>
      <c r="AM223" s="380"/>
      <c r="AN223" s="378"/>
      <c r="AO223" s="378"/>
      <c r="AP223" s="172"/>
      <c r="AQ223" s="172"/>
      <c r="AR223" s="172"/>
      <c r="AS223" s="172"/>
      <c r="AT223" s="172"/>
    </row>
    <row r="224" spans="1:142" s="137" customFormat="1" ht="71.25" customHeight="1">
      <c r="A224" s="178" t="s">
        <v>459</v>
      </c>
      <c r="B224" s="178" t="s">
        <v>460</v>
      </c>
      <c r="C224" s="248" t="s">
        <v>461</v>
      </c>
      <c r="D224" s="178" t="s">
        <v>464</v>
      </c>
      <c r="E224" s="178" t="s">
        <v>1457</v>
      </c>
      <c r="F224" s="214">
        <v>2024130010076</v>
      </c>
      <c r="G224" s="178" t="s">
        <v>1458</v>
      </c>
      <c r="H224" s="178" t="s">
        <v>1459</v>
      </c>
      <c r="I224" s="178" t="s">
        <v>465</v>
      </c>
      <c r="J224" s="256">
        <v>1</v>
      </c>
      <c r="K224" s="178" t="s">
        <v>1470</v>
      </c>
      <c r="L224" s="180" t="s">
        <v>1427</v>
      </c>
      <c r="M224" s="178" t="s">
        <v>1471</v>
      </c>
      <c r="N224" s="180" t="s">
        <v>162</v>
      </c>
      <c r="O224" s="180"/>
      <c r="P224" s="180" t="s">
        <v>162</v>
      </c>
      <c r="Q224" s="380"/>
      <c r="R224" s="380"/>
      <c r="S224" s="408"/>
      <c r="T224" s="380"/>
      <c r="U224" s="408"/>
      <c r="V224" s="258">
        <v>46054</v>
      </c>
      <c r="W224" s="258">
        <v>46387</v>
      </c>
      <c r="X224" s="214">
        <f t="shared" si="25"/>
        <v>333</v>
      </c>
      <c r="Y224" s="224" t="s">
        <v>896</v>
      </c>
      <c r="Z224" s="178" t="s">
        <v>1462</v>
      </c>
      <c r="AA224" s="178" t="s">
        <v>1463</v>
      </c>
      <c r="AB224" s="178" t="s">
        <v>1472</v>
      </c>
      <c r="AC224" s="178" t="s">
        <v>1473</v>
      </c>
      <c r="AD224" s="178"/>
      <c r="AE224" s="178"/>
      <c r="AF224" s="178"/>
      <c r="AG224" s="236"/>
      <c r="AH224" s="178"/>
      <c r="AI224" s="178"/>
      <c r="AJ224" s="178"/>
      <c r="AK224" s="178"/>
      <c r="AL224" s="380"/>
      <c r="AM224" s="380"/>
      <c r="AN224" s="378"/>
      <c r="AO224" s="378"/>
      <c r="AP224" s="172"/>
      <c r="AQ224" s="172"/>
      <c r="AR224" s="172"/>
      <c r="AS224" s="172"/>
      <c r="AT224" s="172"/>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row>
    <row r="225" spans="1:142" s="137" customFormat="1" ht="71.25" customHeight="1">
      <c r="A225" s="178" t="s">
        <v>459</v>
      </c>
      <c r="B225" s="178" t="s">
        <v>460</v>
      </c>
      <c r="C225" s="248" t="s">
        <v>461</v>
      </c>
      <c r="D225" s="178" t="s">
        <v>464</v>
      </c>
      <c r="E225" s="178" t="s">
        <v>1457</v>
      </c>
      <c r="F225" s="214">
        <v>2024130010076</v>
      </c>
      <c r="G225" s="178" t="s">
        <v>1458</v>
      </c>
      <c r="H225" s="178" t="s">
        <v>1459</v>
      </c>
      <c r="I225" s="178" t="s">
        <v>465</v>
      </c>
      <c r="J225" s="182">
        <v>1</v>
      </c>
      <c r="K225" s="178" t="s">
        <v>1474</v>
      </c>
      <c r="L225" s="180" t="s">
        <v>1427</v>
      </c>
      <c r="M225" s="178" t="s">
        <v>1475</v>
      </c>
      <c r="N225" s="180" t="s">
        <v>162</v>
      </c>
      <c r="O225" s="180"/>
      <c r="P225" s="180" t="s">
        <v>162</v>
      </c>
      <c r="Q225" s="380"/>
      <c r="R225" s="380"/>
      <c r="S225" s="408"/>
      <c r="T225" s="380"/>
      <c r="U225" s="408"/>
      <c r="V225" s="258">
        <v>46054</v>
      </c>
      <c r="W225" s="258">
        <v>46387</v>
      </c>
      <c r="X225" s="214">
        <f t="shared" si="25"/>
        <v>333</v>
      </c>
      <c r="Y225" s="224" t="s">
        <v>896</v>
      </c>
      <c r="Z225" s="178" t="s">
        <v>1673</v>
      </c>
      <c r="AA225" s="178" t="s">
        <v>1463</v>
      </c>
      <c r="AB225" s="178" t="s">
        <v>1476</v>
      </c>
      <c r="AC225" s="178" t="s">
        <v>1477</v>
      </c>
      <c r="AD225" s="178"/>
      <c r="AE225" s="178"/>
      <c r="AF225" s="178"/>
      <c r="AG225" s="236"/>
      <c r="AH225" s="178"/>
      <c r="AI225" s="178"/>
      <c r="AJ225" s="178"/>
      <c r="AK225" s="178"/>
      <c r="AL225" s="380"/>
      <c r="AM225" s="380"/>
      <c r="AN225" s="378"/>
      <c r="AO225" s="378"/>
      <c r="AP225" s="172"/>
      <c r="AQ225" s="172"/>
      <c r="AR225" s="172"/>
      <c r="AS225" s="172"/>
      <c r="AT225" s="172"/>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row>
    <row r="226" spans="1:142" s="137" customFormat="1" ht="71.25" customHeight="1">
      <c r="A226" s="178" t="s">
        <v>459</v>
      </c>
      <c r="B226" s="178" t="s">
        <v>460</v>
      </c>
      <c r="C226" s="248" t="s">
        <v>461</v>
      </c>
      <c r="D226" s="178" t="s">
        <v>464</v>
      </c>
      <c r="E226" s="178" t="s">
        <v>1457</v>
      </c>
      <c r="F226" s="214">
        <v>2024130010076</v>
      </c>
      <c r="G226" s="178" t="s">
        <v>1458</v>
      </c>
      <c r="H226" s="178" t="s">
        <v>1459</v>
      </c>
      <c r="I226" s="178" t="s">
        <v>465</v>
      </c>
      <c r="J226" s="182">
        <v>1</v>
      </c>
      <c r="K226" s="178" t="s">
        <v>1478</v>
      </c>
      <c r="L226" s="180" t="s">
        <v>1427</v>
      </c>
      <c r="M226" s="178" t="s">
        <v>1471</v>
      </c>
      <c r="N226" s="180" t="s">
        <v>162</v>
      </c>
      <c r="O226" s="180"/>
      <c r="P226" s="180" t="s">
        <v>162</v>
      </c>
      <c r="Q226" s="380"/>
      <c r="R226" s="380"/>
      <c r="S226" s="408"/>
      <c r="T226" s="380"/>
      <c r="U226" s="408"/>
      <c r="V226" s="258">
        <v>46054</v>
      </c>
      <c r="W226" s="258">
        <v>46387</v>
      </c>
      <c r="X226" s="214">
        <f t="shared" si="25"/>
        <v>333</v>
      </c>
      <c r="Y226" s="224" t="s">
        <v>896</v>
      </c>
      <c r="Z226" s="178" t="s">
        <v>1673</v>
      </c>
      <c r="AA226" s="178" t="s">
        <v>1463</v>
      </c>
      <c r="AB226" s="178" t="s">
        <v>1479</v>
      </c>
      <c r="AC226" s="178" t="s">
        <v>1480</v>
      </c>
      <c r="AD226" s="178"/>
      <c r="AE226" s="178"/>
      <c r="AF226" s="178"/>
      <c r="AG226" s="236"/>
      <c r="AH226" s="178"/>
      <c r="AI226" s="178"/>
      <c r="AJ226" s="178"/>
      <c r="AK226" s="178"/>
      <c r="AL226" s="380"/>
      <c r="AM226" s="380"/>
      <c r="AN226" s="378"/>
      <c r="AO226" s="378"/>
      <c r="AP226" s="172"/>
      <c r="AQ226" s="172"/>
      <c r="AR226" s="172"/>
      <c r="AS226" s="172"/>
      <c r="AT226" s="172"/>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row>
    <row r="227" spans="1:142" s="137" customFormat="1" ht="71.25" customHeight="1">
      <c r="A227" s="178" t="s">
        <v>459</v>
      </c>
      <c r="B227" s="178" t="s">
        <v>460</v>
      </c>
      <c r="C227" s="248" t="s">
        <v>461</v>
      </c>
      <c r="D227" s="178" t="s">
        <v>464</v>
      </c>
      <c r="E227" s="178" t="s">
        <v>1457</v>
      </c>
      <c r="F227" s="214">
        <v>2024130010076</v>
      </c>
      <c r="G227" s="178" t="s">
        <v>1458</v>
      </c>
      <c r="H227" s="178" t="s">
        <v>1459</v>
      </c>
      <c r="I227" s="178" t="s">
        <v>465</v>
      </c>
      <c r="J227" s="182">
        <v>1</v>
      </c>
      <c r="K227" s="178" t="s">
        <v>1481</v>
      </c>
      <c r="L227" s="180" t="s">
        <v>1427</v>
      </c>
      <c r="M227" s="178" t="s">
        <v>1482</v>
      </c>
      <c r="N227" s="180" t="s">
        <v>162</v>
      </c>
      <c r="O227" s="180"/>
      <c r="P227" s="180" t="s">
        <v>162</v>
      </c>
      <c r="Q227" s="380"/>
      <c r="R227" s="380"/>
      <c r="S227" s="408"/>
      <c r="T227" s="380"/>
      <c r="U227" s="408"/>
      <c r="V227" s="258">
        <v>46054</v>
      </c>
      <c r="W227" s="258">
        <v>46387</v>
      </c>
      <c r="X227" s="214">
        <f t="shared" si="25"/>
        <v>333</v>
      </c>
      <c r="Y227" s="224" t="s">
        <v>896</v>
      </c>
      <c r="Z227" s="178" t="s">
        <v>1673</v>
      </c>
      <c r="AA227" s="178" t="s">
        <v>1463</v>
      </c>
      <c r="AB227" s="178" t="s">
        <v>1483</v>
      </c>
      <c r="AC227" s="178" t="s">
        <v>1484</v>
      </c>
      <c r="AD227" s="178"/>
      <c r="AE227" s="178"/>
      <c r="AF227" s="178"/>
      <c r="AG227" s="236"/>
      <c r="AH227" s="178"/>
      <c r="AI227" s="178"/>
      <c r="AJ227" s="178"/>
      <c r="AK227" s="178"/>
      <c r="AL227" s="380"/>
      <c r="AM227" s="380"/>
      <c r="AN227" s="378"/>
      <c r="AO227" s="378"/>
      <c r="AP227" s="172"/>
      <c r="AQ227" s="172"/>
      <c r="AR227" s="172"/>
      <c r="AS227" s="172"/>
      <c r="AT227" s="172"/>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row>
    <row r="228" spans="1:142" s="137" customFormat="1" ht="71.25" customHeight="1">
      <c r="A228" s="178" t="s">
        <v>459</v>
      </c>
      <c r="B228" s="178" t="s">
        <v>460</v>
      </c>
      <c r="C228" s="248" t="s">
        <v>461</v>
      </c>
      <c r="D228" s="178" t="s">
        <v>464</v>
      </c>
      <c r="E228" s="178" t="s">
        <v>1457</v>
      </c>
      <c r="F228" s="214">
        <v>2024130010076</v>
      </c>
      <c r="G228" s="178" t="s">
        <v>1458</v>
      </c>
      <c r="H228" s="178" t="s">
        <v>1459</v>
      </c>
      <c r="I228" s="178" t="s">
        <v>465</v>
      </c>
      <c r="J228" s="182">
        <v>1</v>
      </c>
      <c r="K228" s="178" t="s">
        <v>1485</v>
      </c>
      <c r="L228" s="180" t="s">
        <v>1427</v>
      </c>
      <c r="M228" s="178" t="s">
        <v>1486</v>
      </c>
      <c r="N228" s="180" t="s">
        <v>162</v>
      </c>
      <c r="O228" s="180"/>
      <c r="P228" s="180" t="s">
        <v>162</v>
      </c>
      <c r="Q228" s="380"/>
      <c r="R228" s="380"/>
      <c r="S228" s="408"/>
      <c r="T228" s="380"/>
      <c r="U228" s="408"/>
      <c r="V228" s="258">
        <v>46054</v>
      </c>
      <c r="W228" s="258">
        <v>46387</v>
      </c>
      <c r="X228" s="214">
        <f t="shared" si="25"/>
        <v>333</v>
      </c>
      <c r="Y228" s="224" t="s">
        <v>896</v>
      </c>
      <c r="Z228" s="178" t="s">
        <v>1673</v>
      </c>
      <c r="AA228" s="178" t="s">
        <v>1463</v>
      </c>
      <c r="AB228" s="178" t="s">
        <v>1487</v>
      </c>
      <c r="AC228" s="178" t="s">
        <v>1488</v>
      </c>
      <c r="AD228" s="378"/>
      <c r="AE228" s="378"/>
      <c r="AF228" s="378"/>
      <c r="AG228" s="380"/>
      <c r="AH228" s="178"/>
      <c r="AI228" s="178"/>
      <c r="AJ228" s="178"/>
      <c r="AK228" s="178"/>
      <c r="AL228" s="380"/>
      <c r="AM228" s="380"/>
      <c r="AN228" s="378"/>
      <c r="AO228" s="378"/>
      <c r="AP228" s="172"/>
      <c r="AQ228" s="172"/>
      <c r="AR228" s="172"/>
      <c r="AS228" s="172"/>
      <c r="AT228" s="172"/>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row>
    <row r="229" spans="1:142" s="137" customFormat="1" ht="71.25" customHeight="1">
      <c r="A229" s="178" t="s">
        <v>459</v>
      </c>
      <c r="B229" s="178" t="s">
        <v>460</v>
      </c>
      <c r="C229" s="248" t="s">
        <v>461</v>
      </c>
      <c r="D229" s="178" t="s">
        <v>464</v>
      </c>
      <c r="E229" s="178" t="s">
        <v>1457</v>
      </c>
      <c r="F229" s="214">
        <v>2024130010076</v>
      </c>
      <c r="G229" s="178" t="s">
        <v>1458</v>
      </c>
      <c r="H229" s="178" t="s">
        <v>1459</v>
      </c>
      <c r="I229" s="178" t="s">
        <v>465</v>
      </c>
      <c r="J229" s="182">
        <v>1</v>
      </c>
      <c r="K229" s="178" t="s">
        <v>1489</v>
      </c>
      <c r="L229" s="180" t="s">
        <v>1427</v>
      </c>
      <c r="M229" s="178" t="s">
        <v>1490</v>
      </c>
      <c r="N229" s="180" t="s">
        <v>162</v>
      </c>
      <c r="O229" s="180"/>
      <c r="P229" s="180" t="s">
        <v>162</v>
      </c>
      <c r="Q229" s="380"/>
      <c r="R229" s="380"/>
      <c r="S229" s="408"/>
      <c r="T229" s="380"/>
      <c r="U229" s="408"/>
      <c r="V229" s="258">
        <v>46054</v>
      </c>
      <c r="W229" s="258">
        <v>46387</v>
      </c>
      <c r="X229" s="214">
        <f t="shared" si="25"/>
        <v>333</v>
      </c>
      <c r="Y229" s="224" t="s">
        <v>896</v>
      </c>
      <c r="Z229" s="178" t="s">
        <v>1673</v>
      </c>
      <c r="AA229" s="178" t="s">
        <v>1463</v>
      </c>
      <c r="AB229" s="178" t="s">
        <v>1487</v>
      </c>
      <c r="AC229" s="178" t="s">
        <v>1488</v>
      </c>
      <c r="AD229" s="378"/>
      <c r="AE229" s="378"/>
      <c r="AF229" s="378"/>
      <c r="AG229" s="380"/>
      <c r="AH229" s="178"/>
      <c r="AI229" s="178"/>
      <c r="AJ229" s="178"/>
      <c r="AK229" s="178"/>
      <c r="AL229" s="380"/>
      <c r="AM229" s="380"/>
      <c r="AN229" s="378"/>
      <c r="AO229" s="378"/>
      <c r="AP229" s="172"/>
      <c r="AQ229" s="172"/>
      <c r="AR229" s="172"/>
      <c r="AS229" s="172"/>
      <c r="AT229" s="172"/>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row>
    <row r="230" spans="1:142" s="137" customFormat="1" ht="71.25" customHeight="1">
      <c r="A230" s="178" t="s">
        <v>459</v>
      </c>
      <c r="B230" s="178" t="s">
        <v>460</v>
      </c>
      <c r="C230" s="248" t="s">
        <v>461</v>
      </c>
      <c r="D230" s="178" t="s">
        <v>464</v>
      </c>
      <c r="E230" s="178" t="s">
        <v>1457</v>
      </c>
      <c r="F230" s="214">
        <v>2024130010076</v>
      </c>
      <c r="G230" s="178" t="s">
        <v>1458</v>
      </c>
      <c r="H230" s="178" t="s">
        <v>1459</v>
      </c>
      <c r="I230" s="178" t="s">
        <v>465</v>
      </c>
      <c r="J230" s="182">
        <v>1</v>
      </c>
      <c r="K230" s="178" t="s">
        <v>1491</v>
      </c>
      <c r="L230" s="180" t="s">
        <v>1427</v>
      </c>
      <c r="M230" s="178" t="s">
        <v>1490</v>
      </c>
      <c r="N230" s="180" t="s">
        <v>162</v>
      </c>
      <c r="O230" s="180"/>
      <c r="P230" s="180" t="s">
        <v>162</v>
      </c>
      <c r="Q230" s="380"/>
      <c r="R230" s="380"/>
      <c r="S230" s="408"/>
      <c r="T230" s="380"/>
      <c r="U230" s="408"/>
      <c r="V230" s="258">
        <v>46054</v>
      </c>
      <c r="W230" s="258">
        <v>46387</v>
      </c>
      <c r="X230" s="214">
        <f t="shared" si="25"/>
        <v>333</v>
      </c>
      <c r="Y230" s="224" t="s">
        <v>896</v>
      </c>
      <c r="Z230" s="178" t="s">
        <v>1673</v>
      </c>
      <c r="AA230" s="178" t="s">
        <v>1463</v>
      </c>
      <c r="AB230" s="178" t="s">
        <v>1492</v>
      </c>
      <c r="AC230" s="178" t="s">
        <v>1493</v>
      </c>
      <c r="AD230" s="178"/>
      <c r="AE230" s="178"/>
      <c r="AF230" s="178"/>
      <c r="AG230" s="236"/>
      <c r="AH230" s="178"/>
      <c r="AI230" s="178"/>
      <c r="AJ230" s="178"/>
      <c r="AK230" s="178"/>
      <c r="AL230" s="380"/>
      <c r="AM230" s="380"/>
      <c r="AN230" s="378"/>
      <c r="AO230" s="378"/>
      <c r="AP230" s="172"/>
      <c r="AQ230" s="172"/>
      <c r="AR230" s="172"/>
      <c r="AS230" s="172"/>
      <c r="AT230" s="172"/>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row>
    <row r="231" spans="1:142" s="137" customFormat="1" ht="71.25" customHeight="1">
      <c r="A231" s="178" t="s">
        <v>459</v>
      </c>
      <c r="B231" s="178" t="s">
        <v>460</v>
      </c>
      <c r="C231" s="248" t="s">
        <v>461</v>
      </c>
      <c r="D231" s="178" t="s">
        <v>464</v>
      </c>
      <c r="E231" s="178" t="s">
        <v>1457</v>
      </c>
      <c r="F231" s="214">
        <v>2024130010076</v>
      </c>
      <c r="G231" s="178" t="s">
        <v>1458</v>
      </c>
      <c r="H231" s="178" t="s">
        <v>1459</v>
      </c>
      <c r="I231" s="178" t="s">
        <v>465</v>
      </c>
      <c r="J231" s="182">
        <v>1</v>
      </c>
      <c r="K231" s="178" t="s">
        <v>1494</v>
      </c>
      <c r="L231" s="180" t="s">
        <v>1427</v>
      </c>
      <c r="M231" s="178" t="s">
        <v>1495</v>
      </c>
      <c r="N231" s="180" t="s">
        <v>162</v>
      </c>
      <c r="O231" s="180"/>
      <c r="P231" s="180" t="s">
        <v>162</v>
      </c>
      <c r="Q231" s="380"/>
      <c r="R231" s="380"/>
      <c r="S231" s="408"/>
      <c r="T231" s="380"/>
      <c r="U231" s="408"/>
      <c r="V231" s="258">
        <v>46054</v>
      </c>
      <c r="W231" s="258">
        <v>46387</v>
      </c>
      <c r="X231" s="214">
        <f t="shared" si="25"/>
        <v>333</v>
      </c>
      <c r="Y231" s="224" t="s">
        <v>896</v>
      </c>
      <c r="Z231" s="178" t="s">
        <v>1673</v>
      </c>
      <c r="AA231" s="178" t="s">
        <v>1463</v>
      </c>
      <c r="AB231" s="178" t="s">
        <v>1492</v>
      </c>
      <c r="AC231" s="178" t="s">
        <v>1493</v>
      </c>
      <c r="AD231" s="178"/>
      <c r="AE231" s="178"/>
      <c r="AF231" s="178"/>
      <c r="AG231" s="236"/>
      <c r="AH231" s="178"/>
      <c r="AI231" s="178"/>
      <c r="AJ231" s="178"/>
      <c r="AK231" s="178"/>
      <c r="AL231" s="380"/>
      <c r="AM231" s="380"/>
      <c r="AN231" s="378"/>
      <c r="AO231" s="378"/>
      <c r="AP231" s="172"/>
      <c r="AQ231" s="172"/>
      <c r="AR231" s="172"/>
      <c r="AS231" s="172"/>
      <c r="AT231" s="172"/>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row>
    <row r="232" spans="1:142" s="137" customFormat="1" ht="71.25" customHeight="1">
      <c r="A232" s="178" t="s">
        <v>459</v>
      </c>
      <c r="B232" s="178" t="s">
        <v>460</v>
      </c>
      <c r="C232" s="248" t="s">
        <v>461</v>
      </c>
      <c r="D232" s="178" t="s">
        <v>464</v>
      </c>
      <c r="E232" s="178" t="s">
        <v>1457</v>
      </c>
      <c r="F232" s="214">
        <v>2024130010076</v>
      </c>
      <c r="G232" s="178" t="s">
        <v>1458</v>
      </c>
      <c r="H232" s="178" t="s">
        <v>1459</v>
      </c>
      <c r="I232" s="178" t="s">
        <v>465</v>
      </c>
      <c r="J232" s="182">
        <v>1</v>
      </c>
      <c r="K232" s="178" t="s">
        <v>1496</v>
      </c>
      <c r="L232" s="180" t="s">
        <v>1427</v>
      </c>
      <c r="M232" s="178" t="s">
        <v>1497</v>
      </c>
      <c r="N232" s="180" t="s">
        <v>162</v>
      </c>
      <c r="O232" s="180"/>
      <c r="P232" s="180" t="s">
        <v>162</v>
      </c>
      <c r="Q232" s="380"/>
      <c r="R232" s="380"/>
      <c r="S232" s="408"/>
      <c r="T232" s="380"/>
      <c r="U232" s="408"/>
      <c r="V232" s="258">
        <v>46054</v>
      </c>
      <c r="W232" s="258">
        <v>46387</v>
      </c>
      <c r="X232" s="214">
        <f>+W232-V232</f>
        <v>333</v>
      </c>
      <c r="Y232" s="224" t="s">
        <v>896</v>
      </c>
      <c r="Z232" s="178" t="s">
        <v>1673</v>
      </c>
      <c r="AA232" s="178" t="s">
        <v>1463</v>
      </c>
      <c r="AB232" s="178" t="s">
        <v>1498</v>
      </c>
      <c r="AC232" s="178" t="s">
        <v>1499</v>
      </c>
      <c r="AD232" s="378"/>
      <c r="AE232" s="178"/>
      <c r="AF232" s="178"/>
      <c r="AG232" s="236"/>
      <c r="AH232" s="178"/>
      <c r="AI232" s="178"/>
      <c r="AJ232" s="178"/>
      <c r="AK232" s="178"/>
      <c r="AL232" s="380"/>
      <c r="AM232" s="380"/>
      <c r="AN232" s="378"/>
      <c r="AO232" s="378"/>
      <c r="AP232" s="172"/>
      <c r="AQ232" s="172"/>
      <c r="AR232" s="172"/>
      <c r="AS232" s="172"/>
      <c r="AT232" s="17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row>
    <row r="233" spans="1:142" s="137" customFormat="1" ht="71.25" customHeight="1">
      <c r="A233" s="178" t="s">
        <v>459</v>
      </c>
      <c r="B233" s="178" t="s">
        <v>460</v>
      </c>
      <c r="C233" s="248" t="s">
        <v>461</v>
      </c>
      <c r="D233" s="178" t="s">
        <v>464</v>
      </c>
      <c r="E233" s="178" t="s">
        <v>1457</v>
      </c>
      <c r="F233" s="214">
        <v>2024130010076</v>
      </c>
      <c r="G233" s="178" t="s">
        <v>1458</v>
      </c>
      <c r="H233" s="178" t="s">
        <v>1459</v>
      </c>
      <c r="I233" s="178" t="s">
        <v>465</v>
      </c>
      <c r="J233" s="182">
        <v>1</v>
      </c>
      <c r="K233" s="178" t="s">
        <v>1500</v>
      </c>
      <c r="L233" s="180" t="s">
        <v>1427</v>
      </c>
      <c r="M233" s="178" t="s">
        <v>1501</v>
      </c>
      <c r="N233" s="180" t="s">
        <v>162</v>
      </c>
      <c r="O233" s="180"/>
      <c r="P233" s="180" t="s">
        <v>162</v>
      </c>
      <c r="Q233" s="380"/>
      <c r="R233" s="380"/>
      <c r="S233" s="408"/>
      <c r="T233" s="380"/>
      <c r="U233" s="408"/>
      <c r="V233" s="258">
        <v>46054</v>
      </c>
      <c r="W233" s="258">
        <v>46387</v>
      </c>
      <c r="X233" s="214">
        <f t="shared" si="25"/>
        <v>333</v>
      </c>
      <c r="Y233" s="224" t="s">
        <v>896</v>
      </c>
      <c r="Z233" s="178" t="s">
        <v>1673</v>
      </c>
      <c r="AA233" s="178" t="s">
        <v>1463</v>
      </c>
      <c r="AB233" s="178" t="s">
        <v>1498</v>
      </c>
      <c r="AC233" s="178" t="s">
        <v>1499</v>
      </c>
      <c r="AD233" s="378"/>
      <c r="AE233" s="178"/>
      <c r="AF233" s="178"/>
      <c r="AG233" s="236"/>
      <c r="AH233" s="178"/>
      <c r="AI233" s="178"/>
      <c r="AJ233" s="178"/>
      <c r="AK233" s="178"/>
      <c r="AL233" s="380"/>
      <c r="AM233" s="380"/>
      <c r="AN233" s="378"/>
      <c r="AO233" s="378"/>
      <c r="AP233" s="172"/>
      <c r="AQ233" s="172"/>
      <c r="AR233" s="172"/>
      <c r="AS233" s="172"/>
      <c r="AT233" s="172"/>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row>
    <row r="234" spans="1:142" s="137" customFormat="1" ht="71.25" customHeight="1">
      <c r="A234" s="178" t="s">
        <v>459</v>
      </c>
      <c r="B234" s="178" t="s">
        <v>460</v>
      </c>
      <c r="C234" s="248" t="s">
        <v>461</v>
      </c>
      <c r="D234" s="178" t="s">
        <v>464</v>
      </c>
      <c r="E234" s="178" t="s">
        <v>1457</v>
      </c>
      <c r="F234" s="214">
        <v>2024130010076</v>
      </c>
      <c r="G234" s="178" t="s">
        <v>1458</v>
      </c>
      <c r="H234" s="178" t="s">
        <v>1459</v>
      </c>
      <c r="I234" s="178" t="s">
        <v>465</v>
      </c>
      <c r="J234" s="182">
        <v>1</v>
      </c>
      <c r="K234" s="178" t="s">
        <v>1502</v>
      </c>
      <c r="L234" s="180" t="s">
        <v>1427</v>
      </c>
      <c r="M234" s="178" t="s">
        <v>1503</v>
      </c>
      <c r="N234" s="180" t="s">
        <v>162</v>
      </c>
      <c r="O234" s="180"/>
      <c r="P234" s="180" t="s">
        <v>162</v>
      </c>
      <c r="Q234" s="380"/>
      <c r="R234" s="380"/>
      <c r="S234" s="408"/>
      <c r="T234" s="380"/>
      <c r="U234" s="408"/>
      <c r="V234" s="258">
        <v>46054</v>
      </c>
      <c r="W234" s="258">
        <v>46387</v>
      </c>
      <c r="X234" s="214">
        <f t="shared" si="25"/>
        <v>333</v>
      </c>
      <c r="Y234" s="224" t="s">
        <v>896</v>
      </c>
      <c r="Z234" s="178" t="s">
        <v>1673</v>
      </c>
      <c r="AA234" s="178" t="s">
        <v>1463</v>
      </c>
      <c r="AB234" s="178" t="s">
        <v>1504</v>
      </c>
      <c r="AC234" s="178" t="s">
        <v>1505</v>
      </c>
      <c r="AD234" s="178"/>
      <c r="AE234" s="178"/>
      <c r="AF234" s="178"/>
      <c r="AG234" s="236"/>
      <c r="AH234" s="178"/>
      <c r="AI234" s="178"/>
      <c r="AJ234" s="178"/>
      <c r="AK234" s="178"/>
      <c r="AL234" s="380"/>
      <c r="AM234" s="380"/>
      <c r="AN234" s="378"/>
      <c r="AO234" s="378"/>
      <c r="AP234" s="172"/>
      <c r="AQ234" s="172"/>
      <c r="AR234" s="172"/>
      <c r="AS234" s="172"/>
      <c r="AT234" s="172"/>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row>
    <row r="235" spans="1:142" s="137" customFormat="1" ht="71.25" customHeight="1">
      <c r="A235" s="178"/>
      <c r="B235" s="178"/>
      <c r="C235" s="248"/>
      <c r="D235" s="178"/>
      <c r="E235" s="332" t="s">
        <v>2116</v>
      </c>
      <c r="F235" s="332"/>
      <c r="G235" s="332"/>
      <c r="H235" s="332"/>
      <c r="I235" s="332"/>
      <c r="J235" s="332"/>
      <c r="K235" s="332"/>
      <c r="L235" s="332"/>
      <c r="M235" s="332"/>
      <c r="N235" s="332"/>
      <c r="O235" s="332"/>
      <c r="P235" s="157" t="s">
        <v>162</v>
      </c>
      <c r="Q235" s="409" t="s">
        <v>2162</v>
      </c>
      <c r="R235" s="409"/>
      <c r="S235" s="409"/>
      <c r="T235" s="409"/>
      <c r="U235" s="409"/>
      <c r="V235" s="258"/>
      <c r="W235" s="258"/>
      <c r="X235" s="214"/>
      <c r="Y235" s="224"/>
      <c r="Z235" s="178"/>
      <c r="AA235" s="178"/>
      <c r="AB235" s="178"/>
      <c r="AC235" s="178"/>
      <c r="AD235" s="178"/>
      <c r="AE235" s="178"/>
      <c r="AF235" s="178"/>
      <c r="AG235" s="236"/>
      <c r="AH235" s="178"/>
      <c r="AI235" s="178"/>
      <c r="AJ235" s="178"/>
      <c r="AK235" s="178"/>
      <c r="AL235" s="229"/>
      <c r="AM235" s="229"/>
      <c r="AN235" s="180"/>
      <c r="AO235" s="180"/>
      <c r="AP235" s="172"/>
      <c r="AQ235" s="172"/>
      <c r="AR235" s="172"/>
      <c r="AS235" s="172"/>
      <c r="AT235" s="172"/>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row>
    <row r="236" spans="1:142" ht="71.25" customHeight="1">
      <c r="A236" s="178" t="s">
        <v>466</v>
      </c>
      <c r="B236" s="178" t="s">
        <v>467</v>
      </c>
      <c r="C236" s="248" t="s">
        <v>468</v>
      </c>
      <c r="D236" s="178" t="s">
        <v>478</v>
      </c>
      <c r="E236" s="178" t="s">
        <v>1506</v>
      </c>
      <c r="F236" s="214">
        <v>2024130010009</v>
      </c>
      <c r="G236" s="178" t="s">
        <v>1507</v>
      </c>
      <c r="H236" s="178" t="s">
        <v>1508</v>
      </c>
      <c r="I236" s="193" t="s">
        <v>1509</v>
      </c>
      <c r="J236" s="182">
        <v>0.2</v>
      </c>
      <c r="K236" s="178" t="s">
        <v>1510</v>
      </c>
      <c r="L236" s="180" t="s">
        <v>1427</v>
      </c>
      <c r="M236" s="178" t="s">
        <v>1511</v>
      </c>
      <c r="N236" s="180">
        <v>1</v>
      </c>
      <c r="O236" s="180">
        <v>0.1</v>
      </c>
      <c r="P236" s="198">
        <f t="shared" ref="P236:P293" si="26">O236/N236</f>
        <v>0.1</v>
      </c>
      <c r="Q236" s="376">
        <v>349999999</v>
      </c>
      <c r="R236" s="376">
        <v>5500000</v>
      </c>
      <c r="S236" s="377">
        <f>R236/Q236</f>
        <v>1.5714285759183672E-2</v>
      </c>
      <c r="T236" s="376">
        <v>147280000</v>
      </c>
      <c r="U236" s="377">
        <f>T236/Q236</f>
        <v>0.42080000120228572</v>
      </c>
      <c r="V236" s="258">
        <v>45689</v>
      </c>
      <c r="W236" s="258">
        <v>46022</v>
      </c>
      <c r="X236" s="180">
        <f t="shared" si="25"/>
        <v>333</v>
      </c>
      <c r="Y236" s="224" t="s">
        <v>896</v>
      </c>
      <c r="Z236" s="178" t="s">
        <v>1462</v>
      </c>
      <c r="AA236" s="178" t="s">
        <v>1463</v>
      </c>
      <c r="AB236" s="178" t="s">
        <v>1512</v>
      </c>
      <c r="AC236" s="178" t="s">
        <v>1513</v>
      </c>
      <c r="AD236" s="378"/>
      <c r="AE236" s="378"/>
      <c r="AF236" s="378"/>
      <c r="AG236" s="236"/>
      <c r="AH236" s="178"/>
      <c r="AI236" s="178"/>
      <c r="AJ236" s="178"/>
      <c r="AK236" s="178"/>
      <c r="AL236" s="178"/>
      <c r="AM236" s="178"/>
      <c r="AN236" s="178"/>
      <c r="AO236" s="178"/>
      <c r="AP236" s="396">
        <v>1299999999</v>
      </c>
      <c r="AQ236" s="396">
        <v>5500000</v>
      </c>
      <c r="AR236" s="397">
        <f>AQ236/AP236</f>
        <v>4.230769234023669E-3</v>
      </c>
      <c r="AS236" s="396">
        <v>403953200</v>
      </c>
      <c r="AT236" s="397">
        <f>AS236/AP236</f>
        <v>0.31073323100825634</v>
      </c>
    </row>
    <row r="237" spans="1:142" s="137" customFormat="1" ht="71.25" customHeight="1">
      <c r="A237" s="178" t="s">
        <v>466</v>
      </c>
      <c r="B237" s="178" t="s">
        <v>467</v>
      </c>
      <c r="C237" s="248" t="s">
        <v>468</v>
      </c>
      <c r="D237" s="178" t="s">
        <v>478</v>
      </c>
      <c r="E237" s="178" t="s">
        <v>1506</v>
      </c>
      <c r="F237" s="214">
        <v>2024130010009</v>
      </c>
      <c r="G237" s="178" t="s">
        <v>1507</v>
      </c>
      <c r="H237" s="178" t="s">
        <v>1508</v>
      </c>
      <c r="I237" s="193" t="s">
        <v>1514</v>
      </c>
      <c r="J237" s="182">
        <v>0.2</v>
      </c>
      <c r="K237" s="256" t="s">
        <v>1515</v>
      </c>
      <c r="L237" s="180" t="s">
        <v>1427</v>
      </c>
      <c r="M237" s="178" t="s">
        <v>1516</v>
      </c>
      <c r="N237" s="180">
        <v>1</v>
      </c>
      <c r="O237" s="180">
        <v>0</v>
      </c>
      <c r="P237" s="198">
        <f t="shared" si="26"/>
        <v>0</v>
      </c>
      <c r="Q237" s="376"/>
      <c r="R237" s="376"/>
      <c r="S237" s="377"/>
      <c r="T237" s="376"/>
      <c r="U237" s="377"/>
      <c r="V237" s="258">
        <v>45689</v>
      </c>
      <c r="W237" s="258">
        <v>46022</v>
      </c>
      <c r="X237" s="180">
        <f t="shared" si="25"/>
        <v>333</v>
      </c>
      <c r="Y237" s="224" t="s">
        <v>896</v>
      </c>
      <c r="Z237" s="178" t="s">
        <v>1462</v>
      </c>
      <c r="AA237" s="178" t="s">
        <v>1463</v>
      </c>
      <c r="AB237" s="178" t="s">
        <v>1512</v>
      </c>
      <c r="AC237" s="178" t="s">
        <v>1513</v>
      </c>
      <c r="AD237" s="378"/>
      <c r="AE237" s="378"/>
      <c r="AF237" s="378"/>
      <c r="AG237" s="236"/>
      <c r="AH237" s="178"/>
      <c r="AI237" s="178"/>
      <c r="AJ237" s="178"/>
      <c r="AK237" s="178"/>
      <c r="AL237" s="178"/>
      <c r="AM237" s="178"/>
      <c r="AN237" s="178"/>
      <c r="AO237" s="178"/>
      <c r="AP237" s="396"/>
      <c r="AQ237" s="396"/>
      <c r="AR237" s="397"/>
      <c r="AS237" s="396"/>
      <c r="AT237" s="39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row>
    <row r="238" spans="1:142" s="137" customFormat="1" ht="45" customHeight="1">
      <c r="A238" s="178" t="s">
        <v>466</v>
      </c>
      <c r="B238" s="178" t="s">
        <v>467</v>
      </c>
      <c r="C238" s="248" t="s">
        <v>468</v>
      </c>
      <c r="D238" s="178" t="s">
        <v>478</v>
      </c>
      <c r="E238" s="178" t="s">
        <v>1506</v>
      </c>
      <c r="F238" s="214">
        <v>2024130010009</v>
      </c>
      <c r="G238" s="178" t="s">
        <v>1507</v>
      </c>
      <c r="H238" s="178" t="s">
        <v>1517</v>
      </c>
      <c r="I238" s="178" t="s">
        <v>1518</v>
      </c>
      <c r="J238" s="182">
        <v>0.2</v>
      </c>
      <c r="K238" s="178" t="s">
        <v>1519</v>
      </c>
      <c r="L238" s="180" t="s">
        <v>1427</v>
      </c>
      <c r="M238" s="178" t="s">
        <v>1520</v>
      </c>
      <c r="N238" s="180">
        <v>1</v>
      </c>
      <c r="O238" s="180">
        <v>0</v>
      </c>
      <c r="P238" s="198">
        <f t="shared" si="26"/>
        <v>0</v>
      </c>
      <c r="Q238" s="376"/>
      <c r="R238" s="376"/>
      <c r="S238" s="377"/>
      <c r="T238" s="376"/>
      <c r="U238" s="377"/>
      <c r="V238" s="258">
        <v>45689</v>
      </c>
      <c r="W238" s="258">
        <v>46022</v>
      </c>
      <c r="X238" s="180">
        <f t="shared" si="25"/>
        <v>333</v>
      </c>
      <c r="Y238" s="224" t="s">
        <v>896</v>
      </c>
      <c r="Z238" s="178" t="s">
        <v>1462</v>
      </c>
      <c r="AA238" s="178" t="s">
        <v>1463</v>
      </c>
      <c r="AB238" s="178" t="s">
        <v>1521</v>
      </c>
      <c r="AC238" s="178" t="s">
        <v>1522</v>
      </c>
      <c r="AD238" s="378"/>
      <c r="AE238" s="378"/>
      <c r="AF238" s="378"/>
      <c r="AG238" s="236"/>
      <c r="AH238" s="178"/>
      <c r="AI238" s="178"/>
      <c r="AJ238" s="178"/>
      <c r="AK238" s="178"/>
      <c r="AL238" s="178"/>
      <c r="AM238" s="178"/>
      <c r="AN238" s="178"/>
      <c r="AO238" s="178"/>
      <c r="AP238" s="396"/>
      <c r="AQ238" s="396"/>
      <c r="AR238" s="397"/>
      <c r="AS238" s="396"/>
      <c r="AT238" s="397"/>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row>
    <row r="239" spans="1:142" s="137" customFormat="1" ht="49.5" customHeight="1">
      <c r="A239" s="178" t="s">
        <v>466</v>
      </c>
      <c r="B239" s="178" t="s">
        <v>467</v>
      </c>
      <c r="C239" s="248" t="s">
        <v>468</v>
      </c>
      <c r="D239" s="178" t="s">
        <v>478</v>
      </c>
      <c r="E239" s="178" t="s">
        <v>1506</v>
      </c>
      <c r="F239" s="214">
        <v>2024130010009</v>
      </c>
      <c r="G239" s="178" t="s">
        <v>1507</v>
      </c>
      <c r="H239" s="178" t="s">
        <v>1517</v>
      </c>
      <c r="I239" s="178" t="s">
        <v>1518</v>
      </c>
      <c r="J239" s="182">
        <v>0.2</v>
      </c>
      <c r="K239" s="178" t="s">
        <v>1523</v>
      </c>
      <c r="L239" s="180" t="s">
        <v>1427</v>
      </c>
      <c r="M239" s="178" t="s">
        <v>1524</v>
      </c>
      <c r="N239" s="180">
        <v>1</v>
      </c>
      <c r="O239" s="180">
        <v>0</v>
      </c>
      <c r="P239" s="198">
        <f t="shared" si="26"/>
        <v>0</v>
      </c>
      <c r="Q239" s="376"/>
      <c r="R239" s="376"/>
      <c r="S239" s="377"/>
      <c r="T239" s="376"/>
      <c r="U239" s="377"/>
      <c r="V239" s="258">
        <v>45689</v>
      </c>
      <c r="W239" s="258">
        <v>46022</v>
      </c>
      <c r="X239" s="180">
        <f t="shared" si="25"/>
        <v>333</v>
      </c>
      <c r="Y239" s="224" t="s">
        <v>896</v>
      </c>
      <c r="Z239" s="178" t="s">
        <v>1673</v>
      </c>
      <c r="AA239" s="178" t="s">
        <v>1463</v>
      </c>
      <c r="AB239" s="178" t="s">
        <v>1521</v>
      </c>
      <c r="AC239" s="178" t="s">
        <v>1522</v>
      </c>
      <c r="AD239" s="378"/>
      <c r="AE239" s="378"/>
      <c r="AF239" s="378"/>
      <c r="AG239" s="236"/>
      <c r="AH239" s="178"/>
      <c r="AI239" s="178"/>
      <c r="AJ239" s="178"/>
      <c r="AK239" s="178"/>
      <c r="AL239" s="178"/>
      <c r="AM239" s="178"/>
      <c r="AN239" s="178"/>
      <c r="AO239" s="178"/>
      <c r="AP239" s="396"/>
      <c r="AQ239" s="396"/>
      <c r="AR239" s="397"/>
      <c r="AS239" s="396"/>
      <c r="AT239" s="397"/>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row>
    <row r="240" spans="1:142" s="137" customFormat="1" ht="70.5" customHeight="1">
      <c r="A240" s="178" t="s">
        <v>466</v>
      </c>
      <c r="B240" s="178" t="s">
        <v>467</v>
      </c>
      <c r="C240" s="248" t="s">
        <v>468</v>
      </c>
      <c r="D240" s="178" t="s">
        <v>478</v>
      </c>
      <c r="E240" s="178" t="s">
        <v>1506</v>
      </c>
      <c r="F240" s="214">
        <v>2024130010009</v>
      </c>
      <c r="G240" s="178" t="s">
        <v>1507</v>
      </c>
      <c r="H240" s="178" t="s">
        <v>1517</v>
      </c>
      <c r="I240" s="178" t="s">
        <v>1518</v>
      </c>
      <c r="J240" s="182">
        <v>0.2</v>
      </c>
      <c r="K240" s="178" t="s">
        <v>1525</v>
      </c>
      <c r="L240" s="180" t="s">
        <v>1427</v>
      </c>
      <c r="M240" s="178" t="s">
        <v>1526</v>
      </c>
      <c r="N240" s="180">
        <v>1</v>
      </c>
      <c r="O240" s="180">
        <v>0</v>
      </c>
      <c r="P240" s="198">
        <f t="shared" si="26"/>
        <v>0</v>
      </c>
      <c r="Q240" s="376"/>
      <c r="R240" s="376"/>
      <c r="S240" s="377"/>
      <c r="T240" s="376"/>
      <c r="U240" s="377"/>
      <c r="V240" s="258">
        <v>45689</v>
      </c>
      <c r="W240" s="258">
        <v>46022</v>
      </c>
      <c r="X240" s="180">
        <f t="shared" si="25"/>
        <v>333</v>
      </c>
      <c r="Y240" s="224" t="s">
        <v>896</v>
      </c>
      <c r="Z240" s="178" t="s">
        <v>1673</v>
      </c>
      <c r="AA240" s="178" t="s">
        <v>1463</v>
      </c>
      <c r="AB240" s="178" t="s">
        <v>1527</v>
      </c>
      <c r="AC240" s="178" t="s">
        <v>1528</v>
      </c>
      <c r="AD240" s="378"/>
      <c r="AE240" s="378"/>
      <c r="AF240" s="378"/>
      <c r="AG240" s="236"/>
      <c r="AH240" s="178"/>
      <c r="AI240" s="178"/>
      <c r="AJ240" s="178"/>
      <c r="AK240" s="178"/>
      <c r="AL240" s="178"/>
      <c r="AM240" s="178"/>
      <c r="AN240" s="178"/>
      <c r="AO240" s="178"/>
      <c r="AP240" s="396"/>
      <c r="AQ240" s="396"/>
      <c r="AR240" s="397"/>
      <c r="AS240" s="396"/>
      <c r="AT240" s="397"/>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row>
    <row r="241" spans="1:142" s="137" customFormat="1" ht="75" customHeight="1">
      <c r="A241" s="178" t="s">
        <v>466</v>
      </c>
      <c r="B241" s="178" t="s">
        <v>467</v>
      </c>
      <c r="C241" s="248" t="s">
        <v>468</v>
      </c>
      <c r="D241" s="178" t="s">
        <v>474</v>
      </c>
      <c r="E241" s="178" t="s">
        <v>1506</v>
      </c>
      <c r="F241" s="214">
        <v>2024130010009</v>
      </c>
      <c r="G241" s="178" t="s">
        <v>1507</v>
      </c>
      <c r="H241" s="178" t="s">
        <v>1529</v>
      </c>
      <c r="I241" s="178" t="s">
        <v>1530</v>
      </c>
      <c r="J241" s="182">
        <v>0.2</v>
      </c>
      <c r="K241" s="178" t="s">
        <v>1531</v>
      </c>
      <c r="L241" s="180" t="s">
        <v>1427</v>
      </c>
      <c r="M241" s="178" t="s">
        <v>1524</v>
      </c>
      <c r="N241" s="180">
        <v>1</v>
      </c>
      <c r="O241" s="180">
        <v>0</v>
      </c>
      <c r="P241" s="198">
        <f t="shared" si="26"/>
        <v>0</v>
      </c>
      <c r="Q241" s="376"/>
      <c r="R241" s="376"/>
      <c r="S241" s="377"/>
      <c r="T241" s="376"/>
      <c r="U241" s="377"/>
      <c r="V241" s="258">
        <v>45689</v>
      </c>
      <c r="W241" s="258">
        <v>46022</v>
      </c>
      <c r="X241" s="180">
        <f t="shared" si="25"/>
        <v>333</v>
      </c>
      <c r="Y241" s="224" t="s">
        <v>896</v>
      </c>
      <c r="Z241" s="178" t="s">
        <v>1673</v>
      </c>
      <c r="AA241" s="178" t="s">
        <v>1463</v>
      </c>
      <c r="AB241" s="178" t="s">
        <v>1527</v>
      </c>
      <c r="AC241" s="178" t="s">
        <v>1528</v>
      </c>
      <c r="AD241" s="378"/>
      <c r="AE241" s="378"/>
      <c r="AF241" s="378"/>
      <c r="AG241" s="236"/>
      <c r="AH241" s="178"/>
      <c r="AI241" s="178"/>
      <c r="AJ241" s="178"/>
      <c r="AK241" s="178"/>
      <c r="AL241" s="178"/>
      <c r="AM241" s="178"/>
      <c r="AN241" s="178"/>
      <c r="AO241" s="178"/>
      <c r="AP241" s="396"/>
      <c r="AQ241" s="396"/>
      <c r="AR241" s="397"/>
      <c r="AS241" s="396"/>
      <c r="AT241" s="397"/>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row>
    <row r="242" spans="1:142" s="137" customFormat="1" ht="84.75" customHeight="1">
      <c r="A242" s="178" t="s">
        <v>466</v>
      </c>
      <c r="B242" s="178" t="s">
        <v>467</v>
      </c>
      <c r="C242" s="248" t="s">
        <v>468</v>
      </c>
      <c r="D242" s="178" t="s">
        <v>474</v>
      </c>
      <c r="E242" s="178" t="s">
        <v>1506</v>
      </c>
      <c r="F242" s="214">
        <v>2024130010009</v>
      </c>
      <c r="G242" s="178" t="s">
        <v>1507</v>
      </c>
      <c r="H242" s="178" t="s">
        <v>1529</v>
      </c>
      <c r="I242" s="178" t="s">
        <v>1530</v>
      </c>
      <c r="J242" s="182">
        <v>0.2</v>
      </c>
      <c r="K242" s="178" t="s">
        <v>1532</v>
      </c>
      <c r="L242" s="180" t="s">
        <v>1427</v>
      </c>
      <c r="M242" s="178" t="s">
        <v>1511</v>
      </c>
      <c r="N242" s="180">
        <v>1</v>
      </c>
      <c r="O242" s="180">
        <v>0</v>
      </c>
      <c r="P242" s="198">
        <f t="shared" si="26"/>
        <v>0</v>
      </c>
      <c r="Q242" s="376"/>
      <c r="R242" s="376"/>
      <c r="S242" s="377"/>
      <c r="T242" s="376"/>
      <c r="U242" s="377"/>
      <c r="V242" s="258">
        <v>45689</v>
      </c>
      <c r="W242" s="258">
        <v>46022</v>
      </c>
      <c r="X242" s="180">
        <f t="shared" si="25"/>
        <v>333</v>
      </c>
      <c r="Y242" s="224" t="s">
        <v>896</v>
      </c>
      <c r="Z242" s="178" t="s">
        <v>1673</v>
      </c>
      <c r="AA242" s="178" t="s">
        <v>1463</v>
      </c>
      <c r="AB242" s="178" t="s">
        <v>1533</v>
      </c>
      <c r="AC242" s="178" t="s">
        <v>1534</v>
      </c>
      <c r="AD242" s="378"/>
      <c r="AE242" s="378"/>
      <c r="AF242" s="378"/>
      <c r="AG242" s="236"/>
      <c r="AH242" s="178"/>
      <c r="AI242" s="178"/>
      <c r="AJ242" s="178"/>
      <c r="AK242" s="178"/>
      <c r="AL242" s="178"/>
      <c r="AM242" s="178"/>
      <c r="AN242" s="178"/>
      <c r="AO242" s="178"/>
      <c r="AP242" s="396"/>
      <c r="AQ242" s="396"/>
      <c r="AR242" s="397"/>
      <c r="AS242" s="396"/>
      <c r="AT242" s="397"/>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row>
    <row r="243" spans="1:142" s="137" customFormat="1" ht="30" customHeight="1">
      <c r="A243" s="178" t="s">
        <v>466</v>
      </c>
      <c r="B243" s="178" t="s">
        <v>467</v>
      </c>
      <c r="C243" s="248" t="s">
        <v>468</v>
      </c>
      <c r="D243" s="178" t="s">
        <v>474</v>
      </c>
      <c r="E243" s="178" t="s">
        <v>1506</v>
      </c>
      <c r="F243" s="214">
        <v>2024130010009</v>
      </c>
      <c r="G243" s="178" t="s">
        <v>1507</v>
      </c>
      <c r="H243" s="178" t="s">
        <v>1529</v>
      </c>
      <c r="I243" s="178" t="s">
        <v>1530</v>
      </c>
      <c r="J243" s="182">
        <v>0.2</v>
      </c>
      <c r="K243" s="178" t="s">
        <v>1535</v>
      </c>
      <c r="L243" s="180" t="s">
        <v>1427</v>
      </c>
      <c r="M243" s="178" t="s">
        <v>932</v>
      </c>
      <c r="N243" s="180">
        <v>1</v>
      </c>
      <c r="O243" s="180">
        <v>0</v>
      </c>
      <c r="P243" s="198">
        <f t="shared" si="26"/>
        <v>0</v>
      </c>
      <c r="Q243" s="376"/>
      <c r="R243" s="376"/>
      <c r="S243" s="377"/>
      <c r="T243" s="376"/>
      <c r="U243" s="377"/>
      <c r="V243" s="258">
        <v>45689</v>
      </c>
      <c r="W243" s="258">
        <v>46022</v>
      </c>
      <c r="X243" s="180">
        <f t="shared" si="25"/>
        <v>333</v>
      </c>
      <c r="Y243" s="224" t="s">
        <v>896</v>
      </c>
      <c r="Z243" s="178" t="s">
        <v>1673</v>
      </c>
      <c r="AA243" s="178" t="s">
        <v>1463</v>
      </c>
      <c r="AB243" s="178" t="s">
        <v>1533</v>
      </c>
      <c r="AC243" s="178" t="s">
        <v>1534</v>
      </c>
      <c r="AD243" s="378"/>
      <c r="AE243" s="378"/>
      <c r="AF243" s="378"/>
      <c r="AG243" s="236"/>
      <c r="AH243" s="178"/>
      <c r="AI243" s="178"/>
      <c r="AJ243" s="178"/>
      <c r="AK243" s="178"/>
      <c r="AL243" s="178"/>
      <c r="AM243" s="178"/>
      <c r="AN243" s="178"/>
      <c r="AO243" s="178"/>
      <c r="AP243" s="396"/>
      <c r="AQ243" s="396"/>
      <c r="AR243" s="397"/>
      <c r="AS243" s="396"/>
      <c r="AT243" s="397"/>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row>
    <row r="244" spans="1:142" s="137" customFormat="1" ht="30" customHeight="1">
      <c r="A244" s="178" t="s">
        <v>466</v>
      </c>
      <c r="B244" s="178" t="s">
        <v>467</v>
      </c>
      <c r="C244" s="248" t="s">
        <v>468</v>
      </c>
      <c r="D244" s="178" t="s">
        <v>474</v>
      </c>
      <c r="E244" s="178" t="s">
        <v>1506</v>
      </c>
      <c r="F244" s="214">
        <v>2024130010009</v>
      </c>
      <c r="G244" s="178" t="s">
        <v>1507</v>
      </c>
      <c r="H244" s="178" t="s">
        <v>1529</v>
      </c>
      <c r="I244" s="374" t="s">
        <v>1530</v>
      </c>
      <c r="J244" s="375">
        <v>0.1</v>
      </c>
      <c r="K244" s="178" t="s">
        <v>1537</v>
      </c>
      <c r="L244" s="180" t="s">
        <v>1427</v>
      </c>
      <c r="M244" s="178" t="s">
        <v>1520</v>
      </c>
      <c r="N244" s="180">
        <v>1</v>
      </c>
      <c r="O244" s="180">
        <v>0</v>
      </c>
      <c r="P244" s="198">
        <f t="shared" si="26"/>
        <v>0</v>
      </c>
      <c r="Q244" s="376"/>
      <c r="R244" s="376"/>
      <c r="S244" s="377"/>
      <c r="T244" s="376"/>
      <c r="U244" s="377"/>
      <c r="V244" s="258">
        <v>45689</v>
      </c>
      <c r="W244" s="258">
        <v>46022</v>
      </c>
      <c r="X244" s="180">
        <f t="shared" si="25"/>
        <v>333</v>
      </c>
      <c r="Y244" s="224" t="s">
        <v>896</v>
      </c>
      <c r="Z244" s="178" t="s">
        <v>1673</v>
      </c>
      <c r="AA244" s="178" t="s">
        <v>1463</v>
      </c>
      <c r="AB244" s="193" t="s">
        <v>1538</v>
      </c>
      <c r="AC244" s="178" t="s">
        <v>1539</v>
      </c>
      <c r="AD244" s="178"/>
      <c r="AE244" s="178"/>
      <c r="AF244" s="178"/>
      <c r="AG244" s="236"/>
      <c r="AH244" s="178"/>
      <c r="AI244" s="178"/>
      <c r="AJ244" s="178"/>
      <c r="AK244" s="178"/>
      <c r="AL244" s="178"/>
      <c r="AM244" s="178"/>
      <c r="AN244" s="178"/>
      <c r="AO244" s="178"/>
      <c r="AP244" s="396"/>
      <c r="AQ244" s="396"/>
      <c r="AR244" s="397"/>
      <c r="AS244" s="396"/>
      <c r="AT244" s="397"/>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row>
    <row r="245" spans="1:142" s="137" customFormat="1" ht="30" customHeight="1">
      <c r="A245" s="178" t="s">
        <v>466</v>
      </c>
      <c r="B245" s="178" t="s">
        <v>467</v>
      </c>
      <c r="C245" s="248" t="s">
        <v>468</v>
      </c>
      <c r="D245" s="178" t="s">
        <v>474</v>
      </c>
      <c r="E245" s="178" t="s">
        <v>1506</v>
      </c>
      <c r="F245" s="214">
        <v>2024130010009</v>
      </c>
      <c r="G245" s="178" t="s">
        <v>1507</v>
      </c>
      <c r="H245" s="178" t="s">
        <v>1536</v>
      </c>
      <c r="I245" s="374"/>
      <c r="J245" s="375"/>
      <c r="K245" s="178" t="s">
        <v>1540</v>
      </c>
      <c r="L245" s="180" t="s">
        <v>1427</v>
      </c>
      <c r="M245" s="178" t="s">
        <v>1524</v>
      </c>
      <c r="N245" s="180">
        <v>1</v>
      </c>
      <c r="O245" s="180">
        <v>0</v>
      </c>
      <c r="P245" s="198">
        <f t="shared" si="26"/>
        <v>0</v>
      </c>
      <c r="Q245" s="376"/>
      <c r="R245" s="376"/>
      <c r="S245" s="377"/>
      <c r="T245" s="376"/>
      <c r="U245" s="377"/>
      <c r="V245" s="258">
        <v>45689</v>
      </c>
      <c r="W245" s="258">
        <v>46022</v>
      </c>
      <c r="X245" s="180">
        <f t="shared" si="25"/>
        <v>333</v>
      </c>
      <c r="Y245" s="224" t="s">
        <v>896</v>
      </c>
      <c r="Z245" s="178" t="s">
        <v>1673</v>
      </c>
      <c r="AA245" s="178" t="s">
        <v>1463</v>
      </c>
      <c r="AB245" s="193" t="s">
        <v>1541</v>
      </c>
      <c r="AC245" s="178" t="s">
        <v>1542</v>
      </c>
      <c r="AD245" s="178"/>
      <c r="AE245" s="178"/>
      <c r="AF245" s="178"/>
      <c r="AG245" s="236"/>
      <c r="AH245" s="178"/>
      <c r="AI245" s="178"/>
      <c r="AJ245" s="178"/>
      <c r="AK245" s="178"/>
      <c r="AL245" s="178"/>
      <c r="AM245" s="178"/>
      <c r="AN245" s="178"/>
      <c r="AO245" s="178"/>
      <c r="AP245" s="396"/>
      <c r="AQ245" s="396"/>
      <c r="AR245" s="397"/>
      <c r="AS245" s="396"/>
      <c r="AT245" s="397"/>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row>
    <row r="246" spans="1:142" s="137" customFormat="1" ht="30" customHeight="1">
      <c r="A246" s="178" t="s">
        <v>466</v>
      </c>
      <c r="B246" s="178" t="s">
        <v>467</v>
      </c>
      <c r="C246" s="248" t="s">
        <v>468</v>
      </c>
      <c r="D246" s="178" t="s">
        <v>1832</v>
      </c>
      <c r="E246" s="178" t="s">
        <v>1506</v>
      </c>
      <c r="F246" s="214">
        <v>2024130010009</v>
      </c>
      <c r="G246" s="178" t="s">
        <v>1507</v>
      </c>
      <c r="H246" s="178" t="s">
        <v>1536</v>
      </c>
      <c r="I246" s="374" t="s">
        <v>1543</v>
      </c>
      <c r="J246" s="375">
        <v>0.1</v>
      </c>
      <c r="K246" s="178" t="s">
        <v>1544</v>
      </c>
      <c r="L246" s="180" t="s">
        <v>1427</v>
      </c>
      <c r="M246" s="178" t="s">
        <v>1545</v>
      </c>
      <c r="N246" s="180">
        <v>1</v>
      </c>
      <c r="O246" s="180">
        <v>0</v>
      </c>
      <c r="P246" s="198">
        <f t="shared" si="26"/>
        <v>0</v>
      </c>
      <c r="Q246" s="376"/>
      <c r="R246" s="376"/>
      <c r="S246" s="377"/>
      <c r="T246" s="376"/>
      <c r="U246" s="377"/>
      <c r="V246" s="258">
        <v>45689</v>
      </c>
      <c r="W246" s="258">
        <v>46022</v>
      </c>
      <c r="X246" s="180">
        <f t="shared" si="25"/>
        <v>333</v>
      </c>
      <c r="Y246" s="224" t="s">
        <v>896</v>
      </c>
      <c r="Z246" s="178" t="s">
        <v>1673</v>
      </c>
      <c r="AA246" s="178" t="s">
        <v>1463</v>
      </c>
      <c r="AB246" s="178" t="s">
        <v>1546</v>
      </c>
      <c r="AC246" s="178" t="s">
        <v>1204</v>
      </c>
      <c r="AD246" s="378"/>
      <c r="AE246" s="378"/>
      <c r="AF246" s="378"/>
      <c r="AG246" s="236"/>
      <c r="AH246" s="178"/>
      <c r="AI246" s="178"/>
      <c r="AJ246" s="178"/>
      <c r="AK246" s="178"/>
      <c r="AL246" s="178"/>
      <c r="AM246" s="178"/>
      <c r="AN246" s="178"/>
      <c r="AO246" s="178"/>
      <c r="AP246" s="396"/>
      <c r="AQ246" s="396"/>
      <c r="AR246" s="397"/>
      <c r="AS246" s="396"/>
      <c r="AT246" s="397"/>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row>
    <row r="247" spans="1:142" s="137" customFormat="1" ht="30" customHeight="1">
      <c r="A247" s="178" t="s">
        <v>466</v>
      </c>
      <c r="B247" s="178" t="s">
        <v>467</v>
      </c>
      <c r="C247" s="248" t="s">
        <v>468</v>
      </c>
      <c r="D247" s="178" t="s">
        <v>1832</v>
      </c>
      <c r="E247" s="178" t="s">
        <v>1506</v>
      </c>
      <c r="F247" s="214">
        <v>2024130010009</v>
      </c>
      <c r="G247" s="178" t="s">
        <v>1507</v>
      </c>
      <c r="H247" s="178" t="s">
        <v>1536</v>
      </c>
      <c r="I247" s="374"/>
      <c r="J247" s="375"/>
      <c r="K247" s="178" t="s">
        <v>1547</v>
      </c>
      <c r="L247" s="180" t="s">
        <v>1427</v>
      </c>
      <c r="M247" s="178" t="s">
        <v>1526</v>
      </c>
      <c r="N247" s="180">
        <v>1</v>
      </c>
      <c r="O247" s="180">
        <v>0</v>
      </c>
      <c r="P247" s="198">
        <f t="shared" si="26"/>
        <v>0</v>
      </c>
      <c r="Q247" s="376"/>
      <c r="R247" s="376"/>
      <c r="S247" s="377"/>
      <c r="T247" s="376"/>
      <c r="U247" s="377"/>
      <c r="V247" s="258">
        <v>45689</v>
      </c>
      <c r="W247" s="258">
        <v>46022</v>
      </c>
      <c r="X247" s="180">
        <f t="shared" si="25"/>
        <v>333</v>
      </c>
      <c r="Y247" s="224" t="s">
        <v>896</v>
      </c>
      <c r="Z247" s="178" t="s">
        <v>1673</v>
      </c>
      <c r="AA247" s="178" t="s">
        <v>1463</v>
      </c>
      <c r="AB247" s="178" t="s">
        <v>1546</v>
      </c>
      <c r="AC247" s="178" t="s">
        <v>1204</v>
      </c>
      <c r="AD247" s="378"/>
      <c r="AE247" s="378"/>
      <c r="AF247" s="378"/>
      <c r="AG247" s="236"/>
      <c r="AH247" s="178"/>
      <c r="AI247" s="178"/>
      <c r="AJ247" s="178"/>
      <c r="AK247" s="178"/>
      <c r="AL247" s="178"/>
      <c r="AM247" s="178"/>
      <c r="AN247" s="178"/>
      <c r="AO247" s="178"/>
      <c r="AP247" s="396"/>
      <c r="AQ247" s="396"/>
      <c r="AR247" s="397"/>
      <c r="AS247" s="396"/>
      <c r="AT247" s="39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row>
    <row r="248" spans="1:142" s="137" customFormat="1" ht="30" customHeight="1">
      <c r="A248" s="178"/>
      <c r="B248" s="178"/>
      <c r="C248" s="248"/>
      <c r="D248" s="178"/>
      <c r="E248" s="332" t="s">
        <v>2117</v>
      </c>
      <c r="F248" s="332"/>
      <c r="G248" s="332"/>
      <c r="H248" s="332"/>
      <c r="I248" s="332"/>
      <c r="J248" s="332"/>
      <c r="K248" s="332"/>
      <c r="L248" s="332"/>
      <c r="M248" s="332"/>
      <c r="N248" s="332"/>
      <c r="O248" s="332"/>
      <c r="P248" s="162">
        <f>AVERAGE(P236:P247)</f>
        <v>8.3333333333333332E-3</v>
      </c>
      <c r="Q248" s="404" t="s">
        <v>2163</v>
      </c>
      <c r="R248" s="404"/>
      <c r="S248" s="404"/>
      <c r="T248" s="404"/>
      <c r="U248" s="404"/>
      <c r="V248" s="258"/>
      <c r="W248" s="258"/>
      <c r="X248" s="180"/>
      <c r="Y248" s="224"/>
      <c r="Z248" s="178"/>
      <c r="AA248" s="178"/>
      <c r="AB248" s="178"/>
      <c r="AC248" s="178"/>
      <c r="AD248" s="180"/>
      <c r="AE248" s="180"/>
      <c r="AF248" s="180"/>
      <c r="AG248" s="236"/>
      <c r="AH248" s="178"/>
      <c r="AI248" s="178"/>
      <c r="AJ248" s="178"/>
      <c r="AK248" s="178"/>
      <c r="AL248" s="178"/>
      <c r="AM248" s="178"/>
      <c r="AN248" s="178"/>
      <c r="AO248" s="178"/>
      <c r="AP248" s="396"/>
      <c r="AQ248" s="396"/>
      <c r="AR248" s="397"/>
      <c r="AS248" s="396"/>
      <c r="AT248" s="397"/>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row>
    <row r="249" spans="1:142" s="137" customFormat="1" ht="75.75" customHeight="1">
      <c r="A249" s="178" t="s">
        <v>466</v>
      </c>
      <c r="B249" s="178" t="s">
        <v>467</v>
      </c>
      <c r="C249" s="248" t="s">
        <v>468</v>
      </c>
      <c r="D249" s="178" t="s">
        <v>482</v>
      </c>
      <c r="E249" s="178" t="s">
        <v>1548</v>
      </c>
      <c r="F249" s="214">
        <v>2024130010021</v>
      </c>
      <c r="G249" s="178" t="s">
        <v>1549</v>
      </c>
      <c r="H249" s="178" t="s">
        <v>1550</v>
      </c>
      <c r="I249" s="178" t="s">
        <v>1551</v>
      </c>
      <c r="J249" s="182">
        <v>0.25</v>
      </c>
      <c r="K249" s="193" t="s">
        <v>1552</v>
      </c>
      <c r="L249" s="180" t="s">
        <v>1427</v>
      </c>
      <c r="M249" s="178" t="s">
        <v>1553</v>
      </c>
      <c r="N249" s="180">
        <v>8</v>
      </c>
      <c r="O249" s="180">
        <v>2</v>
      </c>
      <c r="P249" s="198">
        <f t="shared" si="26"/>
        <v>0.25</v>
      </c>
      <c r="Q249" s="376">
        <v>950000000</v>
      </c>
      <c r="R249" s="376">
        <v>0</v>
      </c>
      <c r="S249" s="392">
        <f>R249/Q249</f>
        <v>0</v>
      </c>
      <c r="T249" s="376">
        <v>256673200</v>
      </c>
      <c r="U249" s="377">
        <f>T249/Q249</f>
        <v>0.27018231578947366</v>
      </c>
      <c r="V249" s="258">
        <v>45689</v>
      </c>
      <c r="W249" s="258">
        <v>46022</v>
      </c>
      <c r="X249" s="180">
        <f t="shared" si="25"/>
        <v>333</v>
      </c>
      <c r="Y249" s="224" t="s">
        <v>896</v>
      </c>
      <c r="Z249" s="178" t="s">
        <v>1554</v>
      </c>
      <c r="AA249" s="178" t="s">
        <v>1463</v>
      </c>
      <c r="AB249" s="178" t="s">
        <v>1555</v>
      </c>
      <c r="AC249" s="178" t="s">
        <v>1556</v>
      </c>
      <c r="AD249" s="378" t="s">
        <v>870</v>
      </c>
      <c r="AE249" s="378" t="s">
        <v>1557</v>
      </c>
      <c r="AF249" s="380">
        <v>194000000</v>
      </c>
      <c r="AG249" s="380" t="s">
        <v>1176</v>
      </c>
      <c r="AH249" s="378" t="s">
        <v>880</v>
      </c>
      <c r="AI249" s="393">
        <v>45505</v>
      </c>
      <c r="AJ249" s="378"/>
      <c r="AK249" s="180"/>
      <c r="AL249" s="378"/>
      <c r="AM249" s="380">
        <v>267100000</v>
      </c>
      <c r="AN249" s="378" t="s">
        <v>1331</v>
      </c>
      <c r="AO249" s="378" t="s">
        <v>1558</v>
      </c>
      <c r="AP249" s="396"/>
      <c r="AQ249" s="396"/>
      <c r="AR249" s="397"/>
      <c r="AS249" s="396"/>
      <c r="AT249" s="397"/>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row>
    <row r="250" spans="1:142" s="137" customFormat="1" ht="93" customHeight="1">
      <c r="A250" s="178" t="s">
        <v>466</v>
      </c>
      <c r="B250" s="178" t="s">
        <v>467</v>
      </c>
      <c r="C250" s="248" t="s">
        <v>468</v>
      </c>
      <c r="D250" s="178" t="s">
        <v>482</v>
      </c>
      <c r="E250" s="178" t="s">
        <v>1548</v>
      </c>
      <c r="F250" s="214">
        <v>2024130010021</v>
      </c>
      <c r="G250" s="178" t="s">
        <v>1549</v>
      </c>
      <c r="H250" s="178" t="s">
        <v>1550</v>
      </c>
      <c r="I250" s="178" t="s">
        <v>1551</v>
      </c>
      <c r="J250" s="182">
        <v>0.25</v>
      </c>
      <c r="K250" s="193" t="s">
        <v>1559</v>
      </c>
      <c r="L250" s="180" t="s">
        <v>1427</v>
      </c>
      <c r="M250" s="178" t="s">
        <v>1560</v>
      </c>
      <c r="N250" s="180">
        <v>10</v>
      </c>
      <c r="O250" s="180">
        <v>0</v>
      </c>
      <c r="P250" s="198">
        <f t="shared" si="26"/>
        <v>0</v>
      </c>
      <c r="Q250" s="376"/>
      <c r="R250" s="376"/>
      <c r="S250" s="392"/>
      <c r="T250" s="376"/>
      <c r="U250" s="377"/>
      <c r="V250" s="258">
        <v>45689</v>
      </c>
      <c r="W250" s="258">
        <v>46022</v>
      </c>
      <c r="X250" s="180">
        <f t="shared" si="25"/>
        <v>333</v>
      </c>
      <c r="Y250" s="224" t="s">
        <v>896</v>
      </c>
      <c r="Z250" s="178" t="s">
        <v>1554</v>
      </c>
      <c r="AA250" s="178" t="s">
        <v>1463</v>
      </c>
      <c r="AB250" s="178" t="s">
        <v>1561</v>
      </c>
      <c r="AC250" s="178" t="s">
        <v>1562</v>
      </c>
      <c r="AD250" s="378"/>
      <c r="AE250" s="378"/>
      <c r="AF250" s="380"/>
      <c r="AG250" s="380"/>
      <c r="AH250" s="378"/>
      <c r="AI250" s="378"/>
      <c r="AJ250" s="378"/>
      <c r="AK250" s="180"/>
      <c r="AL250" s="378"/>
      <c r="AM250" s="380"/>
      <c r="AN250" s="378"/>
      <c r="AO250" s="378"/>
      <c r="AP250" s="396"/>
      <c r="AQ250" s="396"/>
      <c r="AR250" s="397"/>
      <c r="AS250" s="396"/>
      <c r="AT250" s="397"/>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row>
    <row r="251" spans="1:142" s="137" customFormat="1" ht="85.5" customHeight="1">
      <c r="A251" s="178" t="s">
        <v>466</v>
      </c>
      <c r="B251" s="178" t="s">
        <v>467</v>
      </c>
      <c r="C251" s="248" t="s">
        <v>468</v>
      </c>
      <c r="D251" s="178" t="s">
        <v>482</v>
      </c>
      <c r="E251" s="178" t="s">
        <v>1548</v>
      </c>
      <c r="F251" s="214">
        <v>2024130010021</v>
      </c>
      <c r="G251" s="178" t="s">
        <v>1549</v>
      </c>
      <c r="H251" s="178" t="s">
        <v>1550</v>
      </c>
      <c r="I251" s="178" t="s">
        <v>1551</v>
      </c>
      <c r="J251" s="182">
        <v>0.25</v>
      </c>
      <c r="K251" s="193" t="s">
        <v>1563</v>
      </c>
      <c r="L251" s="180" t="s">
        <v>1427</v>
      </c>
      <c r="M251" s="178" t="s">
        <v>1564</v>
      </c>
      <c r="N251" s="180">
        <v>15</v>
      </c>
      <c r="O251" s="180">
        <v>0</v>
      </c>
      <c r="P251" s="198">
        <f t="shared" si="26"/>
        <v>0</v>
      </c>
      <c r="Q251" s="376"/>
      <c r="R251" s="376"/>
      <c r="S251" s="392"/>
      <c r="T251" s="376"/>
      <c r="U251" s="377"/>
      <c r="V251" s="258">
        <v>45689</v>
      </c>
      <c r="W251" s="258">
        <v>46022</v>
      </c>
      <c r="X251" s="180">
        <f t="shared" si="25"/>
        <v>333</v>
      </c>
      <c r="Y251" s="224" t="s">
        <v>896</v>
      </c>
      <c r="Z251" s="178" t="s">
        <v>1554</v>
      </c>
      <c r="AA251" s="178" t="s">
        <v>1463</v>
      </c>
      <c r="AB251" s="178" t="s">
        <v>1565</v>
      </c>
      <c r="AC251" s="178" t="s">
        <v>1566</v>
      </c>
      <c r="AD251" s="378"/>
      <c r="AE251" s="378"/>
      <c r="AF251" s="380"/>
      <c r="AG251" s="380"/>
      <c r="AH251" s="378"/>
      <c r="AI251" s="378"/>
      <c r="AJ251" s="378"/>
      <c r="AK251" s="180"/>
      <c r="AL251" s="378"/>
      <c r="AM251" s="380"/>
      <c r="AN251" s="378"/>
      <c r="AO251" s="378"/>
      <c r="AP251" s="396"/>
      <c r="AQ251" s="396"/>
      <c r="AR251" s="397"/>
      <c r="AS251" s="396"/>
      <c r="AT251" s="397"/>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row>
    <row r="252" spans="1:142" s="137" customFormat="1" ht="79.5" customHeight="1">
      <c r="A252" s="178" t="s">
        <v>466</v>
      </c>
      <c r="B252" s="178" t="s">
        <v>467</v>
      </c>
      <c r="C252" s="248" t="s">
        <v>468</v>
      </c>
      <c r="D252" s="178" t="s">
        <v>482</v>
      </c>
      <c r="E252" s="178" t="s">
        <v>1548</v>
      </c>
      <c r="F252" s="214">
        <v>2024130010021</v>
      </c>
      <c r="G252" s="178" t="s">
        <v>1549</v>
      </c>
      <c r="H252" s="178" t="s">
        <v>1567</v>
      </c>
      <c r="I252" s="178" t="s">
        <v>1568</v>
      </c>
      <c r="J252" s="182">
        <v>0.25</v>
      </c>
      <c r="K252" s="193" t="s">
        <v>1569</v>
      </c>
      <c r="L252" s="180" t="s">
        <v>1427</v>
      </c>
      <c r="M252" s="178" t="s">
        <v>1570</v>
      </c>
      <c r="N252" s="180">
        <v>32</v>
      </c>
      <c r="O252" s="180">
        <v>26</v>
      </c>
      <c r="P252" s="198">
        <f t="shared" si="26"/>
        <v>0.8125</v>
      </c>
      <c r="Q252" s="376"/>
      <c r="R252" s="376"/>
      <c r="S252" s="392"/>
      <c r="T252" s="376"/>
      <c r="U252" s="377"/>
      <c r="V252" s="258">
        <v>45689</v>
      </c>
      <c r="W252" s="258">
        <v>46022</v>
      </c>
      <c r="X252" s="180">
        <f t="shared" si="25"/>
        <v>333</v>
      </c>
      <c r="Y252" s="224" t="s">
        <v>896</v>
      </c>
      <c r="Z252" s="178" t="s">
        <v>1554</v>
      </c>
      <c r="AA252" s="178" t="s">
        <v>1463</v>
      </c>
      <c r="AB252" s="178" t="s">
        <v>1565</v>
      </c>
      <c r="AC252" s="178" t="s">
        <v>1566</v>
      </c>
      <c r="AD252" s="378"/>
      <c r="AE252" s="378"/>
      <c r="AF252" s="380"/>
      <c r="AG252" s="380"/>
      <c r="AH252" s="378"/>
      <c r="AI252" s="378"/>
      <c r="AJ252" s="378"/>
      <c r="AK252" s="180"/>
      <c r="AL252" s="378"/>
      <c r="AM252" s="380"/>
      <c r="AN252" s="378"/>
      <c r="AO252" s="378"/>
      <c r="AP252" s="396"/>
      <c r="AQ252" s="396"/>
      <c r="AR252" s="397"/>
      <c r="AS252" s="396"/>
      <c r="AT252" s="397"/>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row>
    <row r="253" spans="1:142" s="137" customFormat="1" ht="45" customHeight="1">
      <c r="A253" s="178"/>
      <c r="B253" s="178"/>
      <c r="C253" s="248"/>
      <c r="D253" s="178"/>
      <c r="E253" s="332" t="s">
        <v>2118</v>
      </c>
      <c r="F253" s="332"/>
      <c r="G253" s="332"/>
      <c r="H253" s="332"/>
      <c r="I253" s="332"/>
      <c r="J253" s="332"/>
      <c r="K253" s="332"/>
      <c r="L253" s="332"/>
      <c r="M253" s="332"/>
      <c r="N253" s="332"/>
      <c r="O253" s="332"/>
      <c r="P253" s="162">
        <f>AVERAGE(P249:P252)</f>
        <v>0.265625</v>
      </c>
      <c r="Q253" s="404" t="s">
        <v>2164</v>
      </c>
      <c r="R253" s="404"/>
      <c r="S253" s="404"/>
      <c r="T253" s="404"/>
      <c r="U253" s="404"/>
      <c r="V253" s="258"/>
      <c r="W253" s="258"/>
      <c r="X253" s="180"/>
      <c r="Y253" s="224"/>
      <c r="Z253" s="178"/>
      <c r="AA253" s="178"/>
      <c r="AB253" s="178"/>
      <c r="AC253" s="178"/>
      <c r="AD253" s="180"/>
      <c r="AE253" s="180"/>
      <c r="AF253" s="229"/>
      <c r="AG253" s="229"/>
      <c r="AH253" s="180"/>
      <c r="AI253" s="180"/>
      <c r="AJ253" s="180"/>
      <c r="AK253" s="180"/>
      <c r="AL253" s="180"/>
      <c r="AM253" s="229"/>
      <c r="AN253" s="180"/>
      <c r="AO253" s="180"/>
      <c r="AP253" s="172"/>
      <c r="AQ253" s="172"/>
      <c r="AR253" s="172"/>
      <c r="AS253" s="172"/>
      <c r="AT253" s="172"/>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row>
    <row r="254" spans="1:142" s="137" customFormat="1" ht="105" customHeight="1">
      <c r="A254" s="178" t="s">
        <v>355</v>
      </c>
      <c r="B254" s="178" t="s">
        <v>768</v>
      </c>
      <c r="C254" s="248" t="s">
        <v>485</v>
      </c>
      <c r="D254" s="178" t="s">
        <v>487</v>
      </c>
      <c r="E254" s="178" t="s">
        <v>1571</v>
      </c>
      <c r="F254" s="214">
        <v>2024130010174</v>
      </c>
      <c r="G254" s="178" t="s">
        <v>1572</v>
      </c>
      <c r="H254" s="178" t="s">
        <v>1573</v>
      </c>
      <c r="I254" s="178" t="s">
        <v>1574</v>
      </c>
      <c r="J254" s="182">
        <v>0.5</v>
      </c>
      <c r="K254" s="200" t="s">
        <v>1575</v>
      </c>
      <c r="L254" s="180" t="s">
        <v>1427</v>
      </c>
      <c r="M254" s="178" t="s">
        <v>1576</v>
      </c>
      <c r="N254" s="180">
        <v>1</v>
      </c>
      <c r="O254" s="180">
        <v>0.1</v>
      </c>
      <c r="P254" s="198">
        <f t="shared" si="26"/>
        <v>0.1</v>
      </c>
      <c r="Q254" s="376">
        <v>150000000</v>
      </c>
      <c r="R254" s="376">
        <v>0</v>
      </c>
      <c r="S254" s="392">
        <f>R254/Q254</f>
        <v>0</v>
      </c>
      <c r="T254" s="376">
        <v>109354560</v>
      </c>
      <c r="U254" s="377">
        <f>T254/Q254</f>
        <v>0.72903039999999997</v>
      </c>
      <c r="V254" s="258">
        <v>45689</v>
      </c>
      <c r="W254" s="258">
        <v>46022</v>
      </c>
      <c r="X254" s="180">
        <f t="shared" ref="X254:X265" si="27">+W254-V254</f>
        <v>333</v>
      </c>
      <c r="Y254" s="224" t="s">
        <v>1577</v>
      </c>
      <c r="Z254" s="178" t="s">
        <v>1578</v>
      </c>
      <c r="AA254" s="178" t="s">
        <v>1579</v>
      </c>
      <c r="AB254" s="178" t="s">
        <v>1580</v>
      </c>
      <c r="AC254" s="178" t="s">
        <v>1581</v>
      </c>
      <c r="AD254" s="178"/>
      <c r="AE254" s="178"/>
      <c r="AF254" s="178"/>
      <c r="AG254" s="236"/>
      <c r="AH254" s="178"/>
      <c r="AI254" s="178"/>
      <c r="AJ254" s="178"/>
      <c r="AK254" s="178"/>
      <c r="AL254" s="380">
        <v>0</v>
      </c>
      <c r="AM254" s="380">
        <v>0</v>
      </c>
      <c r="AN254" s="380" t="s">
        <v>298</v>
      </c>
      <c r="AO254" s="380" t="s">
        <v>298</v>
      </c>
      <c r="AP254" s="396">
        <v>300000000</v>
      </c>
      <c r="AQ254" s="396">
        <v>0</v>
      </c>
      <c r="AR254" s="397">
        <f>AQ254/AP254</f>
        <v>0</v>
      </c>
      <c r="AS254" s="396">
        <v>168154560</v>
      </c>
      <c r="AT254" s="397">
        <f>AS254/AP254</f>
        <v>0.56051519999999999</v>
      </c>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row>
    <row r="255" spans="1:142" s="137" customFormat="1" ht="85.5">
      <c r="A255" s="178" t="s">
        <v>355</v>
      </c>
      <c r="B255" s="178" t="s">
        <v>768</v>
      </c>
      <c r="C255" s="248" t="s">
        <v>485</v>
      </c>
      <c r="D255" s="178" t="s">
        <v>487</v>
      </c>
      <c r="E255" s="178" t="s">
        <v>1571</v>
      </c>
      <c r="F255" s="214">
        <v>2024130010174</v>
      </c>
      <c r="G255" s="178" t="s">
        <v>1572</v>
      </c>
      <c r="H255" s="178" t="s">
        <v>1573</v>
      </c>
      <c r="I255" s="178" t="s">
        <v>1574</v>
      </c>
      <c r="J255" s="182">
        <v>0.5</v>
      </c>
      <c r="K255" s="178" t="s">
        <v>1582</v>
      </c>
      <c r="L255" s="180" t="s">
        <v>1427</v>
      </c>
      <c r="M255" s="178" t="s">
        <v>1583</v>
      </c>
      <c r="N255" s="180">
        <v>1</v>
      </c>
      <c r="O255" s="180">
        <v>0</v>
      </c>
      <c r="P255" s="198">
        <f t="shared" si="26"/>
        <v>0</v>
      </c>
      <c r="Q255" s="376"/>
      <c r="R255" s="376"/>
      <c r="S255" s="392"/>
      <c r="T255" s="376"/>
      <c r="U255" s="377"/>
      <c r="V255" s="258">
        <v>45689</v>
      </c>
      <c r="W255" s="258">
        <v>46022</v>
      </c>
      <c r="X255" s="180">
        <f t="shared" si="27"/>
        <v>333</v>
      </c>
      <c r="Y255" s="224" t="s">
        <v>1577</v>
      </c>
      <c r="Z255" s="178" t="s">
        <v>1578</v>
      </c>
      <c r="AA255" s="178" t="s">
        <v>1579</v>
      </c>
      <c r="AB255" s="178" t="s">
        <v>1580</v>
      </c>
      <c r="AC255" s="178" t="s">
        <v>1581</v>
      </c>
      <c r="AD255" s="178"/>
      <c r="AE255" s="178"/>
      <c r="AF255" s="178"/>
      <c r="AG255" s="236"/>
      <c r="AH255" s="178"/>
      <c r="AI255" s="178"/>
      <c r="AJ255" s="178"/>
      <c r="AK255" s="178"/>
      <c r="AL255" s="380"/>
      <c r="AM255" s="380"/>
      <c r="AN255" s="380"/>
      <c r="AO255" s="380"/>
      <c r="AP255" s="396"/>
      <c r="AQ255" s="396"/>
      <c r="AR255" s="397"/>
      <c r="AS255" s="396"/>
      <c r="AT255" s="397"/>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row>
    <row r="256" spans="1:142" s="137" customFormat="1" ht="85.5">
      <c r="A256" s="178" t="s">
        <v>355</v>
      </c>
      <c r="B256" s="178" t="s">
        <v>768</v>
      </c>
      <c r="C256" s="248" t="s">
        <v>485</v>
      </c>
      <c r="D256" s="178" t="s">
        <v>487</v>
      </c>
      <c r="E256" s="178" t="s">
        <v>1571</v>
      </c>
      <c r="F256" s="214">
        <v>2024130010174</v>
      </c>
      <c r="G256" s="178" t="s">
        <v>1572</v>
      </c>
      <c r="H256" s="178" t="s">
        <v>1573</v>
      </c>
      <c r="I256" s="178" t="s">
        <v>1574</v>
      </c>
      <c r="J256" s="182">
        <v>0.5</v>
      </c>
      <c r="K256" s="178" t="s">
        <v>1584</v>
      </c>
      <c r="L256" s="180" t="s">
        <v>1427</v>
      </c>
      <c r="M256" s="178" t="s">
        <v>1585</v>
      </c>
      <c r="N256" s="180">
        <v>1</v>
      </c>
      <c r="O256" s="180">
        <v>0</v>
      </c>
      <c r="P256" s="198">
        <f t="shared" si="26"/>
        <v>0</v>
      </c>
      <c r="Q256" s="376"/>
      <c r="R256" s="376"/>
      <c r="S256" s="392"/>
      <c r="T256" s="376"/>
      <c r="U256" s="377"/>
      <c r="V256" s="258">
        <v>45689</v>
      </c>
      <c r="W256" s="258">
        <v>46022</v>
      </c>
      <c r="X256" s="180">
        <f t="shared" si="27"/>
        <v>333</v>
      </c>
      <c r="Y256" s="224" t="s">
        <v>1577</v>
      </c>
      <c r="Z256" s="178" t="s">
        <v>1578</v>
      </c>
      <c r="AA256" s="178" t="s">
        <v>1579</v>
      </c>
      <c r="AB256" s="178" t="s">
        <v>1580</v>
      </c>
      <c r="AC256" s="178" t="s">
        <v>1581</v>
      </c>
      <c r="AD256" s="178"/>
      <c r="AE256" s="178"/>
      <c r="AF256" s="178"/>
      <c r="AG256" s="236"/>
      <c r="AH256" s="178"/>
      <c r="AI256" s="178"/>
      <c r="AJ256" s="178"/>
      <c r="AK256" s="178"/>
      <c r="AL256" s="380"/>
      <c r="AM256" s="380"/>
      <c r="AN256" s="380"/>
      <c r="AO256" s="380"/>
      <c r="AP256" s="396"/>
      <c r="AQ256" s="396"/>
      <c r="AR256" s="397"/>
      <c r="AS256" s="396"/>
      <c r="AT256" s="397"/>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row>
    <row r="257" spans="1:142" s="137" customFormat="1" ht="85.5">
      <c r="A257" s="178" t="s">
        <v>355</v>
      </c>
      <c r="B257" s="178" t="s">
        <v>768</v>
      </c>
      <c r="C257" s="248" t="s">
        <v>485</v>
      </c>
      <c r="D257" s="178" t="s">
        <v>487</v>
      </c>
      <c r="E257" s="178" t="s">
        <v>1571</v>
      </c>
      <c r="F257" s="214">
        <v>2024130010174</v>
      </c>
      <c r="G257" s="178" t="s">
        <v>1572</v>
      </c>
      <c r="H257" s="178" t="s">
        <v>1573</v>
      </c>
      <c r="I257" s="178" t="s">
        <v>1574</v>
      </c>
      <c r="J257" s="182">
        <v>0.5</v>
      </c>
      <c r="K257" s="178" t="s">
        <v>1586</v>
      </c>
      <c r="L257" s="180" t="s">
        <v>1427</v>
      </c>
      <c r="M257" s="178" t="s">
        <v>1587</v>
      </c>
      <c r="N257" s="180">
        <v>1</v>
      </c>
      <c r="O257" s="180">
        <v>0</v>
      </c>
      <c r="P257" s="198">
        <f t="shared" si="26"/>
        <v>0</v>
      </c>
      <c r="Q257" s="376"/>
      <c r="R257" s="376"/>
      <c r="S257" s="392"/>
      <c r="T257" s="376"/>
      <c r="U257" s="377"/>
      <c r="V257" s="258">
        <v>45689</v>
      </c>
      <c r="W257" s="258">
        <v>46022</v>
      </c>
      <c r="X257" s="180">
        <f t="shared" si="27"/>
        <v>333</v>
      </c>
      <c r="Y257" s="224" t="s">
        <v>1577</v>
      </c>
      <c r="Z257" s="178" t="s">
        <v>1578</v>
      </c>
      <c r="AA257" s="178" t="s">
        <v>1579</v>
      </c>
      <c r="AB257" s="178" t="s">
        <v>1580</v>
      </c>
      <c r="AC257" s="178" t="s">
        <v>1581</v>
      </c>
      <c r="AD257" s="178"/>
      <c r="AE257" s="178"/>
      <c r="AF257" s="178"/>
      <c r="AG257" s="236"/>
      <c r="AH257" s="178"/>
      <c r="AI257" s="178"/>
      <c r="AJ257" s="178"/>
      <c r="AK257" s="178"/>
      <c r="AL257" s="380"/>
      <c r="AM257" s="380"/>
      <c r="AN257" s="380"/>
      <c r="AO257" s="380"/>
      <c r="AP257" s="396"/>
      <c r="AQ257" s="396"/>
      <c r="AR257" s="397"/>
      <c r="AS257" s="396"/>
      <c r="AT257" s="39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row>
    <row r="258" spans="1:142" s="137" customFormat="1" ht="42.75" customHeight="1">
      <c r="A258" s="178" t="s">
        <v>355</v>
      </c>
      <c r="B258" s="178" t="s">
        <v>768</v>
      </c>
      <c r="C258" s="248" t="s">
        <v>485</v>
      </c>
      <c r="D258" s="178" t="s">
        <v>487</v>
      </c>
      <c r="E258" s="178" t="s">
        <v>1571</v>
      </c>
      <c r="F258" s="214">
        <v>2024130010174</v>
      </c>
      <c r="G258" s="178" t="s">
        <v>1572</v>
      </c>
      <c r="H258" s="178" t="s">
        <v>1573</v>
      </c>
      <c r="I258" s="178" t="s">
        <v>1574</v>
      </c>
      <c r="J258" s="182">
        <v>0.5</v>
      </c>
      <c r="K258" s="178" t="s">
        <v>1588</v>
      </c>
      <c r="L258" s="180" t="s">
        <v>1427</v>
      </c>
      <c r="M258" s="178" t="s">
        <v>1589</v>
      </c>
      <c r="N258" s="180">
        <v>1</v>
      </c>
      <c r="O258" s="180">
        <v>0</v>
      </c>
      <c r="P258" s="198">
        <f t="shared" si="26"/>
        <v>0</v>
      </c>
      <c r="Q258" s="376"/>
      <c r="R258" s="376"/>
      <c r="S258" s="392"/>
      <c r="T258" s="376"/>
      <c r="U258" s="377"/>
      <c r="V258" s="258">
        <v>45689</v>
      </c>
      <c r="W258" s="258">
        <v>46022</v>
      </c>
      <c r="X258" s="180">
        <f t="shared" si="27"/>
        <v>333</v>
      </c>
      <c r="Y258" s="224" t="s">
        <v>1577</v>
      </c>
      <c r="Z258" s="178" t="s">
        <v>1578</v>
      </c>
      <c r="AA258" s="178" t="s">
        <v>1579</v>
      </c>
      <c r="AB258" s="178" t="s">
        <v>1580</v>
      </c>
      <c r="AC258" s="178" t="s">
        <v>1581</v>
      </c>
      <c r="AD258" s="178"/>
      <c r="AE258" s="178"/>
      <c r="AF258" s="178"/>
      <c r="AG258" s="236"/>
      <c r="AH258" s="178"/>
      <c r="AI258" s="178"/>
      <c r="AJ258" s="178"/>
      <c r="AK258" s="178"/>
      <c r="AL258" s="380"/>
      <c r="AM258" s="380"/>
      <c r="AN258" s="380"/>
      <c r="AO258" s="380"/>
      <c r="AP258" s="396"/>
      <c r="AQ258" s="396"/>
      <c r="AR258" s="397"/>
      <c r="AS258" s="396"/>
      <c r="AT258" s="397"/>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row>
    <row r="259" spans="1:142" s="137" customFormat="1" ht="57" customHeight="1">
      <c r="A259" s="178" t="s">
        <v>355</v>
      </c>
      <c r="B259" s="178" t="s">
        <v>768</v>
      </c>
      <c r="C259" s="248" t="s">
        <v>485</v>
      </c>
      <c r="D259" s="178" t="s">
        <v>487</v>
      </c>
      <c r="E259" s="178" t="s">
        <v>1571</v>
      </c>
      <c r="F259" s="214">
        <v>2024130010174</v>
      </c>
      <c r="G259" s="178" t="s">
        <v>1572</v>
      </c>
      <c r="H259" s="178" t="s">
        <v>1573</v>
      </c>
      <c r="I259" s="178" t="s">
        <v>1574</v>
      </c>
      <c r="J259" s="182">
        <v>0.5</v>
      </c>
      <c r="K259" s="178" t="s">
        <v>1590</v>
      </c>
      <c r="L259" s="180" t="s">
        <v>1427</v>
      </c>
      <c r="M259" s="178" t="s">
        <v>1591</v>
      </c>
      <c r="N259" s="180">
        <v>1</v>
      </c>
      <c r="O259" s="180">
        <v>0</v>
      </c>
      <c r="P259" s="198">
        <f t="shared" si="26"/>
        <v>0</v>
      </c>
      <c r="Q259" s="376"/>
      <c r="R259" s="376"/>
      <c r="S259" s="392"/>
      <c r="T259" s="376"/>
      <c r="U259" s="377"/>
      <c r="V259" s="258">
        <v>45689</v>
      </c>
      <c r="W259" s="258">
        <v>46022</v>
      </c>
      <c r="X259" s="180">
        <f t="shared" si="27"/>
        <v>333</v>
      </c>
      <c r="Y259" s="224" t="s">
        <v>1577</v>
      </c>
      <c r="Z259" s="178" t="s">
        <v>1578</v>
      </c>
      <c r="AA259" s="178" t="s">
        <v>1579</v>
      </c>
      <c r="AB259" s="178" t="s">
        <v>1592</v>
      </c>
      <c r="AC259" s="178" t="s">
        <v>1593</v>
      </c>
      <c r="AD259" s="178" t="s">
        <v>870</v>
      </c>
      <c r="AE259" s="178"/>
      <c r="AF259" s="178"/>
      <c r="AG259" s="236"/>
      <c r="AH259" s="178"/>
      <c r="AI259" s="178"/>
      <c r="AJ259" s="178"/>
      <c r="AK259" s="178"/>
      <c r="AL259" s="380"/>
      <c r="AM259" s="380"/>
      <c r="AN259" s="380"/>
      <c r="AO259" s="380"/>
      <c r="AP259" s="396"/>
      <c r="AQ259" s="396"/>
      <c r="AR259" s="397"/>
      <c r="AS259" s="396"/>
      <c r="AT259" s="397"/>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row>
    <row r="260" spans="1:142" s="137" customFormat="1" ht="85.5">
      <c r="A260" s="178" t="s">
        <v>355</v>
      </c>
      <c r="B260" s="178" t="s">
        <v>768</v>
      </c>
      <c r="C260" s="248" t="s">
        <v>485</v>
      </c>
      <c r="D260" s="178" t="s">
        <v>487</v>
      </c>
      <c r="E260" s="178" t="s">
        <v>1571</v>
      </c>
      <c r="F260" s="214">
        <v>2024130010174</v>
      </c>
      <c r="G260" s="178" t="s">
        <v>1572</v>
      </c>
      <c r="H260" s="178" t="s">
        <v>1573</v>
      </c>
      <c r="I260" s="178" t="s">
        <v>1574</v>
      </c>
      <c r="J260" s="182">
        <v>0.5</v>
      </c>
      <c r="K260" s="178" t="s">
        <v>1594</v>
      </c>
      <c r="L260" s="180" t="s">
        <v>1427</v>
      </c>
      <c r="M260" s="178" t="s">
        <v>1595</v>
      </c>
      <c r="N260" s="180">
        <v>1</v>
      </c>
      <c r="O260" s="180">
        <v>0</v>
      </c>
      <c r="P260" s="198">
        <f t="shared" si="26"/>
        <v>0</v>
      </c>
      <c r="Q260" s="376"/>
      <c r="R260" s="376"/>
      <c r="S260" s="392"/>
      <c r="T260" s="376"/>
      <c r="U260" s="377"/>
      <c r="V260" s="258">
        <v>45689</v>
      </c>
      <c r="W260" s="258">
        <v>46022</v>
      </c>
      <c r="X260" s="180">
        <f t="shared" si="27"/>
        <v>333</v>
      </c>
      <c r="Y260" s="224" t="s">
        <v>1577</v>
      </c>
      <c r="Z260" s="178" t="s">
        <v>1578</v>
      </c>
      <c r="AA260" s="178" t="s">
        <v>1579</v>
      </c>
      <c r="AB260" s="178" t="s">
        <v>1592</v>
      </c>
      <c r="AC260" s="178" t="s">
        <v>1593</v>
      </c>
      <c r="AD260" s="178" t="s">
        <v>870</v>
      </c>
      <c r="AE260" s="178"/>
      <c r="AF260" s="178"/>
      <c r="AG260" s="236"/>
      <c r="AH260" s="178"/>
      <c r="AI260" s="178"/>
      <c r="AJ260" s="178"/>
      <c r="AK260" s="178"/>
      <c r="AL260" s="380"/>
      <c r="AM260" s="380"/>
      <c r="AN260" s="380"/>
      <c r="AO260" s="380"/>
      <c r="AP260" s="396"/>
      <c r="AQ260" s="396"/>
      <c r="AR260" s="397"/>
      <c r="AS260" s="396"/>
      <c r="AT260" s="397"/>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row>
    <row r="261" spans="1:142" s="137" customFormat="1" ht="75" customHeight="1">
      <c r="A261" s="178" t="s">
        <v>355</v>
      </c>
      <c r="B261" s="178" t="s">
        <v>768</v>
      </c>
      <c r="C261" s="248" t="s">
        <v>485</v>
      </c>
      <c r="D261" s="178" t="s">
        <v>487</v>
      </c>
      <c r="E261" s="178" t="s">
        <v>1571</v>
      </c>
      <c r="F261" s="214">
        <v>2024130010174</v>
      </c>
      <c r="G261" s="178" t="s">
        <v>1572</v>
      </c>
      <c r="H261" s="178" t="s">
        <v>1596</v>
      </c>
      <c r="I261" s="178" t="s">
        <v>1428</v>
      </c>
      <c r="J261" s="182">
        <v>0.5</v>
      </c>
      <c r="K261" s="178" t="s">
        <v>1597</v>
      </c>
      <c r="L261" s="180" t="s">
        <v>1427</v>
      </c>
      <c r="M261" s="178" t="s">
        <v>1598</v>
      </c>
      <c r="N261" s="180">
        <v>1</v>
      </c>
      <c r="O261" s="180">
        <v>0.1</v>
      </c>
      <c r="P261" s="198">
        <f t="shared" si="26"/>
        <v>0.1</v>
      </c>
      <c r="Q261" s="376"/>
      <c r="R261" s="376"/>
      <c r="S261" s="392"/>
      <c r="T261" s="376"/>
      <c r="U261" s="377"/>
      <c r="V261" s="258">
        <v>45689</v>
      </c>
      <c r="W261" s="258">
        <v>46022</v>
      </c>
      <c r="X261" s="180">
        <f t="shared" si="27"/>
        <v>333</v>
      </c>
      <c r="Y261" s="224" t="s">
        <v>1577</v>
      </c>
      <c r="Z261" s="178" t="s">
        <v>1578</v>
      </c>
      <c r="AA261" s="178" t="s">
        <v>1579</v>
      </c>
      <c r="AB261" s="178" t="s">
        <v>1592</v>
      </c>
      <c r="AC261" s="178" t="s">
        <v>1593</v>
      </c>
      <c r="AD261" s="178" t="s">
        <v>870</v>
      </c>
      <c r="AE261" s="178"/>
      <c r="AF261" s="178"/>
      <c r="AG261" s="236"/>
      <c r="AH261" s="178"/>
      <c r="AI261" s="178"/>
      <c r="AJ261" s="178"/>
      <c r="AK261" s="178"/>
      <c r="AL261" s="380"/>
      <c r="AM261" s="380"/>
      <c r="AN261" s="380"/>
      <c r="AO261" s="380"/>
      <c r="AP261" s="396"/>
      <c r="AQ261" s="396"/>
      <c r="AR261" s="397"/>
      <c r="AS261" s="396"/>
      <c r="AT261" s="397"/>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row>
    <row r="262" spans="1:142" s="137" customFormat="1" ht="71.25">
      <c r="A262" s="178" t="s">
        <v>355</v>
      </c>
      <c r="B262" s="178" t="s">
        <v>768</v>
      </c>
      <c r="C262" s="248" t="s">
        <v>485</v>
      </c>
      <c r="D262" s="178" t="s">
        <v>487</v>
      </c>
      <c r="E262" s="178" t="s">
        <v>1571</v>
      </c>
      <c r="F262" s="214">
        <v>2024130010174</v>
      </c>
      <c r="G262" s="178" t="s">
        <v>1572</v>
      </c>
      <c r="H262" s="178" t="s">
        <v>1596</v>
      </c>
      <c r="I262" s="178" t="s">
        <v>1428</v>
      </c>
      <c r="J262" s="182">
        <v>0.5</v>
      </c>
      <c r="K262" s="178" t="s">
        <v>1599</v>
      </c>
      <c r="L262" s="180" t="s">
        <v>1427</v>
      </c>
      <c r="M262" s="178" t="s">
        <v>1600</v>
      </c>
      <c r="N262" s="180">
        <v>1</v>
      </c>
      <c r="O262" s="180">
        <v>0</v>
      </c>
      <c r="P262" s="198">
        <f t="shared" si="26"/>
        <v>0</v>
      </c>
      <c r="Q262" s="376"/>
      <c r="R262" s="376"/>
      <c r="S262" s="392"/>
      <c r="T262" s="376"/>
      <c r="U262" s="377"/>
      <c r="V262" s="258">
        <v>45689</v>
      </c>
      <c r="W262" s="258">
        <v>46022</v>
      </c>
      <c r="X262" s="180">
        <f t="shared" si="27"/>
        <v>333</v>
      </c>
      <c r="Y262" s="224" t="s">
        <v>1577</v>
      </c>
      <c r="Z262" s="178" t="s">
        <v>1578</v>
      </c>
      <c r="AA262" s="178" t="s">
        <v>1579</v>
      </c>
      <c r="AB262" s="178" t="s">
        <v>1538</v>
      </c>
      <c r="AC262" s="178" t="s">
        <v>1539</v>
      </c>
      <c r="AD262" s="178" t="s">
        <v>870</v>
      </c>
      <c r="AE262" s="178"/>
      <c r="AF262" s="178"/>
      <c r="AG262" s="236"/>
      <c r="AH262" s="178"/>
      <c r="AI262" s="178"/>
      <c r="AJ262" s="178"/>
      <c r="AK262" s="178"/>
      <c r="AL262" s="380"/>
      <c r="AM262" s="380"/>
      <c r="AN262" s="380"/>
      <c r="AO262" s="380"/>
      <c r="AP262" s="396"/>
      <c r="AQ262" s="396"/>
      <c r="AR262" s="397"/>
      <c r="AS262" s="396"/>
      <c r="AT262" s="397"/>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row>
    <row r="263" spans="1:142" s="137" customFormat="1" ht="71.25">
      <c r="A263" s="178" t="s">
        <v>355</v>
      </c>
      <c r="B263" s="178" t="s">
        <v>768</v>
      </c>
      <c r="C263" s="248" t="s">
        <v>485</v>
      </c>
      <c r="D263" s="178" t="s">
        <v>487</v>
      </c>
      <c r="E263" s="178" t="s">
        <v>1571</v>
      </c>
      <c r="F263" s="214">
        <v>2024130010174</v>
      </c>
      <c r="G263" s="178" t="s">
        <v>1572</v>
      </c>
      <c r="H263" s="178" t="s">
        <v>1596</v>
      </c>
      <c r="I263" s="178" t="s">
        <v>1428</v>
      </c>
      <c r="J263" s="182">
        <v>0.5</v>
      </c>
      <c r="K263" s="178" t="s">
        <v>1601</v>
      </c>
      <c r="L263" s="180" t="s">
        <v>1427</v>
      </c>
      <c r="M263" s="178" t="s">
        <v>1602</v>
      </c>
      <c r="N263" s="180">
        <v>1</v>
      </c>
      <c r="O263" s="180">
        <v>0</v>
      </c>
      <c r="P263" s="198">
        <f t="shared" si="26"/>
        <v>0</v>
      </c>
      <c r="Q263" s="376"/>
      <c r="R263" s="376"/>
      <c r="S263" s="392"/>
      <c r="T263" s="376"/>
      <c r="U263" s="377"/>
      <c r="V263" s="258">
        <v>45689</v>
      </c>
      <c r="W263" s="258">
        <v>46022</v>
      </c>
      <c r="X263" s="180">
        <f t="shared" si="27"/>
        <v>333</v>
      </c>
      <c r="Y263" s="224" t="s">
        <v>1577</v>
      </c>
      <c r="Z263" s="178" t="s">
        <v>1578</v>
      </c>
      <c r="AA263" s="178" t="s">
        <v>1579</v>
      </c>
      <c r="AB263" s="178" t="s">
        <v>1538</v>
      </c>
      <c r="AC263" s="178" t="s">
        <v>1539</v>
      </c>
      <c r="AD263" s="178" t="s">
        <v>870</v>
      </c>
      <c r="AE263" s="178"/>
      <c r="AF263" s="178"/>
      <c r="AG263" s="236"/>
      <c r="AH263" s="178"/>
      <c r="AI263" s="178"/>
      <c r="AJ263" s="178"/>
      <c r="AK263" s="178"/>
      <c r="AL263" s="380"/>
      <c r="AM263" s="380"/>
      <c r="AN263" s="380"/>
      <c r="AO263" s="380"/>
      <c r="AP263" s="396"/>
      <c r="AQ263" s="396"/>
      <c r="AR263" s="397"/>
      <c r="AS263" s="396"/>
      <c r="AT263" s="397"/>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row>
    <row r="264" spans="1:142" s="137" customFormat="1" ht="71.25">
      <c r="A264" s="178" t="s">
        <v>355</v>
      </c>
      <c r="B264" s="178" t="s">
        <v>768</v>
      </c>
      <c r="C264" s="248" t="s">
        <v>485</v>
      </c>
      <c r="D264" s="178" t="s">
        <v>487</v>
      </c>
      <c r="E264" s="178" t="s">
        <v>1571</v>
      </c>
      <c r="F264" s="214">
        <v>2024130010174</v>
      </c>
      <c r="G264" s="178" t="s">
        <v>1572</v>
      </c>
      <c r="H264" s="178" t="s">
        <v>1596</v>
      </c>
      <c r="I264" s="178" t="s">
        <v>1428</v>
      </c>
      <c r="J264" s="182">
        <v>0.5</v>
      </c>
      <c r="K264" s="178" t="s">
        <v>1603</v>
      </c>
      <c r="L264" s="180" t="s">
        <v>1427</v>
      </c>
      <c r="M264" s="178" t="s">
        <v>1604</v>
      </c>
      <c r="N264" s="180">
        <v>1</v>
      </c>
      <c r="O264" s="180">
        <v>0</v>
      </c>
      <c r="P264" s="198">
        <f t="shared" si="26"/>
        <v>0</v>
      </c>
      <c r="Q264" s="376"/>
      <c r="R264" s="376"/>
      <c r="S264" s="392"/>
      <c r="T264" s="376"/>
      <c r="U264" s="377"/>
      <c r="V264" s="258">
        <v>45689</v>
      </c>
      <c r="W264" s="258">
        <v>46022</v>
      </c>
      <c r="X264" s="180">
        <f t="shared" si="27"/>
        <v>333</v>
      </c>
      <c r="Y264" s="224" t="s">
        <v>1577</v>
      </c>
      <c r="Z264" s="178" t="s">
        <v>1578</v>
      </c>
      <c r="AA264" s="178" t="s">
        <v>1579</v>
      </c>
      <c r="AB264" s="178" t="s">
        <v>1546</v>
      </c>
      <c r="AC264" s="178" t="s">
        <v>1204</v>
      </c>
      <c r="AD264" s="178" t="s">
        <v>870</v>
      </c>
      <c r="AE264" s="178"/>
      <c r="AF264" s="178"/>
      <c r="AG264" s="236"/>
      <c r="AH264" s="178"/>
      <c r="AI264" s="178"/>
      <c r="AJ264" s="178"/>
      <c r="AK264" s="178"/>
      <c r="AL264" s="380"/>
      <c r="AM264" s="380"/>
      <c r="AN264" s="380"/>
      <c r="AO264" s="380"/>
      <c r="AP264" s="396"/>
      <c r="AQ264" s="396"/>
      <c r="AR264" s="397"/>
      <c r="AS264" s="396"/>
      <c r="AT264" s="397"/>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row>
    <row r="265" spans="1:142" s="137" customFormat="1" ht="71.25">
      <c r="A265" s="178" t="s">
        <v>355</v>
      </c>
      <c r="B265" s="178" t="s">
        <v>768</v>
      </c>
      <c r="C265" s="248" t="s">
        <v>485</v>
      </c>
      <c r="D265" s="178" t="s">
        <v>487</v>
      </c>
      <c r="E265" s="178" t="s">
        <v>1571</v>
      </c>
      <c r="F265" s="214">
        <v>2024130010174</v>
      </c>
      <c r="G265" s="178" t="s">
        <v>1572</v>
      </c>
      <c r="H265" s="178" t="s">
        <v>1596</v>
      </c>
      <c r="I265" s="178" t="s">
        <v>1428</v>
      </c>
      <c r="J265" s="182">
        <v>0.5</v>
      </c>
      <c r="K265" s="178" t="s">
        <v>1605</v>
      </c>
      <c r="L265" s="180" t="s">
        <v>1427</v>
      </c>
      <c r="M265" s="178" t="s">
        <v>1606</v>
      </c>
      <c r="N265" s="180">
        <v>1</v>
      </c>
      <c r="O265" s="180">
        <v>0</v>
      </c>
      <c r="P265" s="198">
        <f t="shared" si="26"/>
        <v>0</v>
      </c>
      <c r="Q265" s="376"/>
      <c r="R265" s="376"/>
      <c r="S265" s="392"/>
      <c r="T265" s="376"/>
      <c r="U265" s="377"/>
      <c r="V265" s="258">
        <v>45689</v>
      </c>
      <c r="W265" s="258">
        <v>46022</v>
      </c>
      <c r="X265" s="180">
        <f t="shared" si="27"/>
        <v>333</v>
      </c>
      <c r="Y265" s="224" t="s">
        <v>1577</v>
      </c>
      <c r="Z265" s="178" t="s">
        <v>1578</v>
      </c>
      <c r="AA265" s="178" t="s">
        <v>1579</v>
      </c>
      <c r="AB265" s="178" t="s">
        <v>1546</v>
      </c>
      <c r="AC265" s="178" t="s">
        <v>1204</v>
      </c>
      <c r="AD265" s="178" t="s">
        <v>870</v>
      </c>
      <c r="AE265" s="178"/>
      <c r="AF265" s="178"/>
      <c r="AG265" s="236"/>
      <c r="AH265" s="178"/>
      <c r="AI265" s="178"/>
      <c r="AJ265" s="178"/>
      <c r="AK265" s="178"/>
      <c r="AL265" s="380"/>
      <c r="AM265" s="380"/>
      <c r="AN265" s="380"/>
      <c r="AO265" s="380"/>
      <c r="AP265" s="396"/>
      <c r="AQ265" s="396"/>
      <c r="AR265" s="397"/>
      <c r="AS265" s="396"/>
      <c r="AT265" s="397"/>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row>
    <row r="266" spans="1:142" s="137" customFormat="1" ht="71.25">
      <c r="A266" s="178" t="s">
        <v>355</v>
      </c>
      <c r="B266" s="178" t="s">
        <v>768</v>
      </c>
      <c r="C266" s="248" t="s">
        <v>485</v>
      </c>
      <c r="D266" s="178" t="s">
        <v>487</v>
      </c>
      <c r="E266" s="178" t="s">
        <v>1571</v>
      </c>
      <c r="F266" s="214">
        <v>2024130010174</v>
      </c>
      <c r="G266" s="178" t="s">
        <v>1572</v>
      </c>
      <c r="H266" s="178" t="s">
        <v>1596</v>
      </c>
      <c r="I266" s="178" t="s">
        <v>1428</v>
      </c>
      <c r="J266" s="182">
        <v>0.5</v>
      </c>
      <c r="K266" s="178" t="s">
        <v>1607</v>
      </c>
      <c r="L266" s="180" t="s">
        <v>1427</v>
      </c>
      <c r="M266" s="178" t="s">
        <v>1598</v>
      </c>
      <c r="N266" s="180">
        <v>1</v>
      </c>
      <c r="O266" s="180">
        <v>0</v>
      </c>
      <c r="P266" s="198">
        <f t="shared" si="26"/>
        <v>0</v>
      </c>
      <c r="Q266" s="376"/>
      <c r="R266" s="376"/>
      <c r="S266" s="392"/>
      <c r="T266" s="376"/>
      <c r="U266" s="377"/>
      <c r="V266" s="258">
        <v>45689</v>
      </c>
      <c r="W266" s="258">
        <v>46022</v>
      </c>
      <c r="X266" s="180">
        <f t="shared" si="25"/>
        <v>333</v>
      </c>
      <c r="Y266" s="224" t="s">
        <v>1577</v>
      </c>
      <c r="Z266" s="178" t="s">
        <v>1578</v>
      </c>
      <c r="AA266" s="178" t="s">
        <v>1579</v>
      </c>
      <c r="AB266" s="178" t="s">
        <v>1546</v>
      </c>
      <c r="AC266" s="178" t="s">
        <v>1204</v>
      </c>
      <c r="AD266" s="178" t="s">
        <v>870</v>
      </c>
      <c r="AE266" s="178"/>
      <c r="AF266" s="178"/>
      <c r="AG266" s="236"/>
      <c r="AH266" s="178"/>
      <c r="AI266" s="178"/>
      <c r="AJ266" s="178"/>
      <c r="AK266" s="178"/>
      <c r="AL266" s="380"/>
      <c r="AM266" s="380"/>
      <c r="AN266" s="380"/>
      <c r="AO266" s="380"/>
      <c r="AP266" s="396"/>
      <c r="AQ266" s="396"/>
      <c r="AR266" s="397"/>
      <c r="AS266" s="396"/>
      <c r="AT266" s="397"/>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row>
    <row r="267" spans="1:142" s="137" customFormat="1" ht="42.75" customHeight="1">
      <c r="A267" s="178"/>
      <c r="B267" s="178"/>
      <c r="C267" s="248"/>
      <c r="D267" s="178"/>
      <c r="E267" s="332" t="s">
        <v>2119</v>
      </c>
      <c r="F267" s="332"/>
      <c r="G267" s="332"/>
      <c r="H267" s="332"/>
      <c r="I267" s="332"/>
      <c r="J267" s="332"/>
      <c r="K267" s="332"/>
      <c r="L267" s="332"/>
      <c r="M267" s="332"/>
      <c r="N267" s="332"/>
      <c r="O267" s="332"/>
      <c r="P267" s="162">
        <f>AVERAGE(P254:P266)</f>
        <v>1.5384615384615385E-2</v>
      </c>
      <c r="Q267" s="404" t="s">
        <v>2165</v>
      </c>
      <c r="R267" s="404"/>
      <c r="S267" s="404"/>
      <c r="T267" s="404"/>
      <c r="U267" s="404"/>
      <c r="V267" s="258"/>
      <c r="W267" s="258"/>
      <c r="X267" s="180"/>
      <c r="Y267" s="224"/>
      <c r="Z267" s="178"/>
      <c r="AA267" s="178"/>
      <c r="AB267" s="178"/>
      <c r="AC267" s="178"/>
      <c r="AD267" s="178"/>
      <c r="AE267" s="178"/>
      <c r="AF267" s="178"/>
      <c r="AG267" s="236"/>
      <c r="AH267" s="178"/>
      <c r="AI267" s="178"/>
      <c r="AJ267" s="178"/>
      <c r="AK267" s="178"/>
      <c r="AL267" s="229"/>
      <c r="AM267" s="229"/>
      <c r="AN267" s="229"/>
      <c r="AO267" s="229"/>
      <c r="AP267" s="396"/>
      <c r="AQ267" s="396"/>
      <c r="AR267" s="397"/>
      <c r="AS267" s="396"/>
      <c r="AT267" s="39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row>
    <row r="268" spans="1:142" s="137" customFormat="1" ht="114" customHeight="1">
      <c r="A268" s="178" t="s">
        <v>355</v>
      </c>
      <c r="B268" s="178" t="s">
        <v>768</v>
      </c>
      <c r="C268" s="248" t="s">
        <v>485</v>
      </c>
      <c r="D268" s="180" t="s">
        <v>493</v>
      </c>
      <c r="E268" s="180" t="s">
        <v>1833</v>
      </c>
      <c r="F268" s="214">
        <v>202400000004675</v>
      </c>
      <c r="G268" s="193" t="s">
        <v>1834</v>
      </c>
      <c r="H268" s="193" t="s">
        <v>2050</v>
      </c>
      <c r="I268" s="180" t="s">
        <v>1835</v>
      </c>
      <c r="J268" s="182">
        <v>0.5</v>
      </c>
      <c r="K268" s="227" t="s">
        <v>1836</v>
      </c>
      <c r="L268" s="180" t="s">
        <v>1427</v>
      </c>
      <c r="M268" s="178" t="s">
        <v>1850</v>
      </c>
      <c r="N268" s="180">
        <v>1</v>
      </c>
      <c r="O268" s="180">
        <v>0</v>
      </c>
      <c r="P268" s="198">
        <f t="shared" si="26"/>
        <v>0</v>
      </c>
      <c r="Q268" s="376">
        <v>150000000</v>
      </c>
      <c r="R268" s="376">
        <v>0</v>
      </c>
      <c r="S268" s="392">
        <f>R268/Q268</f>
        <v>0</v>
      </c>
      <c r="T268" s="376">
        <v>58800000</v>
      </c>
      <c r="U268" s="377">
        <f>T268/Q268</f>
        <v>0.39200000000000002</v>
      </c>
      <c r="V268" s="258">
        <v>45689</v>
      </c>
      <c r="W268" s="258">
        <v>46022</v>
      </c>
      <c r="X268" s="180">
        <f t="shared" si="25"/>
        <v>333</v>
      </c>
      <c r="Y268" s="224" t="s">
        <v>896</v>
      </c>
      <c r="Z268" s="193" t="s">
        <v>1554</v>
      </c>
      <c r="AA268" s="178" t="s">
        <v>1579</v>
      </c>
      <c r="AB268" s="180" t="s">
        <v>1886</v>
      </c>
      <c r="AC268" s="180" t="s">
        <v>1884</v>
      </c>
      <c r="AD268" s="178" t="s">
        <v>870</v>
      </c>
      <c r="AE268" s="178"/>
      <c r="AF268" s="282">
        <v>20000000</v>
      </c>
      <c r="AG268" s="236"/>
      <c r="AH268" s="178"/>
      <c r="AI268" s="178"/>
      <c r="AJ268" s="178"/>
      <c r="AK268" s="178"/>
      <c r="AL268" s="229"/>
      <c r="AM268" s="229"/>
      <c r="AN268" s="229"/>
      <c r="AO268" s="229"/>
      <c r="AP268" s="396"/>
      <c r="AQ268" s="396"/>
      <c r="AR268" s="397"/>
      <c r="AS268" s="396"/>
      <c r="AT268" s="397"/>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row>
    <row r="269" spans="1:142" s="137" customFormat="1" ht="79.5" customHeight="1">
      <c r="A269" s="178" t="s">
        <v>355</v>
      </c>
      <c r="B269" s="178" t="s">
        <v>768</v>
      </c>
      <c r="C269" s="248" t="s">
        <v>485</v>
      </c>
      <c r="D269" s="180" t="s">
        <v>493</v>
      </c>
      <c r="E269" s="180" t="s">
        <v>1833</v>
      </c>
      <c r="F269" s="214">
        <v>202400000004675</v>
      </c>
      <c r="G269" s="193" t="s">
        <v>1834</v>
      </c>
      <c r="H269" s="193" t="s">
        <v>2050</v>
      </c>
      <c r="I269" s="180" t="s">
        <v>1835</v>
      </c>
      <c r="J269" s="182">
        <v>0.5</v>
      </c>
      <c r="K269" s="227" t="s">
        <v>1837</v>
      </c>
      <c r="L269" s="180" t="s">
        <v>1427</v>
      </c>
      <c r="M269" s="178" t="s">
        <v>1849</v>
      </c>
      <c r="N269" s="180">
        <v>1</v>
      </c>
      <c r="O269" s="180">
        <v>0</v>
      </c>
      <c r="P269" s="198">
        <f t="shared" si="26"/>
        <v>0</v>
      </c>
      <c r="Q269" s="376"/>
      <c r="R269" s="376"/>
      <c r="S269" s="392"/>
      <c r="T269" s="376"/>
      <c r="U269" s="377"/>
      <c r="V269" s="258">
        <v>45689</v>
      </c>
      <c r="W269" s="258">
        <v>46022</v>
      </c>
      <c r="X269" s="180">
        <f t="shared" si="25"/>
        <v>333</v>
      </c>
      <c r="Y269" s="224" t="s">
        <v>1860</v>
      </c>
      <c r="Z269" s="193" t="s">
        <v>1872</v>
      </c>
      <c r="AA269" s="178" t="s">
        <v>1579</v>
      </c>
      <c r="AB269" s="180" t="s">
        <v>1886</v>
      </c>
      <c r="AC269" s="180" t="s">
        <v>1884</v>
      </c>
      <c r="AD269" s="178" t="s">
        <v>870</v>
      </c>
      <c r="AE269" s="178"/>
      <c r="AF269" s="282">
        <v>20000000</v>
      </c>
      <c r="AG269" s="236"/>
      <c r="AH269" s="178"/>
      <c r="AI269" s="178"/>
      <c r="AJ269" s="178"/>
      <c r="AK269" s="178"/>
      <c r="AL269" s="229"/>
      <c r="AM269" s="229"/>
      <c r="AN269" s="229"/>
      <c r="AO269" s="229"/>
      <c r="AP269" s="396"/>
      <c r="AQ269" s="396"/>
      <c r="AR269" s="397"/>
      <c r="AS269" s="396"/>
      <c r="AT269" s="397"/>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row>
    <row r="270" spans="1:142" s="137" customFormat="1" ht="92.25" customHeight="1">
      <c r="A270" s="178" t="s">
        <v>355</v>
      </c>
      <c r="B270" s="178" t="s">
        <v>768</v>
      </c>
      <c r="C270" s="248" t="s">
        <v>485</v>
      </c>
      <c r="D270" s="180" t="s">
        <v>493</v>
      </c>
      <c r="E270" s="180" t="s">
        <v>1833</v>
      </c>
      <c r="F270" s="214">
        <v>202400000004675</v>
      </c>
      <c r="G270" s="193" t="s">
        <v>1834</v>
      </c>
      <c r="H270" s="193" t="s">
        <v>2050</v>
      </c>
      <c r="I270" s="180" t="s">
        <v>1835</v>
      </c>
      <c r="J270" s="182">
        <v>0.5</v>
      </c>
      <c r="K270" s="227" t="s">
        <v>1838</v>
      </c>
      <c r="L270" s="180" t="s">
        <v>1427</v>
      </c>
      <c r="M270" s="178" t="s">
        <v>1850</v>
      </c>
      <c r="N270" s="180">
        <v>1</v>
      </c>
      <c r="O270" s="180">
        <v>0</v>
      </c>
      <c r="P270" s="198">
        <f t="shared" si="26"/>
        <v>0</v>
      </c>
      <c r="Q270" s="376"/>
      <c r="R270" s="376"/>
      <c r="S270" s="392"/>
      <c r="T270" s="376"/>
      <c r="U270" s="377"/>
      <c r="V270" s="258">
        <v>45689</v>
      </c>
      <c r="W270" s="258">
        <v>46022</v>
      </c>
      <c r="X270" s="180">
        <f t="shared" si="25"/>
        <v>333</v>
      </c>
      <c r="Y270" s="224" t="s">
        <v>1861</v>
      </c>
      <c r="Z270" s="193" t="s">
        <v>1873</v>
      </c>
      <c r="AA270" s="178" t="s">
        <v>1579</v>
      </c>
      <c r="AB270" s="180" t="s">
        <v>1886</v>
      </c>
      <c r="AC270" s="180" t="s">
        <v>1884</v>
      </c>
      <c r="AD270" s="178" t="s">
        <v>870</v>
      </c>
      <c r="AE270" s="178"/>
      <c r="AF270" s="282">
        <v>20000000</v>
      </c>
      <c r="AG270" s="236"/>
      <c r="AH270" s="178"/>
      <c r="AI270" s="178"/>
      <c r="AJ270" s="178"/>
      <c r="AK270" s="178"/>
      <c r="AL270" s="229"/>
      <c r="AM270" s="229"/>
      <c r="AN270" s="229"/>
      <c r="AO270" s="229"/>
      <c r="AP270" s="396"/>
      <c r="AQ270" s="396"/>
      <c r="AR270" s="397"/>
      <c r="AS270" s="396"/>
      <c r="AT270" s="397"/>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row>
    <row r="271" spans="1:142" s="137" customFormat="1" ht="78.75" customHeight="1">
      <c r="A271" s="178" t="s">
        <v>355</v>
      </c>
      <c r="B271" s="178" t="s">
        <v>768</v>
      </c>
      <c r="C271" s="248" t="s">
        <v>485</v>
      </c>
      <c r="D271" s="180" t="s">
        <v>493</v>
      </c>
      <c r="E271" s="180" t="s">
        <v>1833</v>
      </c>
      <c r="F271" s="214">
        <v>202400000004675</v>
      </c>
      <c r="G271" s="193" t="s">
        <v>1834</v>
      </c>
      <c r="H271" s="193" t="s">
        <v>2050</v>
      </c>
      <c r="I271" s="180" t="s">
        <v>1835</v>
      </c>
      <c r="J271" s="182">
        <v>0.5</v>
      </c>
      <c r="K271" s="227" t="s">
        <v>1839</v>
      </c>
      <c r="L271" s="180" t="s">
        <v>1427</v>
      </c>
      <c r="M271" s="178" t="s">
        <v>1850</v>
      </c>
      <c r="N271" s="180">
        <v>1</v>
      </c>
      <c r="O271" s="180">
        <v>0</v>
      </c>
      <c r="P271" s="198">
        <f t="shared" si="26"/>
        <v>0</v>
      </c>
      <c r="Q271" s="376"/>
      <c r="R271" s="376"/>
      <c r="S271" s="392"/>
      <c r="T271" s="376"/>
      <c r="U271" s="377"/>
      <c r="V271" s="258">
        <v>45689</v>
      </c>
      <c r="W271" s="258">
        <v>46022</v>
      </c>
      <c r="X271" s="180">
        <f t="shared" si="25"/>
        <v>333</v>
      </c>
      <c r="Y271" s="224" t="s">
        <v>1862</v>
      </c>
      <c r="Z271" s="193" t="s">
        <v>1874</v>
      </c>
      <c r="AA271" s="178" t="s">
        <v>1579</v>
      </c>
      <c r="AB271" s="180" t="s">
        <v>1886</v>
      </c>
      <c r="AC271" s="180" t="s">
        <v>1884</v>
      </c>
      <c r="AD271" s="178" t="s">
        <v>870</v>
      </c>
      <c r="AE271" s="178"/>
      <c r="AF271" s="282">
        <v>20000000</v>
      </c>
      <c r="AG271" s="236"/>
      <c r="AH271" s="178"/>
      <c r="AI271" s="178"/>
      <c r="AJ271" s="178"/>
      <c r="AK271" s="178"/>
      <c r="AL271" s="229"/>
      <c r="AM271" s="229"/>
      <c r="AN271" s="229"/>
      <c r="AO271" s="229"/>
      <c r="AP271" s="396"/>
      <c r="AQ271" s="396"/>
      <c r="AR271" s="397"/>
      <c r="AS271" s="396"/>
      <c r="AT271" s="397"/>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row>
    <row r="272" spans="1:142" s="137" customFormat="1" ht="90" customHeight="1">
      <c r="A272" s="178" t="s">
        <v>355</v>
      </c>
      <c r="B272" s="178" t="s">
        <v>768</v>
      </c>
      <c r="C272" s="248" t="s">
        <v>485</v>
      </c>
      <c r="D272" s="180" t="s">
        <v>493</v>
      </c>
      <c r="E272" s="180" t="s">
        <v>1833</v>
      </c>
      <c r="F272" s="214">
        <v>202400000004675</v>
      </c>
      <c r="G272" s="193" t="s">
        <v>1834</v>
      </c>
      <c r="H272" s="193" t="s">
        <v>2050</v>
      </c>
      <c r="I272" s="180" t="s">
        <v>1835</v>
      </c>
      <c r="J272" s="182">
        <v>0.5</v>
      </c>
      <c r="K272" s="227" t="s">
        <v>1840</v>
      </c>
      <c r="L272" s="180" t="s">
        <v>1427</v>
      </c>
      <c r="M272" s="178" t="s">
        <v>1851</v>
      </c>
      <c r="N272" s="180">
        <v>1</v>
      </c>
      <c r="O272" s="180">
        <v>0</v>
      </c>
      <c r="P272" s="198">
        <f t="shared" si="26"/>
        <v>0</v>
      </c>
      <c r="Q272" s="376"/>
      <c r="R272" s="376"/>
      <c r="S272" s="392"/>
      <c r="T272" s="376"/>
      <c r="U272" s="377"/>
      <c r="V272" s="258">
        <v>45689</v>
      </c>
      <c r="W272" s="258">
        <v>46022</v>
      </c>
      <c r="X272" s="180">
        <f t="shared" si="25"/>
        <v>333</v>
      </c>
      <c r="Y272" s="224" t="s">
        <v>1863</v>
      </c>
      <c r="Z272" s="193" t="s">
        <v>1875</v>
      </c>
      <c r="AA272" s="178" t="s">
        <v>1579</v>
      </c>
      <c r="AB272" s="180" t="s">
        <v>1885</v>
      </c>
      <c r="AC272" s="180" t="s">
        <v>1887</v>
      </c>
      <c r="AD272" s="178" t="s">
        <v>870</v>
      </c>
      <c r="AE272" s="178"/>
      <c r="AF272" s="282">
        <v>20000000</v>
      </c>
      <c r="AG272" s="236"/>
      <c r="AH272" s="178"/>
      <c r="AI272" s="178"/>
      <c r="AJ272" s="178"/>
      <c r="AK272" s="178"/>
      <c r="AL272" s="229"/>
      <c r="AM272" s="229"/>
      <c r="AN272" s="229"/>
      <c r="AO272" s="229"/>
      <c r="AP272" s="396"/>
      <c r="AQ272" s="396"/>
      <c r="AR272" s="397"/>
      <c r="AS272" s="396"/>
      <c r="AT272" s="397"/>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row>
    <row r="273" spans="1:142" s="137" customFormat="1" ht="97.5" customHeight="1">
      <c r="A273" s="178" t="s">
        <v>355</v>
      </c>
      <c r="B273" s="178" t="s">
        <v>768</v>
      </c>
      <c r="C273" s="248" t="s">
        <v>485</v>
      </c>
      <c r="D273" s="180" t="s">
        <v>493</v>
      </c>
      <c r="E273" s="180" t="s">
        <v>1833</v>
      </c>
      <c r="F273" s="214">
        <v>202400000004675</v>
      </c>
      <c r="G273" s="193" t="s">
        <v>1834</v>
      </c>
      <c r="H273" s="193" t="s">
        <v>2050</v>
      </c>
      <c r="I273" s="180" t="s">
        <v>1835</v>
      </c>
      <c r="J273" s="182">
        <v>0.5</v>
      </c>
      <c r="K273" s="227" t="s">
        <v>1841</v>
      </c>
      <c r="L273" s="180" t="s">
        <v>1427</v>
      </c>
      <c r="M273" s="178" t="s">
        <v>1852</v>
      </c>
      <c r="N273" s="180">
        <v>1</v>
      </c>
      <c r="O273" s="180">
        <v>0</v>
      </c>
      <c r="P273" s="198">
        <f t="shared" si="26"/>
        <v>0</v>
      </c>
      <c r="Q273" s="376"/>
      <c r="R273" s="376"/>
      <c r="S273" s="392"/>
      <c r="T273" s="376"/>
      <c r="U273" s="377"/>
      <c r="V273" s="258">
        <v>45689</v>
      </c>
      <c r="W273" s="258">
        <v>46022</v>
      </c>
      <c r="X273" s="180">
        <f t="shared" si="25"/>
        <v>333</v>
      </c>
      <c r="Y273" s="224" t="s">
        <v>1864</v>
      </c>
      <c r="Z273" s="193" t="s">
        <v>1876</v>
      </c>
      <c r="AA273" s="178" t="s">
        <v>1579</v>
      </c>
      <c r="AB273" s="180" t="s">
        <v>1885</v>
      </c>
      <c r="AC273" s="180" t="s">
        <v>1887</v>
      </c>
      <c r="AD273" s="178" t="s">
        <v>870</v>
      </c>
      <c r="AE273" s="178"/>
      <c r="AF273" s="282">
        <v>15000000</v>
      </c>
      <c r="AG273" s="236"/>
      <c r="AH273" s="178"/>
      <c r="AI273" s="178"/>
      <c r="AJ273" s="178"/>
      <c r="AK273" s="178"/>
      <c r="AL273" s="229"/>
      <c r="AM273" s="229"/>
      <c r="AN273" s="229"/>
      <c r="AO273" s="229"/>
      <c r="AP273" s="396"/>
      <c r="AQ273" s="396"/>
      <c r="AR273" s="397"/>
      <c r="AS273" s="396"/>
      <c r="AT273" s="397"/>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row>
    <row r="274" spans="1:142" s="137" customFormat="1" ht="60.75" customHeight="1">
      <c r="A274" s="178" t="s">
        <v>355</v>
      </c>
      <c r="B274" s="178" t="s">
        <v>768</v>
      </c>
      <c r="C274" s="248" t="s">
        <v>485</v>
      </c>
      <c r="D274" s="180" t="s">
        <v>493</v>
      </c>
      <c r="E274" s="180" t="s">
        <v>1833</v>
      </c>
      <c r="F274" s="214">
        <v>202400000004675</v>
      </c>
      <c r="G274" s="193" t="s">
        <v>1834</v>
      </c>
      <c r="H274" s="193" t="s">
        <v>2050</v>
      </c>
      <c r="I274" s="180" t="s">
        <v>1835</v>
      </c>
      <c r="J274" s="182">
        <v>0.5</v>
      </c>
      <c r="K274" s="227" t="s">
        <v>1842</v>
      </c>
      <c r="L274" s="180" t="s">
        <v>1427</v>
      </c>
      <c r="M274" s="178" t="s">
        <v>1853</v>
      </c>
      <c r="N274" s="180">
        <v>1</v>
      </c>
      <c r="O274" s="180">
        <v>0</v>
      </c>
      <c r="P274" s="198">
        <f t="shared" si="26"/>
        <v>0</v>
      </c>
      <c r="Q274" s="376"/>
      <c r="R274" s="376"/>
      <c r="S274" s="392"/>
      <c r="T274" s="376"/>
      <c r="U274" s="377"/>
      <c r="V274" s="258">
        <v>45689</v>
      </c>
      <c r="W274" s="258">
        <v>46022</v>
      </c>
      <c r="X274" s="180">
        <f t="shared" si="25"/>
        <v>333</v>
      </c>
      <c r="Y274" s="224" t="s">
        <v>1865</v>
      </c>
      <c r="Z274" s="193" t="s">
        <v>1877</v>
      </c>
      <c r="AA274" s="178" t="s">
        <v>1579</v>
      </c>
      <c r="AB274" s="180" t="s">
        <v>1885</v>
      </c>
      <c r="AC274" s="180" t="s">
        <v>1887</v>
      </c>
      <c r="AD274" s="178" t="s">
        <v>870</v>
      </c>
      <c r="AE274" s="178"/>
      <c r="AF274" s="282">
        <v>20000000</v>
      </c>
      <c r="AG274" s="236"/>
      <c r="AH274" s="178"/>
      <c r="AI274" s="178"/>
      <c r="AJ274" s="178"/>
      <c r="AK274" s="178"/>
      <c r="AL274" s="229"/>
      <c r="AM274" s="229"/>
      <c r="AN274" s="229"/>
      <c r="AO274" s="229"/>
      <c r="AP274" s="396"/>
      <c r="AQ274" s="396"/>
      <c r="AR274" s="397"/>
      <c r="AS274" s="396"/>
      <c r="AT274" s="397"/>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row>
    <row r="275" spans="1:142" s="137" customFormat="1" ht="55.5" customHeight="1">
      <c r="A275" s="178" t="s">
        <v>355</v>
      </c>
      <c r="B275" s="178" t="s">
        <v>768</v>
      </c>
      <c r="C275" s="248" t="s">
        <v>485</v>
      </c>
      <c r="D275" s="180" t="s">
        <v>493</v>
      </c>
      <c r="E275" s="180" t="s">
        <v>1833</v>
      </c>
      <c r="F275" s="214">
        <v>202400000004675</v>
      </c>
      <c r="G275" s="193" t="s">
        <v>1834</v>
      </c>
      <c r="H275" s="193" t="s">
        <v>2050</v>
      </c>
      <c r="I275" s="180" t="s">
        <v>1835</v>
      </c>
      <c r="J275" s="182">
        <v>0.5</v>
      </c>
      <c r="K275" s="227" t="s">
        <v>1843</v>
      </c>
      <c r="L275" s="180" t="s">
        <v>1427</v>
      </c>
      <c r="M275" s="178" t="s">
        <v>1854</v>
      </c>
      <c r="N275" s="180">
        <v>1</v>
      </c>
      <c r="O275" s="180">
        <v>0</v>
      </c>
      <c r="P275" s="198">
        <f t="shared" si="26"/>
        <v>0</v>
      </c>
      <c r="Q275" s="376"/>
      <c r="R275" s="376"/>
      <c r="S275" s="392"/>
      <c r="T275" s="376"/>
      <c r="U275" s="377"/>
      <c r="V275" s="258">
        <v>45689</v>
      </c>
      <c r="W275" s="258">
        <v>46022</v>
      </c>
      <c r="X275" s="180">
        <f t="shared" si="25"/>
        <v>333</v>
      </c>
      <c r="Y275" s="224" t="s">
        <v>1866</v>
      </c>
      <c r="Z275" s="193" t="s">
        <v>1878</v>
      </c>
      <c r="AA275" s="178" t="s">
        <v>1579</v>
      </c>
      <c r="AB275" s="180" t="s">
        <v>1885</v>
      </c>
      <c r="AC275" s="180" t="s">
        <v>1887</v>
      </c>
      <c r="AD275" s="178" t="s">
        <v>870</v>
      </c>
      <c r="AE275" s="178"/>
      <c r="AF275" s="282">
        <v>15000000</v>
      </c>
      <c r="AG275" s="236"/>
      <c r="AH275" s="178"/>
      <c r="AI275" s="178"/>
      <c r="AJ275" s="178"/>
      <c r="AK275" s="178"/>
      <c r="AL275" s="229"/>
      <c r="AM275" s="229"/>
      <c r="AN275" s="229"/>
      <c r="AO275" s="229"/>
      <c r="AP275" s="396"/>
      <c r="AQ275" s="396"/>
      <c r="AR275" s="397"/>
      <c r="AS275" s="396"/>
      <c r="AT275" s="397"/>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row>
    <row r="276" spans="1:142" s="137" customFormat="1" ht="66" customHeight="1">
      <c r="A276" s="178" t="s">
        <v>355</v>
      </c>
      <c r="B276" s="178" t="s">
        <v>768</v>
      </c>
      <c r="C276" s="248" t="s">
        <v>485</v>
      </c>
      <c r="D276" s="180" t="s">
        <v>493</v>
      </c>
      <c r="E276" s="180" t="s">
        <v>1833</v>
      </c>
      <c r="F276" s="214">
        <v>202400000004675</v>
      </c>
      <c r="G276" s="193" t="s">
        <v>1834</v>
      </c>
      <c r="H276" s="193" t="s">
        <v>2051</v>
      </c>
      <c r="I276" s="180" t="s">
        <v>1835</v>
      </c>
      <c r="J276" s="182">
        <v>0.5</v>
      </c>
      <c r="K276" s="227" t="s">
        <v>1844</v>
      </c>
      <c r="L276" s="180" t="s">
        <v>1427</v>
      </c>
      <c r="M276" s="178" t="s">
        <v>1855</v>
      </c>
      <c r="N276" s="180" t="s">
        <v>162</v>
      </c>
      <c r="O276" s="180"/>
      <c r="P276" s="180" t="s">
        <v>162</v>
      </c>
      <c r="Q276" s="376"/>
      <c r="R276" s="376"/>
      <c r="S276" s="392"/>
      <c r="T276" s="376"/>
      <c r="U276" s="377"/>
      <c r="V276" s="258">
        <v>46054</v>
      </c>
      <c r="W276" s="258">
        <v>46387</v>
      </c>
      <c r="X276" s="180">
        <f t="shared" si="25"/>
        <v>333</v>
      </c>
      <c r="Y276" s="224" t="s">
        <v>1867</v>
      </c>
      <c r="Z276" s="193" t="s">
        <v>1879</v>
      </c>
      <c r="AA276" s="178" t="s">
        <v>1579</v>
      </c>
      <c r="AB276" s="180" t="s">
        <v>1888</v>
      </c>
      <c r="AC276" s="180" t="s">
        <v>1889</v>
      </c>
      <c r="AD276" s="178"/>
      <c r="AE276" s="178"/>
      <c r="AF276" s="236">
        <v>0</v>
      </c>
      <c r="AG276" s="236"/>
      <c r="AH276" s="178"/>
      <c r="AI276" s="178"/>
      <c r="AJ276" s="178"/>
      <c r="AK276" s="178"/>
      <c r="AL276" s="229"/>
      <c r="AM276" s="229"/>
      <c r="AN276" s="229"/>
      <c r="AO276" s="229"/>
      <c r="AP276" s="396"/>
      <c r="AQ276" s="396"/>
      <c r="AR276" s="397"/>
      <c r="AS276" s="396"/>
      <c r="AT276" s="397"/>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row>
    <row r="277" spans="1:142" s="137" customFormat="1" ht="72" customHeight="1">
      <c r="A277" s="178" t="s">
        <v>355</v>
      </c>
      <c r="B277" s="178" t="s">
        <v>768</v>
      </c>
      <c r="C277" s="248" t="s">
        <v>485</v>
      </c>
      <c r="D277" s="180" t="s">
        <v>493</v>
      </c>
      <c r="E277" s="180" t="s">
        <v>1833</v>
      </c>
      <c r="F277" s="214">
        <v>202400000004675</v>
      </c>
      <c r="G277" s="193" t="s">
        <v>1834</v>
      </c>
      <c r="H277" s="193" t="s">
        <v>2051</v>
      </c>
      <c r="I277" s="180" t="s">
        <v>1835</v>
      </c>
      <c r="J277" s="182">
        <v>0.5</v>
      </c>
      <c r="K277" s="227" t="s">
        <v>1845</v>
      </c>
      <c r="L277" s="180" t="s">
        <v>1427</v>
      </c>
      <c r="M277" s="178" t="s">
        <v>1856</v>
      </c>
      <c r="N277" s="180" t="s">
        <v>162</v>
      </c>
      <c r="O277" s="180"/>
      <c r="P277" s="180" t="s">
        <v>162</v>
      </c>
      <c r="Q277" s="376"/>
      <c r="R277" s="376"/>
      <c r="S277" s="392"/>
      <c r="T277" s="376"/>
      <c r="U277" s="377"/>
      <c r="V277" s="258">
        <v>46054</v>
      </c>
      <c r="W277" s="258">
        <v>46387</v>
      </c>
      <c r="X277" s="180">
        <f t="shared" si="25"/>
        <v>333</v>
      </c>
      <c r="Y277" s="224" t="s">
        <v>1868</v>
      </c>
      <c r="Z277" s="193" t="s">
        <v>1880</v>
      </c>
      <c r="AA277" s="178" t="s">
        <v>1579</v>
      </c>
      <c r="AB277" s="180" t="s">
        <v>1888</v>
      </c>
      <c r="AC277" s="180" t="s">
        <v>1889</v>
      </c>
      <c r="AD277" s="178"/>
      <c r="AE277" s="178"/>
      <c r="AF277" s="236">
        <v>0</v>
      </c>
      <c r="AG277" s="236"/>
      <c r="AH277" s="178"/>
      <c r="AI277" s="178"/>
      <c r="AJ277" s="178"/>
      <c r="AK277" s="178"/>
      <c r="AL277" s="229"/>
      <c r="AM277" s="229"/>
      <c r="AN277" s="229"/>
      <c r="AO277" s="229"/>
      <c r="AP277" s="396"/>
      <c r="AQ277" s="396"/>
      <c r="AR277" s="397"/>
      <c r="AS277" s="396"/>
      <c r="AT277" s="39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row>
    <row r="278" spans="1:142" s="137" customFormat="1" ht="78" customHeight="1">
      <c r="A278" s="178" t="s">
        <v>355</v>
      </c>
      <c r="B278" s="178" t="s">
        <v>768</v>
      </c>
      <c r="C278" s="248" t="s">
        <v>485</v>
      </c>
      <c r="D278" s="180" t="s">
        <v>493</v>
      </c>
      <c r="E278" s="180" t="s">
        <v>1833</v>
      </c>
      <c r="F278" s="214">
        <v>202400000004675</v>
      </c>
      <c r="G278" s="193" t="s">
        <v>1834</v>
      </c>
      <c r="H278" s="193" t="s">
        <v>2051</v>
      </c>
      <c r="I278" s="180" t="s">
        <v>1835</v>
      </c>
      <c r="J278" s="182">
        <v>0.5</v>
      </c>
      <c r="K278" s="227" t="s">
        <v>1846</v>
      </c>
      <c r="L278" s="180" t="s">
        <v>1427</v>
      </c>
      <c r="M278" s="178" t="s">
        <v>1857</v>
      </c>
      <c r="N278" s="180" t="s">
        <v>162</v>
      </c>
      <c r="O278" s="180"/>
      <c r="P278" s="180" t="s">
        <v>162</v>
      </c>
      <c r="Q278" s="376"/>
      <c r="R278" s="376"/>
      <c r="S278" s="392"/>
      <c r="T278" s="376"/>
      <c r="U278" s="377"/>
      <c r="V278" s="258">
        <v>46054</v>
      </c>
      <c r="W278" s="258">
        <v>46387</v>
      </c>
      <c r="X278" s="180">
        <f t="shared" si="25"/>
        <v>333</v>
      </c>
      <c r="Y278" s="224" t="s">
        <v>1869</v>
      </c>
      <c r="Z278" s="193" t="s">
        <v>1881</v>
      </c>
      <c r="AA278" s="178" t="s">
        <v>1579</v>
      </c>
      <c r="AB278" s="180" t="s">
        <v>1888</v>
      </c>
      <c r="AC278" s="180" t="s">
        <v>1889</v>
      </c>
      <c r="AD278" s="178"/>
      <c r="AE278" s="178"/>
      <c r="AF278" s="236">
        <v>0</v>
      </c>
      <c r="AG278" s="236"/>
      <c r="AH278" s="178"/>
      <c r="AI278" s="178"/>
      <c r="AJ278" s="178"/>
      <c r="AK278" s="178"/>
      <c r="AL278" s="229"/>
      <c r="AM278" s="229"/>
      <c r="AN278" s="229"/>
      <c r="AO278" s="229"/>
      <c r="AP278" s="396"/>
      <c r="AQ278" s="396"/>
      <c r="AR278" s="397"/>
      <c r="AS278" s="396"/>
      <c r="AT278" s="397"/>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row>
    <row r="279" spans="1:142" s="137" customFormat="1" ht="71.25" customHeight="1">
      <c r="A279" s="178" t="s">
        <v>355</v>
      </c>
      <c r="B279" s="178" t="s">
        <v>768</v>
      </c>
      <c r="C279" s="248" t="s">
        <v>485</v>
      </c>
      <c r="D279" s="180" t="s">
        <v>493</v>
      </c>
      <c r="E279" s="180" t="s">
        <v>1833</v>
      </c>
      <c r="F279" s="214">
        <v>202400000004675</v>
      </c>
      <c r="G279" s="193" t="s">
        <v>1834</v>
      </c>
      <c r="H279" s="193" t="s">
        <v>2051</v>
      </c>
      <c r="I279" s="180" t="s">
        <v>1835</v>
      </c>
      <c r="J279" s="182">
        <v>0.5</v>
      </c>
      <c r="K279" s="227" t="s">
        <v>1847</v>
      </c>
      <c r="L279" s="180" t="s">
        <v>1427</v>
      </c>
      <c r="M279" s="178" t="s">
        <v>1858</v>
      </c>
      <c r="N279" s="180" t="s">
        <v>162</v>
      </c>
      <c r="O279" s="180"/>
      <c r="P279" s="180" t="s">
        <v>162</v>
      </c>
      <c r="Q279" s="376"/>
      <c r="R279" s="376"/>
      <c r="S279" s="392"/>
      <c r="T279" s="376"/>
      <c r="U279" s="377"/>
      <c r="V279" s="258">
        <v>46054</v>
      </c>
      <c r="W279" s="258">
        <v>46387</v>
      </c>
      <c r="X279" s="180">
        <f t="shared" si="25"/>
        <v>333</v>
      </c>
      <c r="Y279" s="224" t="s">
        <v>1870</v>
      </c>
      <c r="Z279" s="193" t="s">
        <v>1882</v>
      </c>
      <c r="AA279" s="178" t="s">
        <v>1579</v>
      </c>
      <c r="AB279" s="180" t="s">
        <v>1888</v>
      </c>
      <c r="AC279" s="180" t="s">
        <v>1889</v>
      </c>
      <c r="AD279" s="178"/>
      <c r="AE279" s="178"/>
      <c r="AF279" s="236">
        <v>0</v>
      </c>
      <c r="AG279" s="236"/>
      <c r="AH279" s="178"/>
      <c r="AI279" s="178"/>
      <c r="AJ279" s="178"/>
      <c r="AK279" s="178"/>
      <c r="AL279" s="229"/>
      <c r="AM279" s="229"/>
      <c r="AN279" s="229"/>
      <c r="AO279" s="229"/>
      <c r="AP279" s="396"/>
      <c r="AQ279" s="396"/>
      <c r="AR279" s="397"/>
      <c r="AS279" s="396"/>
      <c r="AT279" s="397"/>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row>
    <row r="280" spans="1:142" s="137" customFormat="1" ht="78" customHeight="1">
      <c r="A280" s="178" t="s">
        <v>355</v>
      </c>
      <c r="B280" s="178" t="s">
        <v>768</v>
      </c>
      <c r="C280" s="248" t="s">
        <v>485</v>
      </c>
      <c r="D280" s="180" t="s">
        <v>493</v>
      </c>
      <c r="E280" s="180" t="s">
        <v>1833</v>
      </c>
      <c r="F280" s="214">
        <v>202400000004675</v>
      </c>
      <c r="G280" s="193" t="s">
        <v>1834</v>
      </c>
      <c r="H280" s="193" t="s">
        <v>2051</v>
      </c>
      <c r="I280" s="180" t="s">
        <v>1835</v>
      </c>
      <c r="J280" s="182">
        <v>0.5</v>
      </c>
      <c r="K280" s="227" t="s">
        <v>1848</v>
      </c>
      <c r="L280" s="180" t="s">
        <v>1427</v>
      </c>
      <c r="M280" s="178" t="s">
        <v>1859</v>
      </c>
      <c r="N280" s="180" t="s">
        <v>162</v>
      </c>
      <c r="O280" s="180"/>
      <c r="P280" s="180" t="s">
        <v>162</v>
      </c>
      <c r="Q280" s="376"/>
      <c r="R280" s="376"/>
      <c r="S280" s="392"/>
      <c r="T280" s="376"/>
      <c r="U280" s="377"/>
      <c r="V280" s="258">
        <v>46054</v>
      </c>
      <c r="W280" s="258">
        <v>46387</v>
      </c>
      <c r="X280" s="180">
        <f t="shared" si="25"/>
        <v>333</v>
      </c>
      <c r="Y280" s="224" t="s">
        <v>1871</v>
      </c>
      <c r="Z280" s="193" t="s">
        <v>1883</v>
      </c>
      <c r="AA280" s="178" t="s">
        <v>1579</v>
      </c>
      <c r="AB280" s="180" t="s">
        <v>1888</v>
      </c>
      <c r="AC280" s="180" t="s">
        <v>1889</v>
      </c>
      <c r="AD280" s="178"/>
      <c r="AE280" s="178"/>
      <c r="AF280" s="236">
        <v>0</v>
      </c>
      <c r="AG280" s="236"/>
      <c r="AH280" s="178"/>
      <c r="AI280" s="178"/>
      <c r="AJ280" s="178"/>
      <c r="AK280" s="178"/>
      <c r="AL280" s="229"/>
      <c r="AM280" s="229"/>
      <c r="AN280" s="229"/>
      <c r="AO280" s="229"/>
      <c r="AP280" s="396"/>
      <c r="AQ280" s="396"/>
      <c r="AR280" s="397"/>
      <c r="AS280" s="396"/>
      <c r="AT280" s="397"/>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row>
    <row r="281" spans="1:142" s="137" customFormat="1" ht="41.25" customHeight="1">
      <c r="A281" s="178"/>
      <c r="B281" s="178"/>
      <c r="C281" s="248"/>
      <c r="D281" s="180"/>
      <c r="E281" s="332" t="s">
        <v>2120</v>
      </c>
      <c r="F281" s="332"/>
      <c r="G281" s="332"/>
      <c r="H281" s="332"/>
      <c r="I281" s="332"/>
      <c r="J281" s="332"/>
      <c r="K281" s="332"/>
      <c r="L281" s="332"/>
      <c r="M281" s="332"/>
      <c r="N281" s="332"/>
      <c r="O281" s="332"/>
      <c r="P281" s="161">
        <f>AVERAGE(P268:P280)</f>
        <v>0</v>
      </c>
      <c r="Q281" s="400" t="s">
        <v>2166</v>
      </c>
      <c r="R281" s="400"/>
      <c r="S281" s="400"/>
      <c r="T281" s="400"/>
      <c r="U281" s="400"/>
      <c r="V281" s="258"/>
      <c r="W281" s="258"/>
      <c r="X281" s="180"/>
      <c r="Y281" s="224"/>
      <c r="Z281" s="193"/>
      <c r="AA281" s="178"/>
      <c r="AB281" s="180"/>
      <c r="AC281" s="180"/>
      <c r="AD281" s="178"/>
      <c r="AE281" s="178"/>
      <c r="AF281" s="236"/>
      <c r="AG281" s="236"/>
      <c r="AH281" s="178"/>
      <c r="AI281" s="178"/>
      <c r="AJ281" s="178"/>
      <c r="AK281" s="178"/>
      <c r="AL281" s="229"/>
      <c r="AM281" s="229"/>
      <c r="AN281" s="229"/>
      <c r="AO281" s="229"/>
      <c r="AP281" s="172"/>
      <c r="AQ281" s="172"/>
      <c r="AR281" s="172"/>
      <c r="AS281" s="172"/>
      <c r="AT281" s="172"/>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row>
    <row r="282" spans="1:142" s="136" customFormat="1" ht="60" customHeight="1">
      <c r="A282" s="178" t="s">
        <v>184</v>
      </c>
      <c r="B282" s="193" t="s">
        <v>495</v>
      </c>
      <c r="C282" s="175" t="s">
        <v>496</v>
      </c>
      <c r="D282" s="180" t="s">
        <v>499</v>
      </c>
      <c r="E282" s="249" t="s">
        <v>1608</v>
      </c>
      <c r="F282" s="249">
        <v>2024130010172</v>
      </c>
      <c r="G282" s="178" t="s">
        <v>1609</v>
      </c>
      <c r="H282" s="178" t="s">
        <v>1610</v>
      </c>
      <c r="I282" s="178" t="s">
        <v>1611</v>
      </c>
      <c r="J282" s="256">
        <v>0.5</v>
      </c>
      <c r="K282" s="193" t="s">
        <v>1612</v>
      </c>
      <c r="L282" s="180" t="s">
        <v>1427</v>
      </c>
      <c r="M282" s="180" t="s">
        <v>1613</v>
      </c>
      <c r="N282" s="180">
        <v>11</v>
      </c>
      <c r="O282" s="180">
        <v>0</v>
      </c>
      <c r="P282" s="198">
        <f t="shared" si="26"/>
        <v>0</v>
      </c>
      <c r="Q282" s="376">
        <v>500000000</v>
      </c>
      <c r="R282" s="376">
        <v>0</v>
      </c>
      <c r="S282" s="392">
        <f>R282/Q282</f>
        <v>0</v>
      </c>
      <c r="T282" s="376">
        <v>0</v>
      </c>
      <c r="U282" s="392">
        <f>T282/Q282</f>
        <v>0</v>
      </c>
      <c r="V282" s="258">
        <v>45689</v>
      </c>
      <c r="W282" s="258">
        <v>46022</v>
      </c>
      <c r="X282" s="214">
        <f>+W282-V282</f>
        <v>333</v>
      </c>
      <c r="Y282" s="224" t="s">
        <v>1577</v>
      </c>
      <c r="Z282" s="178" t="s">
        <v>1578</v>
      </c>
      <c r="AA282" s="178" t="s">
        <v>1614</v>
      </c>
      <c r="AB282" s="178" t="s">
        <v>1615</v>
      </c>
      <c r="AC282" s="178" t="s">
        <v>1616</v>
      </c>
      <c r="AD282" s="180" t="s">
        <v>1267</v>
      </c>
      <c r="AE282" s="180" t="s">
        <v>1617</v>
      </c>
      <c r="AF282" s="180">
        <v>72000000</v>
      </c>
      <c r="AG282" s="180" t="s">
        <v>1618</v>
      </c>
      <c r="AH282" s="180" t="s">
        <v>880</v>
      </c>
      <c r="AI282" s="244">
        <v>45444</v>
      </c>
      <c r="AJ282" s="178"/>
      <c r="AK282" s="178"/>
      <c r="AL282" s="380">
        <v>0</v>
      </c>
      <c r="AM282" s="380">
        <v>1</v>
      </c>
      <c r="AN282" s="378" t="s">
        <v>1120</v>
      </c>
      <c r="AO282" s="178"/>
      <c r="AP282" s="396">
        <v>500000000</v>
      </c>
      <c r="AQ282" s="396">
        <v>0</v>
      </c>
      <c r="AR282" s="395">
        <v>0</v>
      </c>
      <c r="AS282" s="396">
        <v>0</v>
      </c>
      <c r="AT282" s="395">
        <f>AS282/AP282</f>
        <v>0</v>
      </c>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row>
    <row r="283" spans="1:142" s="136" customFormat="1" ht="52.5" customHeight="1">
      <c r="A283" s="178" t="s">
        <v>184</v>
      </c>
      <c r="B283" s="193" t="s">
        <v>495</v>
      </c>
      <c r="C283" s="175" t="s">
        <v>496</v>
      </c>
      <c r="D283" s="180" t="s">
        <v>499</v>
      </c>
      <c r="E283" s="249" t="s">
        <v>1608</v>
      </c>
      <c r="F283" s="249">
        <v>2024130010172</v>
      </c>
      <c r="G283" s="178" t="s">
        <v>1609</v>
      </c>
      <c r="H283" s="178" t="s">
        <v>1610</v>
      </c>
      <c r="I283" s="178" t="s">
        <v>1611</v>
      </c>
      <c r="J283" s="256">
        <v>0.5</v>
      </c>
      <c r="K283" s="193" t="s">
        <v>1619</v>
      </c>
      <c r="L283" s="180" t="s">
        <v>1427</v>
      </c>
      <c r="M283" s="180" t="s">
        <v>1620</v>
      </c>
      <c r="N283" s="180" t="s">
        <v>162</v>
      </c>
      <c r="O283" s="180"/>
      <c r="P283" s="180" t="s">
        <v>162</v>
      </c>
      <c r="Q283" s="376"/>
      <c r="R283" s="376"/>
      <c r="S283" s="392"/>
      <c r="T283" s="376"/>
      <c r="U283" s="392"/>
      <c r="V283" s="258">
        <v>46054</v>
      </c>
      <c r="W283" s="258">
        <v>46387</v>
      </c>
      <c r="X283" s="214">
        <f t="shared" ref="X283:X289" si="28">+W283-V283</f>
        <v>333</v>
      </c>
      <c r="Y283" s="224" t="s">
        <v>1577</v>
      </c>
      <c r="Z283" s="178" t="s">
        <v>1578</v>
      </c>
      <c r="AA283" s="178" t="s">
        <v>1614</v>
      </c>
      <c r="AB283" s="178" t="s">
        <v>1621</v>
      </c>
      <c r="AC283" s="178" t="s">
        <v>1622</v>
      </c>
      <c r="AD283" s="180" t="s">
        <v>1267</v>
      </c>
      <c r="AE283" s="180" t="s">
        <v>1617</v>
      </c>
      <c r="AF283" s="180">
        <v>54000000</v>
      </c>
      <c r="AG283" s="180" t="s">
        <v>1618</v>
      </c>
      <c r="AH283" s="180" t="s">
        <v>880</v>
      </c>
      <c r="AI283" s="244">
        <v>45445</v>
      </c>
      <c r="AJ283" s="178"/>
      <c r="AK283" s="178"/>
      <c r="AL283" s="380"/>
      <c r="AM283" s="380"/>
      <c r="AN283" s="378"/>
      <c r="AO283" s="178"/>
      <c r="AP283" s="396"/>
      <c r="AQ283" s="396"/>
      <c r="AR283" s="395"/>
      <c r="AS283" s="396"/>
      <c r="AT283" s="395"/>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row>
    <row r="284" spans="1:142" s="136" customFormat="1" ht="72.75" customHeight="1">
      <c r="A284" s="178" t="s">
        <v>184</v>
      </c>
      <c r="B284" s="193" t="s">
        <v>495</v>
      </c>
      <c r="C284" s="175" t="s">
        <v>496</v>
      </c>
      <c r="D284" s="180" t="s">
        <v>499</v>
      </c>
      <c r="E284" s="249" t="s">
        <v>1608</v>
      </c>
      <c r="F284" s="249">
        <v>2024130010172</v>
      </c>
      <c r="G284" s="178" t="s">
        <v>1609</v>
      </c>
      <c r="H284" s="178" t="s">
        <v>1610</v>
      </c>
      <c r="I284" s="178" t="s">
        <v>1611</v>
      </c>
      <c r="J284" s="256">
        <v>0.5</v>
      </c>
      <c r="K284" s="193" t="s">
        <v>1623</v>
      </c>
      <c r="L284" s="180" t="s">
        <v>1427</v>
      </c>
      <c r="M284" s="180" t="s">
        <v>1624</v>
      </c>
      <c r="N284" s="180" t="s">
        <v>162</v>
      </c>
      <c r="O284" s="180"/>
      <c r="P284" s="180" t="s">
        <v>162</v>
      </c>
      <c r="Q284" s="376"/>
      <c r="R284" s="376"/>
      <c r="S284" s="392"/>
      <c r="T284" s="376"/>
      <c r="U284" s="392"/>
      <c r="V284" s="258">
        <v>46054</v>
      </c>
      <c r="W284" s="258">
        <v>46387</v>
      </c>
      <c r="X284" s="214">
        <f t="shared" si="28"/>
        <v>333</v>
      </c>
      <c r="Y284" s="224" t="s">
        <v>1577</v>
      </c>
      <c r="Z284" s="178" t="s">
        <v>1578</v>
      </c>
      <c r="AA284" s="178" t="s">
        <v>1614</v>
      </c>
      <c r="AB284" s="178" t="s">
        <v>1625</v>
      </c>
      <c r="AC284" s="178" t="s">
        <v>1626</v>
      </c>
      <c r="AD284" s="180" t="s">
        <v>1267</v>
      </c>
      <c r="AE284" s="180" t="s">
        <v>1617</v>
      </c>
      <c r="AF284" s="180">
        <v>72000000</v>
      </c>
      <c r="AG284" s="180" t="s">
        <v>1618</v>
      </c>
      <c r="AH284" s="180" t="s">
        <v>880</v>
      </c>
      <c r="AI284" s="244">
        <v>45446</v>
      </c>
      <c r="AJ284" s="178"/>
      <c r="AK284" s="178"/>
      <c r="AL284" s="380"/>
      <c r="AM284" s="380"/>
      <c r="AN284" s="378"/>
      <c r="AO284" s="178"/>
      <c r="AP284" s="396"/>
      <c r="AQ284" s="396"/>
      <c r="AR284" s="395"/>
      <c r="AS284" s="396"/>
      <c r="AT284" s="395"/>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row>
    <row r="285" spans="1:142" s="136" customFormat="1" ht="90" customHeight="1">
      <c r="A285" s="178" t="s">
        <v>184</v>
      </c>
      <c r="B285" s="193" t="s">
        <v>495</v>
      </c>
      <c r="C285" s="175" t="s">
        <v>496</v>
      </c>
      <c r="D285" s="180" t="s">
        <v>499</v>
      </c>
      <c r="E285" s="249" t="s">
        <v>1608</v>
      </c>
      <c r="F285" s="249">
        <v>2024130010172</v>
      </c>
      <c r="G285" s="178" t="s">
        <v>1609</v>
      </c>
      <c r="H285" s="178" t="s">
        <v>1610</v>
      </c>
      <c r="I285" s="178" t="s">
        <v>1611</v>
      </c>
      <c r="J285" s="256">
        <v>0.5</v>
      </c>
      <c r="K285" s="193" t="s">
        <v>1627</v>
      </c>
      <c r="L285" s="180" t="s">
        <v>1427</v>
      </c>
      <c r="M285" s="180" t="s">
        <v>1628</v>
      </c>
      <c r="N285" s="180" t="s">
        <v>162</v>
      </c>
      <c r="O285" s="180"/>
      <c r="P285" s="180" t="s">
        <v>162</v>
      </c>
      <c r="Q285" s="376"/>
      <c r="R285" s="376"/>
      <c r="S285" s="392"/>
      <c r="T285" s="376"/>
      <c r="U285" s="392"/>
      <c r="V285" s="258">
        <v>46054</v>
      </c>
      <c r="W285" s="258">
        <v>46387</v>
      </c>
      <c r="X285" s="214">
        <f>+W285-V285</f>
        <v>333</v>
      </c>
      <c r="Y285" s="224" t="s">
        <v>1577</v>
      </c>
      <c r="Z285" s="178" t="s">
        <v>1578</v>
      </c>
      <c r="AA285" s="178" t="s">
        <v>1614</v>
      </c>
      <c r="AB285" s="178" t="s">
        <v>1625</v>
      </c>
      <c r="AC285" s="178" t="s">
        <v>1626</v>
      </c>
      <c r="AD285" s="180" t="s">
        <v>1267</v>
      </c>
      <c r="AE285" s="180" t="s">
        <v>1617</v>
      </c>
      <c r="AF285" s="180">
        <v>54000000</v>
      </c>
      <c r="AG285" s="180" t="s">
        <v>1618</v>
      </c>
      <c r="AH285" s="180" t="s">
        <v>880</v>
      </c>
      <c r="AI285" s="244">
        <v>45447</v>
      </c>
      <c r="AJ285" s="178"/>
      <c r="AK285" s="178"/>
      <c r="AL285" s="380"/>
      <c r="AM285" s="380"/>
      <c r="AN285" s="378"/>
      <c r="AO285" s="178"/>
      <c r="AP285" s="396"/>
      <c r="AQ285" s="396"/>
      <c r="AR285" s="395"/>
      <c r="AS285" s="396"/>
      <c r="AT285" s="39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row>
    <row r="286" spans="1:142" s="136" customFormat="1" ht="115.5" customHeight="1">
      <c r="A286" s="178" t="s">
        <v>184</v>
      </c>
      <c r="B286" s="193" t="s">
        <v>495</v>
      </c>
      <c r="C286" s="175" t="s">
        <v>496</v>
      </c>
      <c r="D286" s="180" t="s">
        <v>499</v>
      </c>
      <c r="E286" s="249" t="s">
        <v>1608</v>
      </c>
      <c r="F286" s="249">
        <v>2024130010172</v>
      </c>
      <c r="G286" s="178" t="s">
        <v>1609</v>
      </c>
      <c r="H286" s="178" t="s">
        <v>1610</v>
      </c>
      <c r="I286" s="178" t="s">
        <v>1611</v>
      </c>
      <c r="J286" s="256">
        <v>0.5</v>
      </c>
      <c r="K286" s="193" t="s">
        <v>1629</v>
      </c>
      <c r="L286" s="180" t="s">
        <v>1427</v>
      </c>
      <c r="M286" s="180" t="s">
        <v>1630</v>
      </c>
      <c r="N286" s="180" t="s">
        <v>162</v>
      </c>
      <c r="O286" s="180"/>
      <c r="P286" s="180" t="s">
        <v>162</v>
      </c>
      <c r="Q286" s="376"/>
      <c r="R286" s="376"/>
      <c r="S286" s="392"/>
      <c r="T286" s="376"/>
      <c r="U286" s="392"/>
      <c r="V286" s="258">
        <v>46054</v>
      </c>
      <c r="W286" s="258">
        <v>46387</v>
      </c>
      <c r="X286" s="214">
        <f t="shared" si="28"/>
        <v>333</v>
      </c>
      <c r="Y286" s="224" t="s">
        <v>1577</v>
      </c>
      <c r="Z286" s="178" t="s">
        <v>1578</v>
      </c>
      <c r="AA286" s="178" t="s">
        <v>1614</v>
      </c>
      <c r="AB286" s="178" t="s">
        <v>1631</v>
      </c>
      <c r="AC286" s="178" t="s">
        <v>1632</v>
      </c>
      <c r="AD286" s="180" t="s">
        <v>1267</v>
      </c>
      <c r="AE286" s="180" t="s">
        <v>1617</v>
      </c>
      <c r="AF286" s="180">
        <v>45000000</v>
      </c>
      <c r="AG286" s="180" t="s">
        <v>1618</v>
      </c>
      <c r="AH286" s="180" t="s">
        <v>880</v>
      </c>
      <c r="AI286" s="244">
        <v>45448</v>
      </c>
      <c r="AJ286" s="178"/>
      <c r="AK286" s="178"/>
      <c r="AL286" s="380"/>
      <c r="AM286" s="380"/>
      <c r="AN286" s="378"/>
      <c r="AO286" s="178"/>
      <c r="AP286" s="396"/>
      <c r="AQ286" s="396"/>
      <c r="AR286" s="395"/>
      <c r="AS286" s="396"/>
      <c r="AT286" s="395"/>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row>
    <row r="287" spans="1:142" s="136" customFormat="1" ht="57.75" customHeight="1">
      <c r="A287" s="178" t="s">
        <v>184</v>
      </c>
      <c r="B287" s="193" t="s">
        <v>495</v>
      </c>
      <c r="C287" s="175" t="s">
        <v>496</v>
      </c>
      <c r="D287" s="180" t="s">
        <v>499</v>
      </c>
      <c r="E287" s="249" t="s">
        <v>1608</v>
      </c>
      <c r="F287" s="249">
        <v>2024130010172</v>
      </c>
      <c r="G287" s="178" t="s">
        <v>1609</v>
      </c>
      <c r="H287" s="178" t="s">
        <v>1610</v>
      </c>
      <c r="I287" s="178" t="s">
        <v>1611</v>
      </c>
      <c r="J287" s="256">
        <v>0.5</v>
      </c>
      <c r="K287" s="193" t="s">
        <v>1633</v>
      </c>
      <c r="L287" s="180" t="s">
        <v>1427</v>
      </c>
      <c r="M287" s="180" t="s">
        <v>1634</v>
      </c>
      <c r="N287" s="180" t="s">
        <v>162</v>
      </c>
      <c r="O287" s="180"/>
      <c r="P287" s="180" t="s">
        <v>162</v>
      </c>
      <c r="Q287" s="376"/>
      <c r="R287" s="376"/>
      <c r="S287" s="392"/>
      <c r="T287" s="376"/>
      <c r="U287" s="392"/>
      <c r="V287" s="258">
        <v>46054</v>
      </c>
      <c r="W287" s="258">
        <v>46387</v>
      </c>
      <c r="X287" s="214">
        <f>+W287-V287</f>
        <v>333</v>
      </c>
      <c r="Y287" s="224" t="s">
        <v>1577</v>
      </c>
      <c r="Z287" s="178" t="s">
        <v>1578</v>
      </c>
      <c r="AA287" s="178" t="s">
        <v>1614</v>
      </c>
      <c r="AB287" s="178" t="s">
        <v>1631</v>
      </c>
      <c r="AC287" s="178" t="s">
        <v>1632</v>
      </c>
      <c r="AD287" s="180" t="s">
        <v>1267</v>
      </c>
      <c r="AE287" s="180" t="s">
        <v>1617</v>
      </c>
      <c r="AF287" s="180">
        <v>54000000</v>
      </c>
      <c r="AG287" s="180" t="s">
        <v>1618</v>
      </c>
      <c r="AH287" s="180" t="s">
        <v>880</v>
      </c>
      <c r="AI287" s="244">
        <v>45449</v>
      </c>
      <c r="AJ287" s="178"/>
      <c r="AK287" s="178"/>
      <c r="AL287" s="380"/>
      <c r="AM287" s="380"/>
      <c r="AN287" s="378"/>
      <c r="AO287" s="178"/>
      <c r="AP287" s="396"/>
      <c r="AQ287" s="396"/>
      <c r="AR287" s="395"/>
      <c r="AS287" s="396"/>
      <c r="AT287" s="395"/>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row>
    <row r="288" spans="1:142" s="136" customFormat="1" ht="49.5" customHeight="1">
      <c r="A288" s="178" t="s">
        <v>184</v>
      </c>
      <c r="B288" s="193" t="s">
        <v>495</v>
      </c>
      <c r="C288" s="175" t="s">
        <v>496</v>
      </c>
      <c r="D288" s="180" t="s">
        <v>499</v>
      </c>
      <c r="E288" s="249" t="s">
        <v>1608</v>
      </c>
      <c r="F288" s="249">
        <v>2024130010172</v>
      </c>
      <c r="G288" s="178" t="s">
        <v>1609</v>
      </c>
      <c r="H288" s="178" t="s">
        <v>1610</v>
      </c>
      <c r="I288" s="178" t="s">
        <v>1611</v>
      </c>
      <c r="J288" s="256">
        <v>0.5</v>
      </c>
      <c r="K288" s="193" t="s">
        <v>1635</v>
      </c>
      <c r="L288" s="180" t="s">
        <v>1427</v>
      </c>
      <c r="M288" s="180" t="s">
        <v>1636</v>
      </c>
      <c r="N288" s="180" t="s">
        <v>162</v>
      </c>
      <c r="O288" s="180"/>
      <c r="P288" s="180" t="s">
        <v>162</v>
      </c>
      <c r="Q288" s="376"/>
      <c r="R288" s="376"/>
      <c r="S288" s="392"/>
      <c r="T288" s="376"/>
      <c r="U288" s="392"/>
      <c r="V288" s="258">
        <v>46054</v>
      </c>
      <c r="W288" s="258">
        <v>46387</v>
      </c>
      <c r="X288" s="214">
        <f t="shared" si="28"/>
        <v>333</v>
      </c>
      <c r="Y288" s="224" t="s">
        <v>1577</v>
      </c>
      <c r="Z288" s="178" t="s">
        <v>1578</v>
      </c>
      <c r="AA288" s="178" t="s">
        <v>1614</v>
      </c>
      <c r="AB288" s="178" t="s">
        <v>1631</v>
      </c>
      <c r="AC288" s="178" t="s">
        <v>1632</v>
      </c>
      <c r="AD288" s="180" t="s">
        <v>1267</v>
      </c>
      <c r="AE288" s="180" t="s">
        <v>1617</v>
      </c>
      <c r="AF288" s="180">
        <v>72000000</v>
      </c>
      <c r="AG288" s="180" t="s">
        <v>1618</v>
      </c>
      <c r="AH288" s="180" t="s">
        <v>880</v>
      </c>
      <c r="AI288" s="244">
        <v>45450</v>
      </c>
      <c r="AJ288" s="178"/>
      <c r="AK288" s="178"/>
      <c r="AL288" s="380"/>
      <c r="AM288" s="380"/>
      <c r="AN288" s="378"/>
      <c r="AO288" s="178"/>
      <c r="AP288" s="396"/>
      <c r="AQ288" s="396"/>
      <c r="AR288" s="395"/>
      <c r="AS288" s="396"/>
      <c r="AT288" s="395"/>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row>
    <row r="289" spans="1:142" s="136" customFormat="1" ht="75" customHeight="1">
      <c r="A289" s="178" t="s">
        <v>184</v>
      </c>
      <c r="B289" s="193" t="s">
        <v>495</v>
      </c>
      <c r="C289" s="175" t="s">
        <v>496</v>
      </c>
      <c r="D289" s="180" t="s">
        <v>499</v>
      </c>
      <c r="E289" s="249" t="s">
        <v>1608</v>
      </c>
      <c r="F289" s="249">
        <v>2024130010172</v>
      </c>
      <c r="G289" s="178" t="s">
        <v>1609</v>
      </c>
      <c r="H289" s="178" t="s">
        <v>1610</v>
      </c>
      <c r="I289" s="178" t="s">
        <v>1611</v>
      </c>
      <c r="J289" s="256">
        <v>0.5</v>
      </c>
      <c r="K289" s="193" t="s">
        <v>1637</v>
      </c>
      <c r="L289" s="180" t="s">
        <v>1427</v>
      </c>
      <c r="M289" s="180" t="s">
        <v>1638</v>
      </c>
      <c r="N289" s="180" t="s">
        <v>162</v>
      </c>
      <c r="O289" s="180"/>
      <c r="P289" s="180" t="s">
        <v>162</v>
      </c>
      <c r="Q289" s="376"/>
      <c r="R289" s="376"/>
      <c r="S289" s="392"/>
      <c r="T289" s="376"/>
      <c r="U289" s="392"/>
      <c r="V289" s="258">
        <v>46054</v>
      </c>
      <c r="W289" s="258">
        <v>46387</v>
      </c>
      <c r="X289" s="214">
        <f t="shared" si="28"/>
        <v>333</v>
      </c>
      <c r="Y289" s="224" t="s">
        <v>1577</v>
      </c>
      <c r="Z289" s="178" t="s">
        <v>1578</v>
      </c>
      <c r="AA289" s="178" t="s">
        <v>1614</v>
      </c>
      <c r="AB289" s="178" t="s">
        <v>1639</v>
      </c>
      <c r="AC289" s="178" t="s">
        <v>1640</v>
      </c>
      <c r="AD289" s="180" t="s">
        <v>1267</v>
      </c>
      <c r="AE289" s="180" t="s">
        <v>1617</v>
      </c>
      <c r="AF289" s="180">
        <v>54000000</v>
      </c>
      <c r="AG289" s="180" t="s">
        <v>1618</v>
      </c>
      <c r="AH289" s="180" t="s">
        <v>880</v>
      </c>
      <c r="AI289" s="244">
        <v>45451</v>
      </c>
      <c r="AJ289" s="178"/>
      <c r="AK289" s="178"/>
      <c r="AL289" s="380"/>
      <c r="AM289" s="380"/>
      <c r="AN289" s="378"/>
      <c r="AO289" s="178"/>
      <c r="AP289" s="396"/>
      <c r="AQ289" s="396"/>
      <c r="AR289" s="395"/>
      <c r="AS289" s="396"/>
      <c r="AT289" s="395"/>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row>
    <row r="290" spans="1:142" s="136" customFormat="1" ht="71.25">
      <c r="A290" s="178" t="s">
        <v>184</v>
      </c>
      <c r="B290" s="193" t="s">
        <v>495</v>
      </c>
      <c r="C290" s="175" t="s">
        <v>496</v>
      </c>
      <c r="D290" s="180" t="s">
        <v>499</v>
      </c>
      <c r="E290" s="249" t="s">
        <v>1608</v>
      </c>
      <c r="F290" s="249">
        <v>2024130010172</v>
      </c>
      <c r="G290" s="178" t="s">
        <v>1609</v>
      </c>
      <c r="H290" s="178" t="s">
        <v>1610</v>
      </c>
      <c r="I290" s="178" t="s">
        <v>1611</v>
      </c>
      <c r="J290" s="256">
        <v>0.5</v>
      </c>
      <c r="K290" s="193" t="s">
        <v>1641</v>
      </c>
      <c r="L290" s="180" t="s">
        <v>1427</v>
      </c>
      <c r="M290" s="180" t="s">
        <v>1642</v>
      </c>
      <c r="N290" s="180" t="s">
        <v>162</v>
      </c>
      <c r="O290" s="180"/>
      <c r="P290" s="180" t="s">
        <v>162</v>
      </c>
      <c r="Q290" s="376"/>
      <c r="R290" s="376"/>
      <c r="S290" s="392"/>
      <c r="T290" s="376"/>
      <c r="U290" s="392"/>
      <c r="V290" s="258">
        <v>46054</v>
      </c>
      <c r="W290" s="258">
        <v>46387</v>
      </c>
      <c r="X290" s="214">
        <f>+W290-V290</f>
        <v>333</v>
      </c>
      <c r="Y290" s="224" t="s">
        <v>1577</v>
      </c>
      <c r="Z290" s="178" t="s">
        <v>1578</v>
      </c>
      <c r="AA290" s="178" t="s">
        <v>1614</v>
      </c>
      <c r="AB290" s="178" t="s">
        <v>1639</v>
      </c>
      <c r="AC290" s="178" t="s">
        <v>1640</v>
      </c>
      <c r="AD290" s="180" t="s">
        <v>1267</v>
      </c>
      <c r="AE290" s="180" t="s">
        <v>1617</v>
      </c>
      <c r="AF290" s="180">
        <v>45000000</v>
      </c>
      <c r="AG290" s="180" t="s">
        <v>1618</v>
      </c>
      <c r="AH290" s="180" t="s">
        <v>880</v>
      </c>
      <c r="AI290" s="244">
        <v>45452</v>
      </c>
      <c r="AJ290" s="178"/>
      <c r="AK290" s="178"/>
      <c r="AL290" s="380"/>
      <c r="AM290" s="380"/>
      <c r="AN290" s="378"/>
      <c r="AO290" s="178"/>
      <c r="AP290" s="396"/>
      <c r="AQ290" s="396"/>
      <c r="AR290" s="395"/>
      <c r="AS290" s="396"/>
      <c r="AT290" s="395"/>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row>
    <row r="291" spans="1:142" s="136" customFormat="1" ht="51.75" customHeight="1">
      <c r="A291" s="178" t="s">
        <v>184</v>
      </c>
      <c r="B291" s="193" t="s">
        <v>495</v>
      </c>
      <c r="C291" s="175" t="s">
        <v>496</v>
      </c>
      <c r="D291" s="180" t="s">
        <v>499</v>
      </c>
      <c r="E291" s="249" t="s">
        <v>1608</v>
      </c>
      <c r="F291" s="249">
        <v>2024130010172</v>
      </c>
      <c r="G291" s="178" t="s">
        <v>1609</v>
      </c>
      <c r="H291" s="178" t="s">
        <v>1610</v>
      </c>
      <c r="I291" s="178" t="s">
        <v>1611</v>
      </c>
      <c r="J291" s="256">
        <v>0.5</v>
      </c>
      <c r="K291" s="374" t="s">
        <v>1643</v>
      </c>
      <c r="L291" s="180" t="s">
        <v>1427</v>
      </c>
      <c r="M291" s="180" t="s">
        <v>1644</v>
      </c>
      <c r="N291" s="180" t="s">
        <v>162</v>
      </c>
      <c r="O291" s="180"/>
      <c r="P291" s="180" t="s">
        <v>162</v>
      </c>
      <c r="Q291" s="376"/>
      <c r="R291" s="376"/>
      <c r="S291" s="392"/>
      <c r="T291" s="376"/>
      <c r="U291" s="392"/>
      <c r="V291" s="258">
        <v>46054</v>
      </c>
      <c r="W291" s="258">
        <v>46387</v>
      </c>
      <c r="X291" s="214">
        <f t="shared" ref="X291:X301" si="29">+W291-V291</f>
        <v>333</v>
      </c>
      <c r="Y291" s="224" t="s">
        <v>1577</v>
      </c>
      <c r="Z291" s="178" t="s">
        <v>1578</v>
      </c>
      <c r="AA291" s="178" t="s">
        <v>1614</v>
      </c>
      <c r="AB291" s="178" t="s">
        <v>1639</v>
      </c>
      <c r="AC291" s="178" t="s">
        <v>1640</v>
      </c>
      <c r="AD291" s="180" t="s">
        <v>1267</v>
      </c>
      <c r="AE291" s="180" t="s">
        <v>1617</v>
      </c>
      <c r="AF291" s="180">
        <v>54000000</v>
      </c>
      <c r="AG291" s="180" t="s">
        <v>1618</v>
      </c>
      <c r="AH291" s="180" t="s">
        <v>880</v>
      </c>
      <c r="AI291" s="244">
        <v>45453</v>
      </c>
      <c r="AJ291" s="178"/>
      <c r="AK291" s="178"/>
      <c r="AL291" s="380"/>
      <c r="AM291" s="380"/>
      <c r="AN291" s="378"/>
      <c r="AO291" s="178"/>
      <c r="AP291" s="396"/>
      <c r="AQ291" s="396"/>
      <c r="AR291" s="395"/>
      <c r="AS291" s="396"/>
      <c r="AT291" s="395"/>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c r="CU291"/>
      <c r="CV291"/>
      <c r="CW291"/>
      <c r="CX291"/>
      <c r="CY291"/>
      <c r="CZ291"/>
      <c r="DA291"/>
      <c r="DB291"/>
      <c r="DC291"/>
      <c r="DD291"/>
      <c r="DE291"/>
      <c r="DF291"/>
      <c r="DG291"/>
      <c r="DH291"/>
      <c r="DI291"/>
      <c r="DJ291"/>
      <c r="DK291"/>
      <c r="DL291"/>
      <c r="DM291"/>
      <c r="DN291"/>
      <c r="DO291"/>
      <c r="DP291"/>
      <c r="DQ291"/>
      <c r="DR291"/>
      <c r="DS291"/>
      <c r="DT291"/>
      <c r="DU291"/>
      <c r="DV291"/>
      <c r="DW291"/>
      <c r="DX291"/>
      <c r="DY291"/>
      <c r="DZ291"/>
      <c r="EA291"/>
      <c r="EB291"/>
      <c r="EC291"/>
      <c r="ED291"/>
      <c r="EE291"/>
      <c r="EF291"/>
      <c r="EG291"/>
      <c r="EH291"/>
      <c r="EI291"/>
      <c r="EJ291"/>
      <c r="EK291"/>
      <c r="EL291"/>
    </row>
    <row r="292" spans="1:142" s="136" customFormat="1" ht="70.5" customHeight="1">
      <c r="A292" s="178" t="s">
        <v>184</v>
      </c>
      <c r="B292" s="193" t="s">
        <v>495</v>
      </c>
      <c r="C292" s="175" t="s">
        <v>496</v>
      </c>
      <c r="D292" s="180" t="s">
        <v>499</v>
      </c>
      <c r="E292" s="249" t="s">
        <v>1608</v>
      </c>
      <c r="F292" s="249">
        <v>2024130010172</v>
      </c>
      <c r="G292" s="178" t="s">
        <v>1609</v>
      </c>
      <c r="H292" s="178" t="s">
        <v>1610</v>
      </c>
      <c r="I292" s="178" t="s">
        <v>1611</v>
      </c>
      <c r="J292" s="256">
        <v>0.5</v>
      </c>
      <c r="K292" s="374"/>
      <c r="L292" s="180" t="s">
        <v>1427</v>
      </c>
      <c r="M292" s="180" t="s">
        <v>1645</v>
      </c>
      <c r="N292" s="180" t="s">
        <v>162</v>
      </c>
      <c r="O292" s="180"/>
      <c r="P292" s="180" t="s">
        <v>162</v>
      </c>
      <c r="Q292" s="376"/>
      <c r="R292" s="376"/>
      <c r="S292" s="392"/>
      <c r="T292" s="376"/>
      <c r="U292" s="392"/>
      <c r="V292" s="258">
        <v>46054</v>
      </c>
      <c r="W292" s="258">
        <v>46387</v>
      </c>
      <c r="X292" s="214">
        <f t="shared" si="29"/>
        <v>333</v>
      </c>
      <c r="Y292" s="224" t="s">
        <v>1577</v>
      </c>
      <c r="Z292" s="178" t="s">
        <v>1578</v>
      </c>
      <c r="AA292" s="178" t="s">
        <v>1614</v>
      </c>
      <c r="AB292" s="178" t="s">
        <v>1639</v>
      </c>
      <c r="AC292" s="178" t="s">
        <v>1640</v>
      </c>
      <c r="AD292" s="180" t="s">
        <v>1267</v>
      </c>
      <c r="AE292" s="180" t="s">
        <v>1617</v>
      </c>
      <c r="AF292" s="180">
        <v>72000000</v>
      </c>
      <c r="AG292" s="180" t="s">
        <v>1618</v>
      </c>
      <c r="AH292" s="180" t="s">
        <v>880</v>
      </c>
      <c r="AI292" s="244">
        <v>45454</v>
      </c>
      <c r="AJ292" s="178"/>
      <c r="AK292" s="178"/>
      <c r="AL292" s="380"/>
      <c r="AM292" s="380"/>
      <c r="AN292" s="378"/>
      <c r="AO292" s="178"/>
      <c r="AP292" s="396"/>
      <c r="AQ292" s="396"/>
      <c r="AR292" s="395"/>
      <c r="AS292" s="396"/>
      <c r="AT292" s="395"/>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row>
    <row r="293" spans="1:142" s="136" customFormat="1" ht="66" customHeight="1">
      <c r="A293" s="178" t="s">
        <v>184</v>
      </c>
      <c r="B293" s="193" t="s">
        <v>495</v>
      </c>
      <c r="C293" s="175" t="s">
        <v>496</v>
      </c>
      <c r="D293" s="180" t="s">
        <v>499</v>
      </c>
      <c r="E293" s="249" t="s">
        <v>1608</v>
      </c>
      <c r="F293" s="249">
        <v>2024130010172</v>
      </c>
      <c r="G293" s="178" t="s">
        <v>1609</v>
      </c>
      <c r="H293" s="178" t="s">
        <v>1646</v>
      </c>
      <c r="I293" s="178" t="s">
        <v>1647</v>
      </c>
      <c r="J293" s="256">
        <v>0.5</v>
      </c>
      <c r="K293" s="193" t="s">
        <v>1648</v>
      </c>
      <c r="L293" s="180" t="s">
        <v>1427</v>
      </c>
      <c r="M293" s="180" t="s">
        <v>1648</v>
      </c>
      <c r="N293" s="180">
        <v>9</v>
      </c>
      <c r="O293" s="180">
        <v>0</v>
      </c>
      <c r="P293" s="198">
        <f t="shared" si="26"/>
        <v>0</v>
      </c>
      <c r="Q293" s="376"/>
      <c r="R293" s="376"/>
      <c r="S293" s="392"/>
      <c r="T293" s="376"/>
      <c r="U293" s="392"/>
      <c r="V293" s="258">
        <v>45689</v>
      </c>
      <c r="W293" s="258">
        <v>46022</v>
      </c>
      <c r="X293" s="214">
        <f t="shared" si="29"/>
        <v>333</v>
      </c>
      <c r="Y293" s="224" t="s">
        <v>1577</v>
      </c>
      <c r="Z293" s="178" t="s">
        <v>1578</v>
      </c>
      <c r="AA293" s="178" t="s">
        <v>1614</v>
      </c>
      <c r="AB293" s="178" t="s">
        <v>1649</v>
      </c>
      <c r="AC293" s="178" t="s">
        <v>1649</v>
      </c>
      <c r="AD293" s="180" t="s">
        <v>1267</v>
      </c>
      <c r="AE293" s="180" t="s">
        <v>1617</v>
      </c>
      <c r="AF293" s="180">
        <v>54000000</v>
      </c>
      <c r="AG293" s="180" t="s">
        <v>1618</v>
      </c>
      <c r="AH293" s="180" t="s">
        <v>880</v>
      </c>
      <c r="AI293" s="244">
        <v>45455</v>
      </c>
      <c r="AJ293" s="178"/>
      <c r="AK293" s="178"/>
      <c r="AL293" s="380"/>
      <c r="AM293" s="380"/>
      <c r="AN293" s="378"/>
      <c r="AO293" s="178"/>
      <c r="AP293" s="396"/>
      <c r="AQ293" s="396"/>
      <c r="AR293" s="395"/>
      <c r="AS293" s="396"/>
      <c r="AT293" s="395"/>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row>
    <row r="294" spans="1:142" s="136" customFormat="1" ht="71.25">
      <c r="A294" s="178" t="s">
        <v>184</v>
      </c>
      <c r="B294" s="193" t="s">
        <v>495</v>
      </c>
      <c r="C294" s="175" t="s">
        <v>496</v>
      </c>
      <c r="D294" s="180" t="s">
        <v>499</v>
      </c>
      <c r="E294" s="249" t="s">
        <v>1608</v>
      </c>
      <c r="F294" s="249">
        <v>2024130010172</v>
      </c>
      <c r="G294" s="178" t="s">
        <v>1609</v>
      </c>
      <c r="H294" s="178" t="s">
        <v>1646</v>
      </c>
      <c r="I294" s="178" t="s">
        <v>1647</v>
      </c>
      <c r="J294" s="256">
        <v>0.5</v>
      </c>
      <c r="K294" s="193" t="s">
        <v>1650</v>
      </c>
      <c r="L294" s="180" t="s">
        <v>1427</v>
      </c>
      <c r="M294" s="180" t="s">
        <v>1651</v>
      </c>
      <c r="N294" s="180" t="s">
        <v>162</v>
      </c>
      <c r="O294" s="180"/>
      <c r="P294" s="180" t="s">
        <v>162</v>
      </c>
      <c r="Q294" s="376"/>
      <c r="R294" s="376"/>
      <c r="S294" s="392"/>
      <c r="T294" s="376"/>
      <c r="U294" s="392"/>
      <c r="V294" s="258">
        <v>46054</v>
      </c>
      <c r="W294" s="258">
        <v>46387</v>
      </c>
      <c r="X294" s="214">
        <f t="shared" si="29"/>
        <v>333</v>
      </c>
      <c r="Y294" s="224" t="s">
        <v>1577</v>
      </c>
      <c r="Z294" s="178" t="s">
        <v>1578</v>
      </c>
      <c r="AA294" s="178" t="s">
        <v>1614</v>
      </c>
      <c r="AB294" s="178" t="s">
        <v>1649</v>
      </c>
      <c r="AC294" s="178" t="s">
        <v>1649</v>
      </c>
      <c r="AD294" s="180" t="s">
        <v>1267</v>
      </c>
      <c r="AE294" s="180" t="s">
        <v>1617</v>
      </c>
      <c r="AF294" s="180">
        <v>54000000</v>
      </c>
      <c r="AG294" s="180" t="s">
        <v>1618</v>
      </c>
      <c r="AH294" s="180" t="s">
        <v>880</v>
      </c>
      <c r="AI294" s="244">
        <v>45456</v>
      </c>
      <c r="AJ294" s="178"/>
      <c r="AK294" s="178"/>
      <c r="AL294" s="380"/>
      <c r="AM294" s="380"/>
      <c r="AN294" s="378"/>
      <c r="AO294" s="178"/>
      <c r="AP294" s="396"/>
      <c r="AQ294" s="396"/>
      <c r="AR294" s="395"/>
      <c r="AS294" s="396"/>
      <c r="AT294" s="395"/>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row>
    <row r="295" spans="1:142" s="136" customFormat="1" ht="71.25">
      <c r="A295" s="178" t="s">
        <v>184</v>
      </c>
      <c r="B295" s="193" t="s">
        <v>495</v>
      </c>
      <c r="C295" s="175" t="s">
        <v>496</v>
      </c>
      <c r="D295" s="180" t="s">
        <v>499</v>
      </c>
      <c r="E295" s="249" t="s">
        <v>1608</v>
      </c>
      <c r="F295" s="249">
        <v>2024130010172</v>
      </c>
      <c r="G295" s="178" t="s">
        <v>1609</v>
      </c>
      <c r="H295" s="178" t="s">
        <v>1646</v>
      </c>
      <c r="I295" s="178" t="s">
        <v>1647</v>
      </c>
      <c r="J295" s="256">
        <v>0.5</v>
      </c>
      <c r="K295" s="193" t="s">
        <v>1652</v>
      </c>
      <c r="L295" s="180" t="s">
        <v>1427</v>
      </c>
      <c r="M295" s="180" t="s">
        <v>1653</v>
      </c>
      <c r="N295" s="180" t="s">
        <v>162</v>
      </c>
      <c r="O295" s="180"/>
      <c r="P295" s="180" t="s">
        <v>162</v>
      </c>
      <c r="Q295" s="376"/>
      <c r="R295" s="376"/>
      <c r="S295" s="392"/>
      <c r="T295" s="376"/>
      <c r="U295" s="392"/>
      <c r="V295" s="258">
        <v>46054</v>
      </c>
      <c r="W295" s="258">
        <v>46387</v>
      </c>
      <c r="X295" s="214">
        <f t="shared" si="29"/>
        <v>333</v>
      </c>
      <c r="Y295" s="224" t="s">
        <v>1577</v>
      </c>
      <c r="Z295" s="178" t="s">
        <v>1578</v>
      </c>
      <c r="AA295" s="178" t="s">
        <v>1614</v>
      </c>
      <c r="AB295" s="178" t="s">
        <v>1649</v>
      </c>
      <c r="AC295" s="178" t="s">
        <v>1649</v>
      </c>
      <c r="AD295" s="180" t="s">
        <v>1267</v>
      </c>
      <c r="AE295" s="180" t="s">
        <v>1617</v>
      </c>
      <c r="AF295" s="180">
        <v>45000000</v>
      </c>
      <c r="AG295" s="180" t="s">
        <v>1618</v>
      </c>
      <c r="AH295" s="180" t="s">
        <v>880</v>
      </c>
      <c r="AI295" s="244">
        <v>45457</v>
      </c>
      <c r="AJ295" s="178"/>
      <c r="AK295" s="178"/>
      <c r="AL295" s="380"/>
      <c r="AM295" s="380"/>
      <c r="AN295" s="378"/>
      <c r="AO295" s="178"/>
      <c r="AP295" s="396"/>
      <c r="AQ295" s="396"/>
      <c r="AR295" s="395"/>
      <c r="AS295" s="396"/>
      <c r="AT295" s="3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row>
    <row r="296" spans="1:142" s="136" customFormat="1" ht="71.25">
      <c r="A296" s="178" t="s">
        <v>184</v>
      </c>
      <c r="B296" s="193" t="s">
        <v>495</v>
      </c>
      <c r="C296" s="175" t="s">
        <v>496</v>
      </c>
      <c r="D296" s="180" t="s">
        <v>499</v>
      </c>
      <c r="E296" s="249" t="s">
        <v>1608</v>
      </c>
      <c r="F296" s="249">
        <v>2024130010172</v>
      </c>
      <c r="G296" s="178" t="s">
        <v>1609</v>
      </c>
      <c r="H296" s="178" t="s">
        <v>1646</v>
      </c>
      <c r="I296" s="178" t="s">
        <v>1647</v>
      </c>
      <c r="J296" s="256">
        <v>0.5</v>
      </c>
      <c r="K296" s="193" t="s">
        <v>1654</v>
      </c>
      <c r="L296" s="180" t="s">
        <v>1427</v>
      </c>
      <c r="M296" s="180" t="s">
        <v>1655</v>
      </c>
      <c r="N296" s="180" t="s">
        <v>162</v>
      </c>
      <c r="O296" s="180"/>
      <c r="P296" s="180" t="s">
        <v>162</v>
      </c>
      <c r="Q296" s="376"/>
      <c r="R296" s="376"/>
      <c r="S296" s="392"/>
      <c r="T296" s="376"/>
      <c r="U296" s="392"/>
      <c r="V296" s="258">
        <v>46054</v>
      </c>
      <c r="W296" s="258">
        <v>46387</v>
      </c>
      <c r="X296" s="214">
        <f t="shared" si="29"/>
        <v>333</v>
      </c>
      <c r="Y296" s="224" t="s">
        <v>1577</v>
      </c>
      <c r="Z296" s="178" t="s">
        <v>1578</v>
      </c>
      <c r="AA296" s="178" t="s">
        <v>1614</v>
      </c>
      <c r="AB296" s="178" t="s">
        <v>1649</v>
      </c>
      <c r="AC296" s="178" t="s">
        <v>1649</v>
      </c>
      <c r="AD296" s="180" t="s">
        <v>1267</v>
      </c>
      <c r="AE296" s="180" t="s">
        <v>1617</v>
      </c>
      <c r="AF296" s="180">
        <v>54000000</v>
      </c>
      <c r="AG296" s="180" t="s">
        <v>1618</v>
      </c>
      <c r="AH296" s="180" t="s">
        <v>880</v>
      </c>
      <c r="AI296" s="244">
        <v>45458</v>
      </c>
      <c r="AJ296" s="178"/>
      <c r="AK296" s="178"/>
      <c r="AL296" s="380"/>
      <c r="AM296" s="380"/>
      <c r="AN296" s="378"/>
      <c r="AO296" s="178"/>
      <c r="AP296" s="396"/>
      <c r="AQ296" s="396"/>
      <c r="AR296" s="395"/>
      <c r="AS296" s="396"/>
      <c r="AT296" s="395"/>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row>
    <row r="297" spans="1:142" s="136" customFormat="1" ht="71.25">
      <c r="A297" s="178" t="s">
        <v>184</v>
      </c>
      <c r="B297" s="193" t="s">
        <v>495</v>
      </c>
      <c r="C297" s="175" t="s">
        <v>496</v>
      </c>
      <c r="D297" s="180" t="s">
        <v>499</v>
      </c>
      <c r="E297" s="249" t="s">
        <v>1608</v>
      </c>
      <c r="F297" s="249">
        <v>2024130010172</v>
      </c>
      <c r="G297" s="178" t="s">
        <v>1609</v>
      </c>
      <c r="H297" s="178" t="s">
        <v>1646</v>
      </c>
      <c r="I297" s="178" t="s">
        <v>1647</v>
      </c>
      <c r="J297" s="256">
        <v>0.5</v>
      </c>
      <c r="K297" s="193" t="s">
        <v>1656</v>
      </c>
      <c r="L297" s="180" t="s">
        <v>1427</v>
      </c>
      <c r="M297" s="180" t="s">
        <v>1657</v>
      </c>
      <c r="N297" s="180" t="s">
        <v>162</v>
      </c>
      <c r="O297" s="180"/>
      <c r="P297" s="180" t="s">
        <v>162</v>
      </c>
      <c r="Q297" s="376"/>
      <c r="R297" s="376"/>
      <c r="S297" s="392"/>
      <c r="T297" s="376"/>
      <c r="U297" s="392"/>
      <c r="V297" s="258">
        <v>46054</v>
      </c>
      <c r="W297" s="258">
        <v>46387</v>
      </c>
      <c r="X297" s="214">
        <f t="shared" si="29"/>
        <v>333</v>
      </c>
      <c r="Y297" s="224" t="s">
        <v>1577</v>
      </c>
      <c r="Z297" s="178" t="s">
        <v>1578</v>
      </c>
      <c r="AA297" s="178" t="s">
        <v>1614</v>
      </c>
      <c r="AB297" s="178" t="s">
        <v>1649</v>
      </c>
      <c r="AC297" s="178" t="s">
        <v>1649</v>
      </c>
      <c r="AD297" s="180" t="s">
        <v>1267</v>
      </c>
      <c r="AE297" s="180" t="s">
        <v>1617</v>
      </c>
      <c r="AF297" s="180">
        <v>72000000</v>
      </c>
      <c r="AG297" s="180" t="s">
        <v>1618</v>
      </c>
      <c r="AH297" s="180" t="s">
        <v>880</v>
      </c>
      <c r="AI297" s="244">
        <v>45459</v>
      </c>
      <c r="AJ297" s="178"/>
      <c r="AK297" s="178"/>
      <c r="AL297" s="380"/>
      <c r="AM297" s="380"/>
      <c r="AN297" s="378"/>
      <c r="AO297" s="178"/>
      <c r="AP297" s="396"/>
      <c r="AQ297" s="396"/>
      <c r="AR297" s="395"/>
      <c r="AS297" s="396"/>
      <c r="AT297" s="395"/>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row>
    <row r="298" spans="1:142" s="136" customFormat="1" ht="71.25">
      <c r="A298" s="178" t="s">
        <v>184</v>
      </c>
      <c r="B298" s="193" t="s">
        <v>495</v>
      </c>
      <c r="C298" s="175" t="s">
        <v>496</v>
      </c>
      <c r="D298" s="180" t="s">
        <v>499</v>
      </c>
      <c r="E298" s="249" t="s">
        <v>1608</v>
      </c>
      <c r="F298" s="249">
        <v>2024130010172</v>
      </c>
      <c r="G298" s="178" t="s">
        <v>1609</v>
      </c>
      <c r="H298" s="178" t="s">
        <v>1646</v>
      </c>
      <c r="I298" s="178" t="s">
        <v>1647</v>
      </c>
      <c r="J298" s="256">
        <v>0.5</v>
      </c>
      <c r="K298" s="193" t="s">
        <v>1658</v>
      </c>
      <c r="L298" s="180" t="s">
        <v>1427</v>
      </c>
      <c r="M298" s="180" t="s">
        <v>1659</v>
      </c>
      <c r="N298" s="180" t="s">
        <v>162</v>
      </c>
      <c r="O298" s="180"/>
      <c r="P298" s="180" t="s">
        <v>162</v>
      </c>
      <c r="Q298" s="376"/>
      <c r="R298" s="376"/>
      <c r="S298" s="392"/>
      <c r="T298" s="376"/>
      <c r="U298" s="392"/>
      <c r="V298" s="258">
        <v>46054</v>
      </c>
      <c r="W298" s="258">
        <v>46387</v>
      </c>
      <c r="X298" s="214">
        <f t="shared" si="29"/>
        <v>333</v>
      </c>
      <c r="Y298" s="224" t="s">
        <v>1577</v>
      </c>
      <c r="Z298" s="178" t="s">
        <v>1578</v>
      </c>
      <c r="AA298" s="178" t="s">
        <v>1614</v>
      </c>
      <c r="AB298" s="178" t="s">
        <v>1649</v>
      </c>
      <c r="AC298" s="178" t="s">
        <v>1649</v>
      </c>
      <c r="AD298" s="180" t="s">
        <v>1267</v>
      </c>
      <c r="AE298" s="180" t="s">
        <v>1617</v>
      </c>
      <c r="AF298" s="180">
        <v>54000000</v>
      </c>
      <c r="AG298" s="180" t="s">
        <v>1618</v>
      </c>
      <c r="AH298" s="180" t="s">
        <v>880</v>
      </c>
      <c r="AI298" s="244">
        <v>45460</v>
      </c>
      <c r="AJ298" s="178"/>
      <c r="AK298" s="178"/>
      <c r="AL298" s="380"/>
      <c r="AM298" s="380"/>
      <c r="AN298" s="378"/>
      <c r="AO298" s="178"/>
      <c r="AP298" s="396"/>
      <c r="AQ298" s="396"/>
      <c r="AR298" s="395"/>
      <c r="AS298" s="396"/>
      <c r="AT298" s="395"/>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c r="CD298"/>
      <c r="CE298"/>
      <c r="CF298"/>
      <c r="CG298"/>
      <c r="CH298"/>
      <c r="CI298"/>
      <c r="CJ298"/>
      <c r="CK298"/>
      <c r="CL298"/>
      <c r="CM298"/>
      <c r="CN298"/>
      <c r="CO298"/>
      <c r="CP298"/>
      <c r="CQ298"/>
      <c r="CR298"/>
      <c r="CS298"/>
      <c r="CT298"/>
      <c r="CU298"/>
      <c r="CV298"/>
      <c r="CW298"/>
      <c r="CX298"/>
      <c r="CY298"/>
      <c r="CZ298"/>
      <c r="DA298"/>
      <c r="DB298"/>
      <c r="DC298"/>
      <c r="DD298"/>
      <c r="DE298"/>
      <c r="DF298"/>
      <c r="DG298"/>
      <c r="DH298"/>
      <c r="DI298"/>
      <c r="DJ298"/>
      <c r="DK298"/>
      <c r="DL298"/>
      <c r="DM298"/>
      <c r="DN298"/>
      <c r="DO298"/>
      <c r="DP298"/>
      <c r="DQ298"/>
      <c r="DR298"/>
      <c r="DS298"/>
      <c r="DT298"/>
      <c r="DU298"/>
      <c r="DV298"/>
      <c r="DW298"/>
      <c r="DX298"/>
      <c r="DY298"/>
      <c r="DZ298"/>
      <c r="EA298"/>
      <c r="EB298"/>
      <c r="EC298"/>
      <c r="ED298"/>
      <c r="EE298"/>
      <c r="EF298"/>
      <c r="EG298"/>
      <c r="EH298"/>
      <c r="EI298"/>
      <c r="EJ298"/>
      <c r="EK298"/>
      <c r="EL298"/>
    </row>
    <row r="299" spans="1:142" s="136" customFormat="1" ht="45" customHeight="1">
      <c r="A299" s="178" t="s">
        <v>184</v>
      </c>
      <c r="B299" s="193" t="s">
        <v>495</v>
      </c>
      <c r="C299" s="175" t="s">
        <v>496</v>
      </c>
      <c r="D299" s="180" t="s">
        <v>499</v>
      </c>
      <c r="E299" s="249" t="s">
        <v>1608</v>
      </c>
      <c r="F299" s="249">
        <v>2024130010172</v>
      </c>
      <c r="G299" s="178" t="s">
        <v>1609</v>
      </c>
      <c r="H299" s="178" t="s">
        <v>1646</v>
      </c>
      <c r="I299" s="178" t="s">
        <v>1647</v>
      </c>
      <c r="J299" s="256">
        <v>0.5</v>
      </c>
      <c r="K299" s="193" t="s">
        <v>1660</v>
      </c>
      <c r="L299" s="180" t="s">
        <v>1427</v>
      </c>
      <c r="M299" s="180" t="s">
        <v>1661</v>
      </c>
      <c r="N299" s="180" t="s">
        <v>162</v>
      </c>
      <c r="O299" s="180"/>
      <c r="P299" s="180" t="s">
        <v>162</v>
      </c>
      <c r="Q299" s="376"/>
      <c r="R299" s="376"/>
      <c r="S299" s="392"/>
      <c r="T299" s="376"/>
      <c r="U299" s="392"/>
      <c r="V299" s="258">
        <v>46054</v>
      </c>
      <c r="W299" s="258">
        <v>46387</v>
      </c>
      <c r="X299" s="214">
        <f t="shared" si="29"/>
        <v>333</v>
      </c>
      <c r="Y299" s="224" t="s">
        <v>1577</v>
      </c>
      <c r="Z299" s="178" t="s">
        <v>1578</v>
      </c>
      <c r="AA299" s="178" t="s">
        <v>1614</v>
      </c>
      <c r="AB299" s="178" t="s">
        <v>1662</v>
      </c>
      <c r="AC299" s="178" t="s">
        <v>1663</v>
      </c>
      <c r="AD299" s="180" t="s">
        <v>1267</v>
      </c>
      <c r="AE299" s="180" t="s">
        <v>1617</v>
      </c>
      <c r="AF299" s="180">
        <v>54000000</v>
      </c>
      <c r="AG299" s="180" t="s">
        <v>1618</v>
      </c>
      <c r="AH299" s="180" t="s">
        <v>880</v>
      </c>
      <c r="AI299" s="244">
        <v>45461</v>
      </c>
      <c r="AJ299" s="178"/>
      <c r="AK299" s="178"/>
      <c r="AL299" s="380"/>
      <c r="AM299" s="380"/>
      <c r="AN299" s="378"/>
      <c r="AO299" s="178"/>
      <c r="AP299" s="396"/>
      <c r="AQ299" s="396"/>
      <c r="AR299" s="395"/>
      <c r="AS299" s="396"/>
      <c r="AT299" s="395"/>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row>
    <row r="300" spans="1:142" s="136" customFormat="1" ht="71.25">
      <c r="A300" s="178" t="s">
        <v>184</v>
      </c>
      <c r="B300" s="193" t="s">
        <v>495</v>
      </c>
      <c r="C300" s="175" t="s">
        <v>496</v>
      </c>
      <c r="D300" s="180" t="s">
        <v>499</v>
      </c>
      <c r="E300" s="249" t="s">
        <v>1608</v>
      </c>
      <c r="F300" s="249">
        <v>2024130010172</v>
      </c>
      <c r="G300" s="178" t="s">
        <v>1609</v>
      </c>
      <c r="H300" s="178" t="s">
        <v>1646</v>
      </c>
      <c r="I300" s="178" t="s">
        <v>1647</v>
      </c>
      <c r="J300" s="256">
        <v>0.5</v>
      </c>
      <c r="K300" s="193" t="s">
        <v>1664</v>
      </c>
      <c r="L300" s="180" t="s">
        <v>1427</v>
      </c>
      <c r="M300" s="180" t="s">
        <v>1665</v>
      </c>
      <c r="N300" s="180" t="s">
        <v>162</v>
      </c>
      <c r="O300" s="180"/>
      <c r="P300" s="180" t="s">
        <v>162</v>
      </c>
      <c r="Q300" s="376"/>
      <c r="R300" s="376"/>
      <c r="S300" s="392"/>
      <c r="T300" s="376"/>
      <c r="U300" s="392"/>
      <c r="V300" s="258">
        <v>46054</v>
      </c>
      <c r="W300" s="258">
        <v>46387</v>
      </c>
      <c r="X300" s="214">
        <f t="shared" si="29"/>
        <v>333</v>
      </c>
      <c r="Y300" s="224" t="s">
        <v>1577</v>
      </c>
      <c r="Z300" s="178" t="s">
        <v>1578</v>
      </c>
      <c r="AA300" s="178" t="s">
        <v>1614</v>
      </c>
      <c r="AB300" s="178" t="s">
        <v>1662</v>
      </c>
      <c r="AC300" s="178" t="s">
        <v>1663</v>
      </c>
      <c r="AD300" s="180" t="s">
        <v>1267</v>
      </c>
      <c r="AE300" s="180" t="s">
        <v>1617</v>
      </c>
      <c r="AF300" s="180">
        <v>54000000</v>
      </c>
      <c r="AG300" s="180" t="s">
        <v>1618</v>
      </c>
      <c r="AH300" s="180" t="s">
        <v>880</v>
      </c>
      <c r="AI300" s="244">
        <v>45462</v>
      </c>
      <c r="AJ300" s="178"/>
      <c r="AK300" s="178"/>
      <c r="AL300" s="380"/>
      <c r="AM300" s="380"/>
      <c r="AN300" s="378"/>
      <c r="AO300" s="178"/>
      <c r="AP300" s="396"/>
      <c r="AQ300" s="396"/>
      <c r="AR300" s="395"/>
      <c r="AS300" s="396"/>
      <c r="AT300" s="395"/>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row>
    <row r="301" spans="1:142" s="136" customFormat="1" ht="78" customHeight="1">
      <c r="A301" s="178" t="s">
        <v>184</v>
      </c>
      <c r="B301" s="193" t="s">
        <v>495</v>
      </c>
      <c r="C301" s="175" t="s">
        <v>496</v>
      </c>
      <c r="D301" s="180" t="s">
        <v>499</v>
      </c>
      <c r="E301" s="249" t="s">
        <v>1608</v>
      </c>
      <c r="F301" s="249">
        <v>2024130010172</v>
      </c>
      <c r="G301" s="178" t="s">
        <v>1609</v>
      </c>
      <c r="H301" s="178" t="s">
        <v>1646</v>
      </c>
      <c r="I301" s="178" t="s">
        <v>1647</v>
      </c>
      <c r="J301" s="256">
        <v>0.5</v>
      </c>
      <c r="K301" s="193" t="s">
        <v>1666</v>
      </c>
      <c r="L301" s="180" t="s">
        <v>1427</v>
      </c>
      <c r="M301" s="180" t="s">
        <v>1667</v>
      </c>
      <c r="N301" s="180" t="s">
        <v>162</v>
      </c>
      <c r="O301" s="180"/>
      <c r="P301" s="180" t="s">
        <v>162</v>
      </c>
      <c r="Q301" s="376"/>
      <c r="R301" s="376"/>
      <c r="S301" s="392"/>
      <c r="T301" s="376"/>
      <c r="U301" s="392"/>
      <c r="V301" s="258">
        <v>46054</v>
      </c>
      <c r="W301" s="258">
        <v>46387</v>
      </c>
      <c r="X301" s="214">
        <f t="shared" si="29"/>
        <v>333</v>
      </c>
      <c r="Y301" s="224" t="s">
        <v>1577</v>
      </c>
      <c r="Z301" s="178" t="s">
        <v>1578</v>
      </c>
      <c r="AA301" s="178" t="s">
        <v>1614</v>
      </c>
      <c r="AB301" s="178" t="s">
        <v>1662</v>
      </c>
      <c r="AC301" s="178" t="s">
        <v>1663</v>
      </c>
      <c r="AD301" s="180" t="s">
        <v>1267</v>
      </c>
      <c r="AE301" s="180" t="s">
        <v>1617</v>
      </c>
      <c r="AF301" s="180">
        <v>72000000</v>
      </c>
      <c r="AG301" s="180" t="s">
        <v>1618</v>
      </c>
      <c r="AH301" s="180" t="s">
        <v>880</v>
      </c>
      <c r="AI301" s="244">
        <v>45463</v>
      </c>
      <c r="AJ301" s="178"/>
      <c r="AK301" s="178"/>
      <c r="AL301" s="380"/>
      <c r="AM301" s="380"/>
      <c r="AN301" s="378"/>
      <c r="AO301" s="178"/>
      <c r="AP301" s="396"/>
      <c r="AQ301" s="396"/>
      <c r="AR301" s="395"/>
      <c r="AS301" s="396"/>
      <c r="AT301" s="395"/>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row>
    <row r="302" spans="1:142" s="136" customFormat="1" ht="38.25" customHeight="1">
      <c r="A302" s="178"/>
      <c r="B302" s="193"/>
      <c r="C302" s="175"/>
      <c r="D302" s="180"/>
      <c r="E302" s="372" t="s">
        <v>2121</v>
      </c>
      <c r="F302" s="372"/>
      <c r="G302" s="372"/>
      <c r="H302" s="372"/>
      <c r="I302" s="372"/>
      <c r="J302" s="372"/>
      <c r="K302" s="372"/>
      <c r="L302" s="372"/>
      <c r="M302" s="372"/>
      <c r="N302" s="372"/>
      <c r="O302" s="372"/>
      <c r="P302" s="163">
        <f>AVERAGE(P282:P301)</f>
        <v>0</v>
      </c>
      <c r="Q302" s="410" t="s">
        <v>2167</v>
      </c>
      <c r="R302" s="410"/>
      <c r="S302" s="410"/>
      <c r="T302" s="410"/>
      <c r="U302" s="410"/>
      <c r="V302" s="258"/>
      <c r="W302" s="258"/>
      <c r="X302" s="214"/>
      <c r="Y302" s="224"/>
      <c r="Z302" s="178"/>
      <c r="AA302" s="178"/>
      <c r="AB302" s="178"/>
      <c r="AC302" s="178"/>
      <c r="AD302" s="180"/>
      <c r="AE302" s="180"/>
      <c r="AF302" s="180"/>
      <c r="AG302" s="180"/>
      <c r="AH302" s="180"/>
      <c r="AI302" s="244"/>
      <c r="AJ302" s="178"/>
      <c r="AK302" s="178"/>
      <c r="AL302" s="229"/>
      <c r="AM302" s="229"/>
      <c r="AN302" s="180"/>
      <c r="AO302" s="178"/>
      <c r="AP302" s="172"/>
      <c r="AQ302" s="172"/>
      <c r="AR302" s="172"/>
      <c r="AS302" s="172"/>
      <c r="AT302" s="17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row>
    <row r="303" spans="1:142" s="135" customFormat="1" ht="71.25" customHeight="1">
      <c r="A303" s="178" t="s">
        <v>506</v>
      </c>
      <c r="B303" s="180" t="s">
        <v>507</v>
      </c>
      <c r="C303" s="175" t="s">
        <v>508</v>
      </c>
      <c r="D303" s="202" t="s">
        <v>510</v>
      </c>
      <c r="E303" s="178" t="s">
        <v>1668</v>
      </c>
      <c r="F303" s="249">
        <v>2024130010170</v>
      </c>
      <c r="G303" s="249" t="s">
        <v>1669</v>
      </c>
      <c r="H303" s="248" t="s">
        <v>1670</v>
      </c>
      <c r="I303" s="178" t="s">
        <v>1671</v>
      </c>
      <c r="J303" s="230">
        <v>0.25</v>
      </c>
      <c r="K303" s="178" t="s">
        <v>1672</v>
      </c>
      <c r="L303" s="180" t="s">
        <v>1427</v>
      </c>
      <c r="M303" s="202" t="s">
        <v>1105</v>
      </c>
      <c r="N303" s="180">
        <v>1</v>
      </c>
      <c r="O303" s="180">
        <v>0</v>
      </c>
      <c r="P303" s="198">
        <f t="shared" ref="P303:P328" si="30">O303/N303</f>
        <v>0</v>
      </c>
      <c r="Q303" s="376">
        <v>1</v>
      </c>
      <c r="R303" s="376">
        <v>0</v>
      </c>
      <c r="S303" s="392">
        <f>R303/Q303</f>
        <v>0</v>
      </c>
      <c r="T303" s="376">
        <v>0</v>
      </c>
      <c r="U303" s="392">
        <f>T303/Q303</f>
        <v>0</v>
      </c>
      <c r="V303" s="258">
        <v>45901</v>
      </c>
      <c r="W303" s="258">
        <v>46022</v>
      </c>
      <c r="X303" s="217">
        <f>+W303-V303</f>
        <v>121</v>
      </c>
      <c r="Y303" s="224" t="s">
        <v>896</v>
      </c>
      <c r="Z303" s="178" t="s">
        <v>1673</v>
      </c>
      <c r="AA303" s="178" t="s">
        <v>1674</v>
      </c>
      <c r="AB303" s="178" t="s">
        <v>2055</v>
      </c>
      <c r="AC303" s="178" t="s">
        <v>2059</v>
      </c>
      <c r="AD303" s="180" t="s">
        <v>1109</v>
      </c>
      <c r="AE303" s="178"/>
      <c r="AF303" s="236">
        <v>30000000</v>
      </c>
      <c r="AG303" s="178"/>
      <c r="AH303" s="178" t="s">
        <v>880</v>
      </c>
      <c r="AI303" s="244">
        <v>45689</v>
      </c>
      <c r="AJ303" s="180" t="s">
        <v>298</v>
      </c>
      <c r="AK303" s="180"/>
      <c r="AL303" s="180" t="s">
        <v>298</v>
      </c>
      <c r="AM303" s="180" t="s">
        <v>298</v>
      </c>
      <c r="AN303" s="180" t="s">
        <v>298</v>
      </c>
      <c r="AO303" s="180" t="s">
        <v>298</v>
      </c>
      <c r="AP303" s="396">
        <v>1</v>
      </c>
      <c r="AQ303" s="396">
        <v>0</v>
      </c>
      <c r="AR303" s="395">
        <v>0</v>
      </c>
      <c r="AS303" s="396">
        <v>0</v>
      </c>
      <c r="AT303" s="395">
        <f>AS303/AP303</f>
        <v>0</v>
      </c>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c r="CD303"/>
      <c r="CE303"/>
      <c r="CF303"/>
      <c r="CG303"/>
      <c r="CH303"/>
      <c r="CI303"/>
      <c r="CJ303"/>
      <c r="CK303"/>
      <c r="CL303"/>
      <c r="CM303"/>
      <c r="CN303"/>
      <c r="CO303"/>
      <c r="CP303"/>
      <c r="CQ303"/>
      <c r="CR303"/>
      <c r="CS303"/>
      <c r="CT303"/>
      <c r="CU303"/>
      <c r="CV303"/>
      <c r="CW303"/>
      <c r="CX303"/>
      <c r="CY303"/>
      <c r="CZ303"/>
      <c r="DA303"/>
      <c r="DB303"/>
      <c r="DC303"/>
      <c r="DD303"/>
      <c r="DE303"/>
      <c r="DF303"/>
      <c r="DG303"/>
      <c r="DH303"/>
      <c r="DI303"/>
      <c r="DJ303"/>
      <c r="DK303"/>
      <c r="DL303"/>
      <c r="DM303"/>
      <c r="DN303"/>
      <c r="DO303"/>
      <c r="DP303"/>
      <c r="DQ303"/>
      <c r="DR303"/>
      <c r="DS303"/>
      <c r="DT303"/>
      <c r="DU303"/>
      <c r="DV303"/>
      <c r="DW303"/>
      <c r="DX303"/>
      <c r="DY303"/>
      <c r="DZ303"/>
      <c r="EA303"/>
      <c r="EB303"/>
      <c r="EC303"/>
      <c r="ED303"/>
      <c r="EE303"/>
      <c r="EF303"/>
      <c r="EG303"/>
      <c r="EH303"/>
      <c r="EI303"/>
      <c r="EJ303"/>
      <c r="EK303"/>
      <c r="EL303"/>
    </row>
    <row r="304" spans="1:142" s="135" customFormat="1" ht="63.75" customHeight="1">
      <c r="A304" s="178" t="s">
        <v>506</v>
      </c>
      <c r="B304" s="180" t="s">
        <v>507</v>
      </c>
      <c r="C304" s="175" t="s">
        <v>508</v>
      </c>
      <c r="D304" s="202" t="s">
        <v>510</v>
      </c>
      <c r="E304" s="178" t="s">
        <v>1668</v>
      </c>
      <c r="F304" s="249">
        <v>2024130010170</v>
      </c>
      <c r="G304" s="249" t="s">
        <v>1669</v>
      </c>
      <c r="H304" s="248" t="s">
        <v>1670</v>
      </c>
      <c r="I304" s="178" t="s">
        <v>1671</v>
      </c>
      <c r="J304" s="230">
        <v>0.25</v>
      </c>
      <c r="K304" s="178" t="s">
        <v>1675</v>
      </c>
      <c r="L304" s="180" t="s">
        <v>1427</v>
      </c>
      <c r="M304" s="202" t="s">
        <v>1105</v>
      </c>
      <c r="N304" s="180">
        <v>1</v>
      </c>
      <c r="O304" s="180">
        <v>0</v>
      </c>
      <c r="P304" s="198">
        <f t="shared" si="30"/>
        <v>0</v>
      </c>
      <c r="Q304" s="376"/>
      <c r="R304" s="376"/>
      <c r="S304" s="392"/>
      <c r="T304" s="376"/>
      <c r="U304" s="392"/>
      <c r="V304" s="258">
        <v>45901</v>
      </c>
      <c r="W304" s="258">
        <v>46022</v>
      </c>
      <c r="X304" s="217">
        <f t="shared" ref="X304:X316" si="31">+W304-V304</f>
        <v>121</v>
      </c>
      <c r="Y304" s="224" t="s">
        <v>896</v>
      </c>
      <c r="Z304" s="178" t="s">
        <v>1673</v>
      </c>
      <c r="AA304" s="178" t="s">
        <v>1674</v>
      </c>
      <c r="AB304" s="178" t="s">
        <v>2055</v>
      </c>
      <c r="AC304" s="178" t="s">
        <v>2059</v>
      </c>
      <c r="AD304" s="180" t="s">
        <v>1109</v>
      </c>
      <c r="AE304" s="178"/>
      <c r="AF304" s="236">
        <v>60000000</v>
      </c>
      <c r="AG304" s="178"/>
      <c r="AH304" s="178" t="s">
        <v>880</v>
      </c>
      <c r="AI304" s="244">
        <v>45689</v>
      </c>
      <c r="AJ304" s="180" t="s">
        <v>298</v>
      </c>
      <c r="AK304" s="180"/>
      <c r="AL304" s="180" t="s">
        <v>298</v>
      </c>
      <c r="AM304" s="180" t="s">
        <v>298</v>
      </c>
      <c r="AN304" s="180" t="s">
        <v>298</v>
      </c>
      <c r="AO304" s="180" t="s">
        <v>298</v>
      </c>
      <c r="AP304" s="396"/>
      <c r="AQ304" s="396"/>
      <c r="AR304" s="395"/>
      <c r="AS304" s="396"/>
      <c r="AT304" s="395"/>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row>
    <row r="305" spans="1:142" s="135" customFormat="1" ht="66" customHeight="1">
      <c r="A305" s="178" t="s">
        <v>506</v>
      </c>
      <c r="B305" s="180" t="s">
        <v>507</v>
      </c>
      <c r="C305" s="175" t="s">
        <v>508</v>
      </c>
      <c r="D305" s="202" t="s">
        <v>510</v>
      </c>
      <c r="E305" s="178" t="s">
        <v>1668</v>
      </c>
      <c r="F305" s="249">
        <v>2024130010170</v>
      </c>
      <c r="G305" s="249" t="s">
        <v>1669</v>
      </c>
      <c r="H305" s="248" t="s">
        <v>1670</v>
      </c>
      <c r="I305" s="178" t="s">
        <v>1671</v>
      </c>
      <c r="J305" s="230">
        <v>0.25</v>
      </c>
      <c r="K305" s="178" t="s">
        <v>1676</v>
      </c>
      <c r="L305" s="180" t="s">
        <v>1427</v>
      </c>
      <c r="M305" s="202" t="s">
        <v>1105</v>
      </c>
      <c r="N305" s="180">
        <v>1</v>
      </c>
      <c r="O305" s="180">
        <v>0</v>
      </c>
      <c r="P305" s="198">
        <f t="shared" si="30"/>
        <v>0</v>
      </c>
      <c r="Q305" s="376"/>
      <c r="R305" s="376"/>
      <c r="S305" s="392"/>
      <c r="T305" s="376"/>
      <c r="U305" s="392"/>
      <c r="V305" s="258">
        <v>45901</v>
      </c>
      <c r="W305" s="258">
        <v>46022</v>
      </c>
      <c r="X305" s="217">
        <f t="shared" si="31"/>
        <v>121</v>
      </c>
      <c r="Y305" s="224" t="s">
        <v>896</v>
      </c>
      <c r="Z305" s="178" t="s">
        <v>1673</v>
      </c>
      <c r="AA305" s="178" t="s">
        <v>1674</v>
      </c>
      <c r="AB305" s="178" t="s">
        <v>2054</v>
      </c>
      <c r="AC305" s="178" t="s">
        <v>2058</v>
      </c>
      <c r="AD305" s="180" t="s">
        <v>1109</v>
      </c>
      <c r="AE305" s="178"/>
      <c r="AF305" s="236">
        <v>171900000</v>
      </c>
      <c r="AG305" s="178"/>
      <c r="AH305" s="178" t="s">
        <v>880</v>
      </c>
      <c r="AI305" s="244">
        <v>45689</v>
      </c>
      <c r="AJ305" s="180" t="s">
        <v>298</v>
      </c>
      <c r="AK305" s="180"/>
      <c r="AL305" s="180" t="s">
        <v>298</v>
      </c>
      <c r="AM305" s="180" t="s">
        <v>298</v>
      </c>
      <c r="AN305" s="180" t="s">
        <v>298</v>
      </c>
      <c r="AO305" s="180" t="s">
        <v>298</v>
      </c>
      <c r="AP305" s="396"/>
      <c r="AQ305" s="396"/>
      <c r="AR305" s="395"/>
      <c r="AS305" s="396"/>
      <c r="AT305" s="39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row>
    <row r="306" spans="1:142" s="135" customFormat="1" ht="42.75" customHeight="1">
      <c r="A306" s="178" t="s">
        <v>506</v>
      </c>
      <c r="B306" s="180" t="s">
        <v>507</v>
      </c>
      <c r="C306" s="175" t="s">
        <v>508</v>
      </c>
      <c r="D306" s="202" t="s">
        <v>510</v>
      </c>
      <c r="E306" s="178" t="s">
        <v>1668</v>
      </c>
      <c r="F306" s="249">
        <v>2024130010170</v>
      </c>
      <c r="G306" s="249" t="s">
        <v>1669</v>
      </c>
      <c r="H306" s="248" t="s">
        <v>1670</v>
      </c>
      <c r="I306" s="178" t="s">
        <v>1671</v>
      </c>
      <c r="J306" s="230">
        <v>0.1</v>
      </c>
      <c r="K306" s="178" t="s">
        <v>1677</v>
      </c>
      <c r="L306" s="180" t="s">
        <v>1427</v>
      </c>
      <c r="M306" s="202" t="s">
        <v>1105</v>
      </c>
      <c r="N306" s="180">
        <v>1</v>
      </c>
      <c r="O306" s="180">
        <v>0</v>
      </c>
      <c r="P306" s="198">
        <f t="shared" si="30"/>
        <v>0</v>
      </c>
      <c r="Q306" s="376"/>
      <c r="R306" s="376"/>
      <c r="S306" s="392"/>
      <c r="T306" s="376"/>
      <c r="U306" s="392"/>
      <c r="V306" s="258">
        <v>45901</v>
      </c>
      <c r="W306" s="258">
        <v>46022</v>
      </c>
      <c r="X306" s="217">
        <f t="shared" si="31"/>
        <v>121</v>
      </c>
      <c r="Y306" s="224" t="s">
        <v>896</v>
      </c>
      <c r="Z306" s="178" t="s">
        <v>1673</v>
      </c>
      <c r="AA306" s="178" t="s">
        <v>1674</v>
      </c>
      <c r="AB306" s="178" t="s">
        <v>2054</v>
      </c>
      <c r="AC306" s="178" t="s">
        <v>2058</v>
      </c>
      <c r="AD306" s="180" t="s">
        <v>1109</v>
      </c>
      <c r="AE306" s="178"/>
      <c r="AF306" s="236">
        <v>220000000</v>
      </c>
      <c r="AG306" s="178"/>
      <c r="AH306" s="178" t="s">
        <v>880</v>
      </c>
      <c r="AI306" s="244">
        <v>45689</v>
      </c>
      <c r="AJ306" s="180" t="s">
        <v>298</v>
      </c>
      <c r="AK306" s="180"/>
      <c r="AL306" s="180" t="s">
        <v>298</v>
      </c>
      <c r="AM306" s="180" t="s">
        <v>298</v>
      </c>
      <c r="AN306" s="180" t="s">
        <v>298</v>
      </c>
      <c r="AO306" s="180" t="s">
        <v>298</v>
      </c>
      <c r="AP306" s="396"/>
      <c r="AQ306" s="396"/>
      <c r="AR306" s="395"/>
      <c r="AS306" s="396"/>
      <c r="AT306" s="395"/>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row>
    <row r="307" spans="1:142" s="135" customFormat="1" ht="45" customHeight="1">
      <c r="A307" s="178" t="s">
        <v>506</v>
      </c>
      <c r="B307" s="180" t="s">
        <v>507</v>
      </c>
      <c r="C307" s="175" t="s">
        <v>508</v>
      </c>
      <c r="D307" s="202" t="s">
        <v>513</v>
      </c>
      <c r="E307" s="178" t="s">
        <v>1668</v>
      </c>
      <c r="F307" s="249">
        <v>2024130010170</v>
      </c>
      <c r="G307" s="249" t="s">
        <v>1669</v>
      </c>
      <c r="H307" s="248" t="s">
        <v>1670</v>
      </c>
      <c r="I307" s="178" t="s">
        <v>1671</v>
      </c>
      <c r="J307" s="230">
        <v>0.1</v>
      </c>
      <c r="K307" s="178" t="s">
        <v>1678</v>
      </c>
      <c r="L307" s="180" t="s">
        <v>1427</v>
      </c>
      <c r="M307" s="202" t="s">
        <v>1105</v>
      </c>
      <c r="N307" s="180">
        <v>2</v>
      </c>
      <c r="O307" s="180">
        <v>0</v>
      </c>
      <c r="P307" s="198">
        <f t="shared" si="30"/>
        <v>0</v>
      </c>
      <c r="Q307" s="376"/>
      <c r="R307" s="376"/>
      <c r="S307" s="392"/>
      <c r="T307" s="376"/>
      <c r="U307" s="392"/>
      <c r="V307" s="258">
        <v>45901</v>
      </c>
      <c r="W307" s="258">
        <v>46022</v>
      </c>
      <c r="X307" s="217">
        <f t="shared" si="31"/>
        <v>121</v>
      </c>
      <c r="Y307" s="224" t="s">
        <v>896</v>
      </c>
      <c r="Z307" s="178" t="s">
        <v>1673</v>
      </c>
      <c r="AA307" s="178" t="s">
        <v>1674</v>
      </c>
      <c r="AB307" s="178" t="s">
        <v>2054</v>
      </c>
      <c r="AC307" s="178" t="s">
        <v>2058</v>
      </c>
      <c r="AD307" s="180" t="s">
        <v>1109</v>
      </c>
      <c r="AE307" s="178"/>
      <c r="AF307" s="236">
        <v>89572500</v>
      </c>
      <c r="AG307" s="178"/>
      <c r="AH307" s="178" t="s">
        <v>880</v>
      </c>
      <c r="AI307" s="244">
        <v>45689</v>
      </c>
      <c r="AJ307" s="180" t="s">
        <v>298</v>
      </c>
      <c r="AK307" s="180"/>
      <c r="AL307" s="180" t="s">
        <v>298</v>
      </c>
      <c r="AM307" s="180" t="s">
        <v>298</v>
      </c>
      <c r="AN307" s="180" t="s">
        <v>298</v>
      </c>
      <c r="AO307" s="180" t="s">
        <v>298</v>
      </c>
      <c r="AP307" s="396"/>
      <c r="AQ307" s="396"/>
      <c r="AR307" s="395"/>
      <c r="AS307" s="396"/>
      <c r="AT307" s="395"/>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row>
    <row r="308" spans="1:142" s="135" customFormat="1" ht="48" customHeight="1">
      <c r="A308" s="178" t="s">
        <v>506</v>
      </c>
      <c r="B308" s="180" t="s">
        <v>507</v>
      </c>
      <c r="C308" s="175" t="s">
        <v>508</v>
      </c>
      <c r="D308" s="202" t="s">
        <v>513</v>
      </c>
      <c r="E308" s="178" t="s">
        <v>1668</v>
      </c>
      <c r="F308" s="249">
        <v>2024130010170</v>
      </c>
      <c r="G308" s="249" t="s">
        <v>1669</v>
      </c>
      <c r="H308" s="248" t="s">
        <v>1670</v>
      </c>
      <c r="I308" s="178" t="s">
        <v>1671</v>
      </c>
      <c r="J308" s="230">
        <v>0.05</v>
      </c>
      <c r="K308" s="178" t="s">
        <v>1679</v>
      </c>
      <c r="L308" s="180" t="s">
        <v>1427</v>
      </c>
      <c r="M308" s="202" t="s">
        <v>1105</v>
      </c>
      <c r="N308" s="180">
        <v>1</v>
      </c>
      <c r="O308" s="180">
        <v>0</v>
      </c>
      <c r="P308" s="198">
        <f t="shared" si="30"/>
        <v>0</v>
      </c>
      <c r="Q308" s="376"/>
      <c r="R308" s="376"/>
      <c r="S308" s="392"/>
      <c r="T308" s="376"/>
      <c r="U308" s="392"/>
      <c r="V308" s="258">
        <v>45901</v>
      </c>
      <c r="W308" s="258">
        <v>46022</v>
      </c>
      <c r="X308" s="217">
        <f t="shared" si="31"/>
        <v>121</v>
      </c>
      <c r="Y308" s="224" t="s">
        <v>896</v>
      </c>
      <c r="Z308" s="178" t="s">
        <v>1673</v>
      </c>
      <c r="AA308" s="178" t="s">
        <v>1674</v>
      </c>
      <c r="AB308" s="178" t="s">
        <v>2053</v>
      </c>
      <c r="AC308" s="178" t="s">
        <v>2057</v>
      </c>
      <c r="AD308" s="180" t="s">
        <v>1109</v>
      </c>
      <c r="AE308" s="178"/>
      <c r="AF308" s="236">
        <v>20000000</v>
      </c>
      <c r="AG308" s="178"/>
      <c r="AH308" s="178" t="s">
        <v>880</v>
      </c>
      <c r="AI308" s="244">
        <v>45689</v>
      </c>
      <c r="AJ308" s="180" t="s">
        <v>298</v>
      </c>
      <c r="AK308" s="180"/>
      <c r="AL308" s="180" t="s">
        <v>298</v>
      </c>
      <c r="AM308" s="180" t="s">
        <v>298</v>
      </c>
      <c r="AN308" s="180" t="s">
        <v>298</v>
      </c>
      <c r="AO308" s="180" t="s">
        <v>298</v>
      </c>
      <c r="AP308" s="396"/>
      <c r="AQ308" s="396"/>
      <c r="AR308" s="395"/>
      <c r="AS308" s="396"/>
      <c r="AT308" s="395"/>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row>
    <row r="309" spans="1:142" s="135" customFormat="1" ht="45" customHeight="1">
      <c r="A309" s="178" t="s">
        <v>506</v>
      </c>
      <c r="B309" s="180" t="s">
        <v>507</v>
      </c>
      <c r="C309" s="175" t="s">
        <v>508</v>
      </c>
      <c r="D309" s="202" t="s">
        <v>513</v>
      </c>
      <c r="E309" s="178" t="s">
        <v>1668</v>
      </c>
      <c r="F309" s="249">
        <v>2024130010170</v>
      </c>
      <c r="G309" s="249" t="s">
        <v>1669</v>
      </c>
      <c r="H309" s="248" t="s">
        <v>1680</v>
      </c>
      <c r="I309" s="178" t="s">
        <v>1428</v>
      </c>
      <c r="J309" s="230">
        <v>0.2</v>
      </c>
      <c r="K309" s="178" t="s">
        <v>1681</v>
      </c>
      <c r="L309" s="180" t="s">
        <v>1427</v>
      </c>
      <c r="M309" s="202" t="s">
        <v>1105</v>
      </c>
      <c r="N309" s="180">
        <v>1</v>
      </c>
      <c r="O309" s="180">
        <v>0</v>
      </c>
      <c r="P309" s="198">
        <f t="shared" si="30"/>
        <v>0</v>
      </c>
      <c r="Q309" s="376"/>
      <c r="R309" s="376"/>
      <c r="S309" s="392"/>
      <c r="T309" s="376"/>
      <c r="U309" s="392"/>
      <c r="V309" s="258">
        <v>45901</v>
      </c>
      <c r="W309" s="258">
        <v>46022</v>
      </c>
      <c r="X309" s="217">
        <f t="shared" si="31"/>
        <v>121</v>
      </c>
      <c r="Y309" s="224" t="s">
        <v>896</v>
      </c>
      <c r="Z309" s="178" t="s">
        <v>1673</v>
      </c>
      <c r="AA309" s="178" t="s">
        <v>1674</v>
      </c>
      <c r="AB309" s="178" t="s">
        <v>2053</v>
      </c>
      <c r="AC309" s="178" t="s">
        <v>2057</v>
      </c>
      <c r="AD309" s="180" t="s">
        <v>1109</v>
      </c>
      <c r="AE309" s="178"/>
      <c r="AF309" s="236">
        <v>15000000</v>
      </c>
      <c r="AG309" s="178"/>
      <c r="AH309" s="178" t="s">
        <v>880</v>
      </c>
      <c r="AI309" s="244">
        <v>45689</v>
      </c>
      <c r="AJ309" s="180" t="s">
        <v>298</v>
      </c>
      <c r="AK309" s="180"/>
      <c r="AL309" s="180" t="s">
        <v>298</v>
      </c>
      <c r="AM309" s="180" t="s">
        <v>298</v>
      </c>
      <c r="AN309" s="180" t="s">
        <v>298</v>
      </c>
      <c r="AO309" s="180" t="s">
        <v>298</v>
      </c>
      <c r="AP309" s="396"/>
      <c r="AQ309" s="396"/>
      <c r="AR309" s="395"/>
      <c r="AS309" s="396"/>
      <c r="AT309" s="395"/>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row>
    <row r="310" spans="1:142" s="135" customFormat="1" ht="45" customHeight="1">
      <c r="A310" s="178" t="s">
        <v>506</v>
      </c>
      <c r="B310" s="180" t="s">
        <v>507</v>
      </c>
      <c r="C310" s="175" t="s">
        <v>508</v>
      </c>
      <c r="D310" s="202" t="s">
        <v>513</v>
      </c>
      <c r="E310" s="178" t="s">
        <v>1668</v>
      </c>
      <c r="F310" s="249">
        <v>2024130010170</v>
      </c>
      <c r="G310" s="249" t="s">
        <v>1669</v>
      </c>
      <c r="H310" s="248" t="s">
        <v>1680</v>
      </c>
      <c r="I310" s="178" t="s">
        <v>1428</v>
      </c>
      <c r="J310" s="230">
        <v>0.2</v>
      </c>
      <c r="K310" s="178" t="s">
        <v>1682</v>
      </c>
      <c r="L310" s="180" t="s">
        <v>1427</v>
      </c>
      <c r="M310" s="202" t="s">
        <v>1105</v>
      </c>
      <c r="N310" s="180">
        <v>5</v>
      </c>
      <c r="O310" s="180">
        <v>0</v>
      </c>
      <c r="P310" s="198">
        <f t="shared" si="30"/>
        <v>0</v>
      </c>
      <c r="Q310" s="376"/>
      <c r="R310" s="376"/>
      <c r="S310" s="392"/>
      <c r="T310" s="376"/>
      <c r="U310" s="392"/>
      <c r="V310" s="258">
        <v>45901</v>
      </c>
      <c r="W310" s="258">
        <v>46022</v>
      </c>
      <c r="X310" s="217">
        <f>+W310-V310</f>
        <v>121</v>
      </c>
      <c r="Y310" s="224" t="s">
        <v>896</v>
      </c>
      <c r="Z310" s="178" t="s">
        <v>1673</v>
      </c>
      <c r="AA310" s="178" t="s">
        <v>1674</v>
      </c>
      <c r="AB310" s="178" t="s">
        <v>2053</v>
      </c>
      <c r="AC310" s="178" t="s">
        <v>2057</v>
      </c>
      <c r="AD310" s="180"/>
      <c r="AE310" s="178"/>
      <c r="AF310" s="236"/>
      <c r="AG310" s="178"/>
      <c r="AH310" s="178"/>
      <c r="AI310" s="244"/>
      <c r="AJ310" s="180"/>
      <c r="AK310" s="180"/>
      <c r="AL310" s="180"/>
      <c r="AM310" s="180"/>
      <c r="AN310" s="180"/>
      <c r="AO310" s="180"/>
      <c r="AP310" s="396"/>
      <c r="AQ310" s="396"/>
      <c r="AR310" s="395"/>
      <c r="AS310" s="396"/>
      <c r="AT310" s="395"/>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row>
    <row r="311" spans="1:142" s="135" customFormat="1" ht="45" customHeight="1">
      <c r="A311" s="178" t="s">
        <v>506</v>
      </c>
      <c r="B311" s="180" t="s">
        <v>507</v>
      </c>
      <c r="C311" s="175" t="s">
        <v>508</v>
      </c>
      <c r="D311" s="202" t="s">
        <v>513</v>
      </c>
      <c r="E311" s="178" t="s">
        <v>1668</v>
      </c>
      <c r="F311" s="249">
        <v>2024130010170</v>
      </c>
      <c r="G311" s="249" t="s">
        <v>1669</v>
      </c>
      <c r="H311" s="248" t="s">
        <v>1680</v>
      </c>
      <c r="I311" s="178" t="s">
        <v>1683</v>
      </c>
      <c r="J311" s="230">
        <v>0.2</v>
      </c>
      <c r="K311" s="178" t="s">
        <v>1684</v>
      </c>
      <c r="L311" s="180" t="s">
        <v>1427</v>
      </c>
      <c r="M311" s="202" t="s">
        <v>1105</v>
      </c>
      <c r="N311" s="180">
        <v>5</v>
      </c>
      <c r="O311" s="180">
        <v>0</v>
      </c>
      <c r="P311" s="198">
        <f t="shared" si="30"/>
        <v>0</v>
      </c>
      <c r="Q311" s="376"/>
      <c r="R311" s="376"/>
      <c r="S311" s="392"/>
      <c r="T311" s="376"/>
      <c r="U311" s="392"/>
      <c r="V311" s="258">
        <v>45901</v>
      </c>
      <c r="W311" s="258">
        <v>46022</v>
      </c>
      <c r="X311" s="217">
        <f t="shared" si="31"/>
        <v>121</v>
      </c>
      <c r="Y311" s="224" t="s">
        <v>896</v>
      </c>
      <c r="Z311" s="178" t="s">
        <v>1673</v>
      </c>
      <c r="AA311" s="178" t="s">
        <v>1674</v>
      </c>
      <c r="AB311" s="178" t="s">
        <v>2053</v>
      </c>
      <c r="AC311" s="178" t="s">
        <v>2057</v>
      </c>
      <c r="AD311" s="180"/>
      <c r="AE311" s="178"/>
      <c r="AF311" s="236"/>
      <c r="AG311" s="178"/>
      <c r="AH311" s="178"/>
      <c r="AI311" s="244"/>
      <c r="AJ311" s="180"/>
      <c r="AK311" s="180"/>
      <c r="AL311" s="180"/>
      <c r="AM311" s="180"/>
      <c r="AN311" s="180"/>
      <c r="AO311" s="180"/>
      <c r="AP311" s="396"/>
      <c r="AQ311" s="396"/>
      <c r="AR311" s="395"/>
      <c r="AS311" s="396"/>
      <c r="AT311" s="395"/>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c r="CD311"/>
      <c r="CE311"/>
      <c r="CF311"/>
      <c r="CG311"/>
      <c r="CH311"/>
      <c r="CI311"/>
      <c r="CJ311"/>
      <c r="CK311"/>
      <c r="CL311"/>
      <c r="CM311"/>
      <c r="CN311"/>
      <c r="CO311"/>
      <c r="CP311"/>
      <c r="CQ311"/>
      <c r="CR311"/>
      <c r="CS311"/>
      <c r="CT311"/>
      <c r="CU311"/>
      <c r="CV311"/>
      <c r="CW311"/>
      <c r="CX311"/>
      <c r="CY311"/>
      <c r="CZ311"/>
      <c r="DA311"/>
      <c r="DB311"/>
      <c r="DC311"/>
      <c r="DD311"/>
      <c r="DE311"/>
      <c r="DF311"/>
      <c r="DG311"/>
      <c r="DH311"/>
      <c r="DI311"/>
      <c r="DJ311"/>
      <c r="DK311"/>
      <c r="DL311"/>
      <c r="DM311"/>
      <c r="DN311"/>
      <c r="DO311"/>
      <c r="DP311"/>
      <c r="DQ311"/>
      <c r="DR311"/>
      <c r="DS311"/>
      <c r="DT311"/>
      <c r="DU311"/>
      <c r="DV311"/>
      <c r="DW311"/>
      <c r="DX311"/>
      <c r="DY311"/>
      <c r="DZ311"/>
      <c r="EA311"/>
      <c r="EB311"/>
      <c r="EC311"/>
      <c r="ED311"/>
      <c r="EE311"/>
      <c r="EF311"/>
      <c r="EG311"/>
      <c r="EH311"/>
      <c r="EI311"/>
      <c r="EJ311"/>
      <c r="EK311"/>
      <c r="EL311"/>
    </row>
    <row r="312" spans="1:142" s="135" customFormat="1" ht="45" customHeight="1">
      <c r="A312" s="178" t="s">
        <v>506</v>
      </c>
      <c r="B312" s="180" t="s">
        <v>507</v>
      </c>
      <c r="C312" s="175" t="s">
        <v>508</v>
      </c>
      <c r="D312" s="202" t="s">
        <v>516</v>
      </c>
      <c r="E312" s="178" t="s">
        <v>1668</v>
      </c>
      <c r="F312" s="249">
        <v>2024130010170</v>
      </c>
      <c r="G312" s="249" t="s">
        <v>1669</v>
      </c>
      <c r="H312" s="248" t="s">
        <v>1680</v>
      </c>
      <c r="I312" s="178" t="s">
        <v>1683</v>
      </c>
      <c r="J312" s="230">
        <v>0.2</v>
      </c>
      <c r="K312" s="178" t="s">
        <v>1685</v>
      </c>
      <c r="L312" s="180" t="s">
        <v>1427</v>
      </c>
      <c r="M312" s="202" t="s">
        <v>1105</v>
      </c>
      <c r="N312" s="180">
        <v>1</v>
      </c>
      <c r="O312" s="180">
        <v>0</v>
      </c>
      <c r="P312" s="198">
        <f t="shared" si="30"/>
        <v>0</v>
      </c>
      <c r="Q312" s="376"/>
      <c r="R312" s="376"/>
      <c r="S312" s="392"/>
      <c r="T312" s="376"/>
      <c r="U312" s="392"/>
      <c r="V312" s="258">
        <v>45901</v>
      </c>
      <c r="W312" s="258">
        <v>46022</v>
      </c>
      <c r="X312" s="217">
        <f t="shared" si="31"/>
        <v>121</v>
      </c>
      <c r="Y312" s="224" t="s">
        <v>896</v>
      </c>
      <c r="Z312" s="178" t="s">
        <v>1673</v>
      </c>
      <c r="AA312" s="178" t="s">
        <v>1674</v>
      </c>
      <c r="AB312" s="178" t="s">
        <v>2052</v>
      </c>
      <c r="AC312" s="178" t="s">
        <v>2056</v>
      </c>
      <c r="AD312" s="180"/>
      <c r="AE312" s="178"/>
      <c r="AF312" s="236"/>
      <c r="AG312" s="178"/>
      <c r="AH312" s="178"/>
      <c r="AI312" s="244"/>
      <c r="AJ312" s="180"/>
      <c r="AK312" s="180"/>
      <c r="AL312" s="180"/>
      <c r="AM312" s="180"/>
      <c r="AN312" s="180"/>
      <c r="AO312" s="180"/>
      <c r="AP312" s="396"/>
      <c r="AQ312" s="396"/>
      <c r="AR312" s="395"/>
      <c r="AS312" s="396"/>
      <c r="AT312" s="395"/>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c r="CD312"/>
      <c r="CE312"/>
      <c r="CF312"/>
      <c r="CG312"/>
      <c r="CH312"/>
      <c r="CI312"/>
      <c r="CJ312"/>
      <c r="CK312"/>
      <c r="CL312"/>
      <c r="CM312"/>
      <c r="CN312"/>
      <c r="CO312"/>
      <c r="CP312"/>
      <c r="CQ312"/>
      <c r="CR312"/>
      <c r="CS312"/>
      <c r="CT312"/>
      <c r="CU312"/>
      <c r="CV312"/>
      <c r="CW312"/>
      <c r="CX312"/>
      <c r="CY312"/>
      <c r="CZ312"/>
      <c r="DA312"/>
      <c r="DB312"/>
      <c r="DC312"/>
      <c r="DD312"/>
      <c r="DE312"/>
      <c r="DF312"/>
      <c r="DG312"/>
      <c r="DH312"/>
      <c r="DI312"/>
      <c r="DJ312"/>
      <c r="DK312"/>
      <c r="DL312"/>
      <c r="DM312"/>
      <c r="DN312"/>
      <c r="DO312"/>
      <c r="DP312"/>
      <c r="DQ312"/>
      <c r="DR312"/>
      <c r="DS312"/>
      <c r="DT312"/>
      <c r="DU312"/>
      <c r="DV312"/>
      <c r="DW312"/>
      <c r="DX312"/>
      <c r="DY312"/>
      <c r="DZ312"/>
      <c r="EA312"/>
      <c r="EB312"/>
      <c r="EC312"/>
      <c r="ED312"/>
      <c r="EE312"/>
      <c r="EF312"/>
      <c r="EG312"/>
      <c r="EH312"/>
      <c r="EI312"/>
      <c r="EJ312"/>
      <c r="EK312"/>
      <c r="EL312"/>
    </row>
    <row r="313" spans="1:142" s="135" customFormat="1" ht="45" customHeight="1">
      <c r="A313" s="178" t="s">
        <v>506</v>
      </c>
      <c r="B313" s="180" t="s">
        <v>507</v>
      </c>
      <c r="C313" s="175" t="s">
        <v>508</v>
      </c>
      <c r="D313" s="202" t="s">
        <v>516</v>
      </c>
      <c r="E313" s="178" t="s">
        <v>1668</v>
      </c>
      <c r="F313" s="249">
        <v>2024130010170</v>
      </c>
      <c r="G313" s="249" t="s">
        <v>1669</v>
      </c>
      <c r="H313" s="248" t="s">
        <v>1680</v>
      </c>
      <c r="I313" s="178" t="s">
        <v>1683</v>
      </c>
      <c r="J313" s="230">
        <v>0.2</v>
      </c>
      <c r="K313" s="178" t="s">
        <v>1686</v>
      </c>
      <c r="L313" s="180" t="s">
        <v>1427</v>
      </c>
      <c r="M313" s="202" t="s">
        <v>1105</v>
      </c>
      <c r="N313" s="180">
        <v>1</v>
      </c>
      <c r="O313" s="180">
        <v>0</v>
      </c>
      <c r="P313" s="198">
        <f t="shared" si="30"/>
        <v>0</v>
      </c>
      <c r="Q313" s="376"/>
      <c r="R313" s="376"/>
      <c r="S313" s="392"/>
      <c r="T313" s="376"/>
      <c r="U313" s="392"/>
      <c r="V313" s="258">
        <v>45901</v>
      </c>
      <c r="W313" s="258">
        <v>46022</v>
      </c>
      <c r="X313" s="217">
        <f t="shared" si="31"/>
        <v>121</v>
      </c>
      <c r="Y313" s="224" t="s">
        <v>896</v>
      </c>
      <c r="Z313" s="178" t="s">
        <v>1673</v>
      </c>
      <c r="AA313" s="178" t="s">
        <v>1674</v>
      </c>
      <c r="AB313" s="178" t="s">
        <v>2052</v>
      </c>
      <c r="AC313" s="178" t="s">
        <v>2056</v>
      </c>
      <c r="AD313" s="180" t="s">
        <v>1109</v>
      </c>
      <c r="AE313" s="178"/>
      <c r="AF313" s="236">
        <v>15000000</v>
      </c>
      <c r="AG313" s="178"/>
      <c r="AH313" s="178" t="s">
        <v>880</v>
      </c>
      <c r="AI313" s="244">
        <v>45689</v>
      </c>
      <c r="AJ313" s="180" t="s">
        <v>298</v>
      </c>
      <c r="AK313" s="180"/>
      <c r="AL313" s="180" t="s">
        <v>298</v>
      </c>
      <c r="AM313" s="180" t="s">
        <v>298</v>
      </c>
      <c r="AN313" s="180" t="s">
        <v>298</v>
      </c>
      <c r="AO313" s="180" t="s">
        <v>298</v>
      </c>
      <c r="AP313" s="396"/>
      <c r="AQ313" s="396"/>
      <c r="AR313" s="395"/>
      <c r="AS313" s="396"/>
      <c r="AT313" s="395"/>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c r="CD313"/>
      <c r="CE313"/>
      <c r="CF313"/>
      <c r="CG313"/>
      <c r="CH313"/>
      <c r="CI313"/>
      <c r="CJ313"/>
      <c r="CK313"/>
      <c r="CL313"/>
      <c r="CM313"/>
      <c r="CN313"/>
      <c r="CO313"/>
      <c r="CP313"/>
      <c r="CQ313"/>
      <c r="CR313"/>
      <c r="CS313"/>
      <c r="CT313"/>
      <c r="CU313"/>
      <c r="CV313"/>
      <c r="CW313"/>
      <c r="CX313"/>
      <c r="CY313"/>
      <c r="CZ313"/>
      <c r="DA313"/>
      <c r="DB313"/>
      <c r="DC313"/>
      <c r="DD313"/>
      <c r="DE313"/>
      <c r="DF313"/>
      <c r="DG313"/>
      <c r="DH313"/>
      <c r="DI313"/>
      <c r="DJ313"/>
      <c r="DK313"/>
      <c r="DL313"/>
      <c r="DM313"/>
      <c r="DN313"/>
      <c r="DO313"/>
      <c r="DP313"/>
      <c r="DQ313"/>
      <c r="DR313"/>
      <c r="DS313"/>
      <c r="DT313"/>
      <c r="DU313"/>
      <c r="DV313"/>
      <c r="DW313"/>
      <c r="DX313"/>
      <c r="DY313"/>
      <c r="DZ313"/>
      <c r="EA313"/>
      <c r="EB313"/>
      <c r="EC313"/>
      <c r="ED313"/>
      <c r="EE313"/>
      <c r="EF313"/>
      <c r="EG313"/>
      <c r="EH313"/>
      <c r="EI313"/>
      <c r="EJ313"/>
      <c r="EK313"/>
      <c r="EL313"/>
    </row>
    <row r="314" spans="1:142" s="135" customFormat="1" ht="45" customHeight="1">
      <c r="A314" s="178" t="s">
        <v>506</v>
      </c>
      <c r="B314" s="180" t="s">
        <v>507</v>
      </c>
      <c r="C314" s="175" t="s">
        <v>508</v>
      </c>
      <c r="D314" s="202" t="s">
        <v>516</v>
      </c>
      <c r="E314" s="178" t="s">
        <v>1668</v>
      </c>
      <c r="F314" s="249">
        <v>2024130010170</v>
      </c>
      <c r="G314" s="249" t="s">
        <v>1669</v>
      </c>
      <c r="H314" s="248" t="s">
        <v>1687</v>
      </c>
      <c r="I314" s="178" t="s">
        <v>1688</v>
      </c>
      <c r="J314" s="283">
        <v>0.33300000000000002</v>
      </c>
      <c r="K314" s="178" t="s">
        <v>1689</v>
      </c>
      <c r="L314" s="180" t="s">
        <v>1427</v>
      </c>
      <c r="M314" s="202" t="s">
        <v>1105</v>
      </c>
      <c r="N314" s="180">
        <v>1</v>
      </c>
      <c r="O314" s="180">
        <v>0</v>
      </c>
      <c r="P314" s="198">
        <f t="shared" si="30"/>
        <v>0</v>
      </c>
      <c r="Q314" s="376"/>
      <c r="R314" s="376"/>
      <c r="S314" s="392"/>
      <c r="T314" s="376"/>
      <c r="U314" s="392"/>
      <c r="V314" s="258">
        <v>45901</v>
      </c>
      <c r="W314" s="258">
        <v>46022</v>
      </c>
      <c r="X314" s="217">
        <f t="shared" si="31"/>
        <v>121</v>
      </c>
      <c r="Y314" s="224" t="s">
        <v>896</v>
      </c>
      <c r="Z314" s="178" t="s">
        <v>1673</v>
      </c>
      <c r="AA314" s="178" t="s">
        <v>1674</v>
      </c>
      <c r="AB314" s="178" t="s">
        <v>2052</v>
      </c>
      <c r="AC314" s="178" t="s">
        <v>2056</v>
      </c>
      <c r="AD314" s="180" t="s">
        <v>1109</v>
      </c>
      <c r="AE314" s="178"/>
      <c r="AF314" s="236">
        <v>15000000</v>
      </c>
      <c r="AG314" s="178"/>
      <c r="AH314" s="178" t="s">
        <v>880</v>
      </c>
      <c r="AI314" s="244">
        <v>45689</v>
      </c>
      <c r="AJ314" s="180" t="s">
        <v>298</v>
      </c>
      <c r="AK314" s="180"/>
      <c r="AL314" s="180" t="s">
        <v>298</v>
      </c>
      <c r="AM314" s="180" t="s">
        <v>298</v>
      </c>
      <c r="AN314" s="180" t="s">
        <v>298</v>
      </c>
      <c r="AO314" s="180" t="s">
        <v>298</v>
      </c>
      <c r="AP314" s="396"/>
      <c r="AQ314" s="396"/>
      <c r="AR314" s="395"/>
      <c r="AS314" s="396"/>
      <c r="AT314" s="395"/>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c r="CD314"/>
      <c r="CE314"/>
      <c r="CF314"/>
      <c r="CG314"/>
      <c r="CH314"/>
      <c r="CI314"/>
      <c r="CJ314"/>
      <c r="CK314"/>
      <c r="CL314"/>
      <c r="CM314"/>
      <c r="CN314"/>
      <c r="CO314"/>
      <c r="CP314"/>
      <c r="CQ314"/>
      <c r="CR314"/>
      <c r="CS314"/>
      <c r="CT314"/>
      <c r="CU314"/>
      <c r="CV314"/>
      <c r="CW314"/>
      <c r="CX314"/>
      <c r="CY314"/>
      <c r="CZ314"/>
      <c r="DA314"/>
      <c r="DB314"/>
      <c r="DC314"/>
      <c r="DD314"/>
      <c r="DE314"/>
      <c r="DF314"/>
      <c r="DG314"/>
      <c r="DH314"/>
      <c r="DI314"/>
      <c r="DJ314"/>
      <c r="DK314"/>
      <c r="DL314"/>
      <c r="DM314"/>
      <c r="DN314"/>
      <c r="DO314"/>
      <c r="DP314"/>
      <c r="DQ314"/>
      <c r="DR314"/>
      <c r="DS314"/>
      <c r="DT314"/>
      <c r="DU314"/>
      <c r="DV314"/>
      <c r="DW314"/>
      <c r="DX314"/>
      <c r="DY314"/>
      <c r="DZ314"/>
      <c r="EA314"/>
      <c r="EB314"/>
      <c r="EC314"/>
      <c r="ED314"/>
      <c r="EE314"/>
      <c r="EF314"/>
      <c r="EG314"/>
      <c r="EH314"/>
      <c r="EI314"/>
      <c r="EJ314"/>
      <c r="EK314"/>
      <c r="EL314"/>
    </row>
    <row r="315" spans="1:142" s="135" customFormat="1" ht="45" customHeight="1">
      <c r="A315" s="178" t="s">
        <v>506</v>
      </c>
      <c r="B315" s="180" t="s">
        <v>507</v>
      </c>
      <c r="C315" s="175" t="s">
        <v>508</v>
      </c>
      <c r="D315" s="202" t="s">
        <v>516</v>
      </c>
      <c r="E315" s="178" t="s">
        <v>1668</v>
      </c>
      <c r="F315" s="249">
        <v>2024130010170</v>
      </c>
      <c r="G315" s="249" t="s">
        <v>1669</v>
      </c>
      <c r="H315" s="248" t="s">
        <v>1687</v>
      </c>
      <c r="I315" s="178" t="s">
        <v>1688</v>
      </c>
      <c r="J315" s="283">
        <v>0.33300000000000002</v>
      </c>
      <c r="K315" s="178" t="s">
        <v>1690</v>
      </c>
      <c r="L315" s="180" t="s">
        <v>1427</v>
      </c>
      <c r="M315" s="248" t="s">
        <v>1119</v>
      </c>
      <c r="N315" s="180">
        <v>1</v>
      </c>
      <c r="O315" s="180">
        <v>0</v>
      </c>
      <c r="P315" s="198">
        <f t="shared" si="30"/>
        <v>0</v>
      </c>
      <c r="Q315" s="376"/>
      <c r="R315" s="376"/>
      <c r="S315" s="392"/>
      <c r="T315" s="376"/>
      <c r="U315" s="392"/>
      <c r="V315" s="258">
        <v>45901</v>
      </c>
      <c r="W315" s="258">
        <v>46022</v>
      </c>
      <c r="X315" s="217">
        <f t="shared" si="31"/>
        <v>121</v>
      </c>
      <c r="Y315" s="224" t="s">
        <v>896</v>
      </c>
      <c r="Z315" s="178" t="s">
        <v>1673</v>
      </c>
      <c r="AA315" s="178" t="s">
        <v>1674</v>
      </c>
      <c r="AB315" s="178" t="s">
        <v>2052</v>
      </c>
      <c r="AC315" s="178" t="s">
        <v>2056</v>
      </c>
      <c r="AD315" s="180" t="s">
        <v>1109</v>
      </c>
      <c r="AE315" s="178"/>
      <c r="AF315" s="236"/>
      <c r="AG315" s="178"/>
      <c r="AH315" s="178"/>
      <c r="AI315" s="244"/>
      <c r="AJ315" s="180"/>
      <c r="AK315" s="180"/>
      <c r="AL315" s="180"/>
      <c r="AM315" s="180"/>
      <c r="AN315" s="180"/>
      <c r="AO315" s="180"/>
      <c r="AP315" s="396"/>
      <c r="AQ315" s="396"/>
      <c r="AR315" s="395"/>
      <c r="AS315" s="396"/>
      <c r="AT315" s="39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c r="CD315"/>
      <c r="CE315"/>
      <c r="CF315"/>
      <c r="CG315"/>
      <c r="CH315"/>
      <c r="CI315"/>
      <c r="CJ315"/>
      <c r="CK315"/>
      <c r="CL315"/>
      <c r="CM315"/>
      <c r="CN315"/>
      <c r="CO315"/>
      <c r="CP315"/>
      <c r="CQ315"/>
      <c r="CR315"/>
      <c r="CS315"/>
      <c r="CT315"/>
      <c r="CU315"/>
      <c r="CV315"/>
      <c r="CW315"/>
      <c r="CX315"/>
      <c r="CY315"/>
      <c r="CZ315"/>
      <c r="DA315"/>
      <c r="DB315"/>
      <c r="DC315"/>
      <c r="DD315"/>
      <c r="DE315"/>
      <c r="DF315"/>
      <c r="DG315"/>
      <c r="DH315"/>
      <c r="DI315"/>
      <c r="DJ315"/>
      <c r="DK315"/>
      <c r="DL315"/>
      <c r="DM315"/>
      <c r="DN315"/>
      <c r="DO315"/>
      <c r="DP315"/>
      <c r="DQ315"/>
      <c r="DR315"/>
      <c r="DS315"/>
      <c r="DT315"/>
      <c r="DU315"/>
      <c r="DV315"/>
      <c r="DW315"/>
      <c r="DX315"/>
      <c r="DY315"/>
      <c r="DZ315"/>
      <c r="EA315"/>
      <c r="EB315"/>
      <c r="EC315"/>
      <c r="ED315"/>
      <c r="EE315"/>
      <c r="EF315"/>
      <c r="EG315"/>
      <c r="EH315"/>
      <c r="EI315"/>
      <c r="EJ315"/>
      <c r="EK315"/>
      <c r="EL315"/>
    </row>
    <row r="316" spans="1:142" s="135" customFormat="1" ht="45" customHeight="1">
      <c r="A316" s="178" t="s">
        <v>506</v>
      </c>
      <c r="B316" s="180" t="s">
        <v>507</v>
      </c>
      <c r="C316" s="175" t="s">
        <v>508</v>
      </c>
      <c r="D316" s="202" t="s">
        <v>516</v>
      </c>
      <c r="E316" s="178" t="s">
        <v>1668</v>
      </c>
      <c r="F316" s="249">
        <v>2024130010170</v>
      </c>
      <c r="G316" s="249" t="s">
        <v>1669</v>
      </c>
      <c r="H316" s="248" t="s">
        <v>1687</v>
      </c>
      <c r="I316" s="178" t="s">
        <v>1688</v>
      </c>
      <c r="J316" s="283">
        <v>0.33300000000000002</v>
      </c>
      <c r="K316" s="178" t="s">
        <v>1691</v>
      </c>
      <c r="L316" s="180" t="s">
        <v>1427</v>
      </c>
      <c r="M316" s="248" t="s">
        <v>1119</v>
      </c>
      <c r="N316" s="180">
        <v>1</v>
      </c>
      <c r="O316" s="180">
        <v>0</v>
      </c>
      <c r="P316" s="198">
        <f t="shared" si="30"/>
        <v>0</v>
      </c>
      <c r="Q316" s="376"/>
      <c r="R316" s="376"/>
      <c r="S316" s="392"/>
      <c r="T316" s="376"/>
      <c r="U316" s="392"/>
      <c r="V316" s="258">
        <v>45901</v>
      </c>
      <c r="W316" s="258">
        <v>46022</v>
      </c>
      <c r="X316" s="217">
        <f t="shared" si="31"/>
        <v>121</v>
      </c>
      <c r="Y316" s="224" t="s">
        <v>896</v>
      </c>
      <c r="Z316" s="178" t="s">
        <v>1673</v>
      </c>
      <c r="AA316" s="178" t="s">
        <v>1674</v>
      </c>
      <c r="AB316" s="178" t="s">
        <v>2052</v>
      </c>
      <c r="AC316" s="178" t="s">
        <v>2056</v>
      </c>
      <c r="AD316" s="180" t="s">
        <v>1109</v>
      </c>
      <c r="AE316" s="178"/>
      <c r="AF316" s="236">
        <v>30000000</v>
      </c>
      <c r="AG316" s="178"/>
      <c r="AH316" s="178" t="s">
        <v>880</v>
      </c>
      <c r="AI316" s="244">
        <v>45689</v>
      </c>
      <c r="AJ316" s="180" t="s">
        <v>298</v>
      </c>
      <c r="AK316" s="180"/>
      <c r="AL316" s="180" t="s">
        <v>298</v>
      </c>
      <c r="AM316" s="180" t="s">
        <v>298</v>
      </c>
      <c r="AN316" s="180" t="s">
        <v>298</v>
      </c>
      <c r="AO316" s="180" t="s">
        <v>298</v>
      </c>
      <c r="AP316" s="396"/>
      <c r="AQ316" s="396"/>
      <c r="AR316" s="395"/>
      <c r="AS316" s="396"/>
      <c r="AT316" s="395"/>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c r="CD316"/>
      <c r="CE316"/>
      <c r="CF316"/>
      <c r="CG316"/>
      <c r="CH316"/>
      <c r="CI316"/>
      <c r="CJ316"/>
      <c r="CK316"/>
      <c r="CL316"/>
      <c r="CM316"/>
      <c r="CN316"/>
      <c r="CO316"/>
      <c r="CP316"/>
      <c r="CQ316"/>
      <c r="CR316"/>
      <c r="CS316"/>
      <c r="CT316"/>
      <c r="CU316"/>
      <c r="CV316"/>
      <c r="CW316"/>
      <c r="CX316"/>
      <c r="CY316"/>
      <c r="CZ316"/>
      <c r="DA316"/>
      <c r="DB316"/>
      <c r="DC316"/>
      <c r="DD316"/>
      <c r="DE316"/>
      <c r="DF316"/>
      <c r="DG316"/>
      <c r="DH316"/>
      <c r="DI316"/>
      <c r="DJ316"/>
      <c r="DK316"/>
      <c r="DL316"/>
      <c r="DM316"/>
      <c r="DN316"/>
      <c r="DO316"/>
      <c r="DP316"/>
      <c r="DQ316"/>
      <c r="DR316"/>
      <c r="DS316"/>
      <c r="DT316"/>
      <c r="DU316"/>
      <c r="DV316"/>
      <c r="DW316"/>
      <c r="DX316"/>
      <c r="DY316"/>
      <c r="DZ316"/>
      <c r="EA316"/>
      <c r="EB316"/>
      <c r="EC316"/>
      <c r="ED316"/>
      <c r="EE316"/>
      <c r="EF316"/>
      <c r="EG316"/>
      <c r="EH316"/>
      <c r="EI316"/>
      <c r="EJ316"/>
      <c r="EK316"/>
      <c r="EL316"/>
    </row>
    <row r="317" spans="1:142" s="135" customFormat="1" ht="45" customHeight="1">
      <c r="A317" s="178"/>
      <c r="B317" s="180"/>
      <c r="C317" s="175"/>
      <c r="D317" s="202"/>
      <c r="E317" s="332" t="s">
        <v>2122</v>
      </c>
      <c r="F317" s="332"/>
      <c r="G317" s="332"/>
      <c r="H317" s="332"/>
      <c r="I317" s="332"/>
      <c r="J317" s="332"/>
      <c r="K317" s="332"/>
      <c r="L317" s="332"/>
      <c r="M317" s="332"/>
      <c r="N317" s="332"/>
      <c r="O317" s="332"/>
      <c r="P317" s="161">
        <f>AVERAGE(P303:P316)</f>
        <v>0</v>
      </c>
      <c r="Q317" s="400" t="s">
        <v>2168</v>
      </c>
      <c r="R317" s="400"/>
      <c r="S317" s="400"/>
      <c r="T317" s="400"/>
      <c r="U317" s="400"/>
      <c r="V317" s="258"/>
      <c r="W317" s="258"/>
      <c r="X317" s="217"/>
      <c r="Y317" s="224"/>
      <c r="Z317" s="178"/>
      <c r="AA317" s="178"/>
      <c r="AB317" s="178"/>
      <c r="AC317" s="178"/>
      <c r="AD317" s="180"/>
      <c r="AE317" s="178"/>
      <c r="AF317" s="236"/>
      <c r="AG317" s="178"/>
      <c r="AH317" s="178"/>
      <c r="AI317" s="244"/>
      <c r="AJ317" s="180"/>
      <c r="AK317" s="180"/>
      <c r="AL317" s="180"/>
      <c r="AM317" s="180"/>
      <c r="AN317" s="180"/>
      <c r="AO317" s="180"/>
      <c r="AP317" s="172"/>
      <c r="AQ317" s="172"/>
      <c r="AR317" s="172"/>
      <c r="AS317" s="172"/>
      <c r="AT317" s="172"/>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c r="CD317"/>
      <c r="CE317"/>
      <c r="CF317"/>
      <c r="CG317"/>
      <c r="CH317"/>
      <c r="CI317"/>
      <c r="CJ317"/>
      <c r="CK317"/>
      <c r="CL317"/>
      <c r="CM317"/>
      <c r="CN317"/>
      <c r="CO317"/>
      <c r="CP317"/>
      <c r="CQ317"/>
      <c r="CR317"/>
      <c r="CS317"/>
      <c r="CT317"/>
      <c r="CU317"/>
      <c r="CV317"/>
      <c r="CW317"/>
      <c r="CX317"/>
      <c r="CY317"/>
      <c r="CZ317"/>
      <c r="DA317"/>
      <c r="DB317"/>
      <c r="DC317"/>
      <c r="DD317"/>
      <c r="DE317"/>
      <c r="DF317"/>
      <c r="DG317"/>
      <c r="DH317"/>
      <c r="DI317"/>
      <c r="DJ317"/>
      <c r="DK317"/>
      <c r="DL317"/>
      <c r="DM317"/>
      <c r="DN317"/>
      <c r="DO317"/>
      <c r="DP317"/>
      <c r="DQ317"/>
      <c r="DR317"/>
      <c r="DS317"/>
      <c r="DT317"/>
      <c r="DU317"/>
      <c r="DV317"/>
      <c r="DW317"/>
      <c r="DX317"/>
      <c r="DY317"/>
      <c r="DZ317"/>
      <c r="EA317"/>
      <c r="EB317"/>
      <c r="EC317"/>
      <c r="ED317"/>
      <c r="EE317"/>
      <c r="EF317"/>
      <c r="EG317"/>
      <c r="EH317"/>
      <c r="EI317"/>
      <c r="EJ317"/>
      <c r="EK317"/>
      <c r="EL317"/>
    </row>
    <row r="318" spans="1:142" s="134" customFormat="1" ht="94.5" customHeight="1">
      <c r="A318" s="203" t="s">
        <v>184</v>
      </c>
      <c r="B318" s="205" t="s">
        <v>519</v>
      </c>
      <c r="C318" s="284" t="s">
        <v>520</v>
      </c>
      <c r="D318" s="203" t="s">
        <v>522</v>
      </c>
      <c r="E318" s="203" t="s">
        <v>1692</v>
      </c>
      <c r="F318" s="285">
        <v>1228272</v>
      </c>
      <c r="G318" s="203" t="s">
        <v>1693</v>
      </c>
      <c r="H318" s="203" t="s">
        <v>2022</v>
      </c>
      <c r="I318" s="203" t="s">
        <v>1694</v>
      </c>
      <c r="J318" s="286">
        <v>0.5</v>
      </c>
      <c r="K318" s="205" t="s">
        <v>1695</v>
      </c>
      <c r="L318" s="205" t="s">
        <v>1427</v>
      </c>
      <c r="M318" s="205" t="s">
        <v>1696</v>
      </c>
      <c r="N318" s="205">
        <v>1</v>
      </c>
      <c r="O318" s="207">
        <v>0</v>
      </c>
      <c r="P318" s="198">
        <f t="shared" si="30"/>
        <v>0</v>
      </c>
      <c r="Q318" s="392"/>
      <c r="R318" s="392"/>
      <c r="S318" s="392"/>
      <c r="T318" s="392"/>
      <c r="U318" s="392"/>
      <c r="V318" s="287">
        <v>45689</v>
      </c>
      <c r="W318" s="287">
        <v>46021</v>
      </c>
      <c r="X318" s="288">
        <f>+W318-V318</f>
        <v>332</v>
      </c>
      <c r="Y318" s="289" t="s">
        <v>1697</v>
      </c>
      <c r="Z318" s="203" t="s">
        <v>1673</v>
      </c>
      <c r="AA318" s="290" t="s">
        <v>1698</v>
      </c>
      <c r="AB318" s="205" t="s">
        <v>2023</v>
      </c>
      <c r="AC318" s="205" t="s">
        <v>2026</v>
      </c>
      <c r="AD318" s="207" t="s">
        <v>870</v>
      </c>
      <c r="AE318" s="205"/>
      <c r="AF318" s="291">
        <v>30000000</v>
      </c>
      <c r="AG318" s="207"/>
      <c r="AH318" s="207" t="s">
        <v>880</v>
      </c>
      <c r="AI318" s="292">
        <v>45689</v>
      </c>
      <c r="AJ318" s="292" t="s">
        <v>298</v>
      </c>
      <c r="AK318" s="291">
        <v>30000000</v>
      </c>
      <c r="AL318" s="291">
        <v>30000000</v>
      </c>
      <c r="AM318" s="293"/>
      <c r="AN318" s="205" t="s">
        <v>1120</v>
      </c>
      <c r="AO318" s="176"/>
      <c r="AP318" s="172"/>
      <c r="AQ318" s="172"/>
      <c r="AR318" s="172"/>
      <c r="AS318" s="172"/>
      <c r="AT318" s="172"/>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c r="CD318"/>
      <c r="CE318"/>
      <c r="CF318"/>
      <c r="CG318"/>
      <c r="CH318"/>
      <c r="CI318"/>
      <c r="CJ318"/>
      <c r="CK318"/>
      <c r="CL318"/>
      <c r="CM318"/>
      <c r="CN318"/>
      <c r="CO318"/>
      <c r="CP318"/>
      <c r="CQ318"/>
      <c r="CR318"/>
      <c r="CS318"/>
      <c r="CT318"/>
      <c r="CU318"/>
      <c r="CV318"/>
      <c r="CW318"/>
      <c r="CX318"/>
      <c r="CY318"/>
      <c r="CZ318"/>
      <c r="DA318"/>
      <c r="DB318"/>
      <c r="DC318"/>
      <c r="DD318"/>
      <c r="DE318"/>
      <c r="DF318"/>
      <c r="DG318"/>
      <c r="DH318"/>
      <c r="DI318"/>
      <c r="DJ318"/>
      <c r="DK318"/>
      <c r="DL318"/>
      <c r="DM318"/>
      <c r="DN318"/>
      <c r="DO318"/>
      <c r="DP318"/>
      <c r="DQ318"/>
      <c r="DR318"/>
      <c r="DS318"/>
      <c r="DT318"/>
      <c r="DU318"/>
      <c r="DV318"/>
      <c r="DW318"/>
      <c r="DX318"/>
      <c r="DY318"/>
      <c r="DZ318"/>
      <c r="EA318"/>
      <c r="EB318"/>
      <c r="EC318"/>
      <c r="ED318"/>
      <c r="EE318"/>
      <c r="EF318"/>
      <c r="EG318"/>
      <c r="EH318"/>
      <c r="EI318"/>
      <c r="EJ318"/>
      <c r="EK318"/>
      <c r="EL318"/>
    </row>
    <row r="319" spans="1:142" s="134" customFormat="1" ht="72" customHeight="1">
      <c r="A319" s="203" t="s">
        <v>184</v>
      </c>
      <c r="B319" s="205" t="s">
        <v>519</v>
      </c>
      <c r="C319" s="284" t="s">
        <v>520</v>
      </c>
      <c r="D319" s="203" t="s">
        <v>522</v>
      </c>
      <c r="E319" s="203" t="s">
        <v>1692</v>
      </c>
      <c r="F319" s="285">
        <v>1228272</v>
      </c>
      <c r="G319" s="203" t="s">
        <v>1693</v>
      </c>
      <c r="H319" s="203" t="s">
        <v>2022</v>
      </c>
      <c r="I319" s="203" t="s">
        <v>1694</v>
      </c>
      <c r="J319" s="286">
        <v>0.5</v>
      </c>
      <c r="K319" s="205" t="s">
        <v>1699</v>
      </c>
      <c r="L319" s="205" t="s">
        <v>1427</v>
      </c>
      <c r="M319" s="205" t="s">
        <v>1700</v>
      </c>
      <c r="N319" s="205">
        <v>1</v>
      </c>
      <c r="O319" s="207">
        <v>0</v>
      </c>
      <c r="P319" s="198">
        <f t="shared" si="30"/>
        <v>0</v>
      </c>
      <c r="Q319" s="392"/>
      <c r="R319" s="392"/>
      <c r="S319" s="392"/>
      <c r="T319" s="392"/>
      <c r="U319" s="392"/>
      <c r="V319" s="287">
        <v>45689</v>
      </c>
      <c r="W319" s="287">
        <v>46021</v>
      </c>
      <c r="X319" s="288">
        <f t="shared" ref="X319:X328" si="32">+W319-V319</f>
        <v>332</v>
      </c>
      <c r="Y319" s="289" t="s">
        <v>1697</v>
      </c>
      <c r="Z319" s="203" t="s">
        <v>1673</v>
      </c>
      <c r="AA319" s="290" t="s">
        <v>1698</v>
      </c>
      <c r="AB319" s="205" t="s">
        <v>2023</v>
      </c>
      <c r="AC319" s="205" t="s">
        <v>2026</v>
      </c>
      <c r="AD319" s="207" t="s">
        <v>870</v>
      </c>
      <c r="AE319" s="205"/>
      <c r="AF319" s="291">
        <v>25000000</v>
      </c>
      <c r="AG319" s="207"/>
      <c r="AH319" s="207" t="s">
        <v>880</v>
      </c>
      <c r="AI319" s="292">
        <v>45689</v>
      </c>
      <c r="AJ319" s="292" t="s">
        <v>298</v>
      </c>
      <c r="AK319" s="291">
        <v>25000000</v>
      </c>
      <c r="AL319" s="291">
        <v>25000000</v>
      </c>
      <c r="AM319" s="293"/>
      <c r="AN319" s="205" t="s">
        <v>1120</v>
      </c>
      <c r="AO319" s="176"/>
      <c r="AP319" s="172"/>
      <c r="AQ319" s="172"/>
      <c r="AR319" s="172"/>
      <c r="AS319" s="172"/>
      <c r="AT319" s="172"/>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c r="CD319"/>
      <c r="CE319"/>
      <c r="CF319"/>
      <c r="CG319"/>
      <c r="CH319"/>
      <c r="CI319"/>
      <c r="CJ319"/>
      <c r="CK319"/>
      <c r="CL319"/>
      <c r="CM319"/>
      <c r="CN319"/>
      <c r="CO319"/>
      <c r="CP319"/>
      <c r="CQ319"/>
      <c r="CR319"/>
      <c r="CS319"/>
      <c r="CT319"/>
      <c r="CU319"/>
      <c r="CV319"/>
      <c r="CW319"/>
      <c r="CX319"/>
      <c r="CY319"/>
      <c r="CZ319"/>
      <c r="DA319"/>
      <c r="DB319"/>
      <c r="DC319"/>
      <c r="DD319"/>
      <c r="DE319"/>
      <c r="DF319"/>
      <c r="DG319"/>
      <c r="DH319"/>
      <c r="DI319"/>
      <c r="DJ319"/>
      <c r="DK319"/>
      <c r="DL319"/>
      <c r="DM319"/>
      <c r="DN319"/>
      <c r="DO319"/>
      <c r="DP319"/>
      <c r="DQ319"/>
      <c r="DR319"/>
      <c r="DS319"/>
      <c r="DT319"/>
      <c r="DU319"/>
      <c r="DV319"/>
      <c r="DW319"/>
      <c r="DX319"/>
      <c r="DY319"/>
      <c r="DZ319"/>
      <c r="EA319"/>
      <c r="EB319"/>
      <c r="EC319"/>
      <c r="ED319"/>
      <c r="EE319"/>
      <c r="EF319"/>
      <c r="EG319"/>
      <c r="EH319"/>
      <c r="EI319"/>
      <c r="EJ319"/>
      <c r="EK319"/>
      <c r="EL319"/>
    </row>
    <row r="320" spans="1:142" s="134" customFormat="1" ht="72" customHeight="1">
      <c r="A320" s="203" t="s">
        <v>184</v>
      </c>
      <c r="B320" s="205" t="s">
        <v>519</v>
      </c>
      <c r="C320" s="284" t="s">
        <v>520</v>
      </c>
      <c r="D320" s="203" t="s">
        <v>522</v>
      </c>
      <c r="E320" s="203" t="s">
        <v>1692</v>
      </c>
      <c r="F320" s="285">
        <v>1228272</v>
      </c>
      <c r="G320" s="203" t="s">
        <v>1693</v>
      </c>
      <c r="H320" s="203" t="s">
        <v>2022</v>
      </c>
      <c r="I320" s="203" t="s">
        <v>1694</v>
      </c>
      <c r="J320" s="286">
        <v>0.5</v>
      </c>
      <c r="K320" s="205" t="s">
        <v>1701</v>
      </c>
      <c r="L320" s="205" t="s">
        <v>1427</v>
      </c>
      <c r="M320" s="205" t="s">
        <v>1702</v>
      </c>
      <c r="N320" s="205">
        <v>1</v>
      </c>
      <c r="O320" s="207">
        <v>0</v>
      </c>
      <c r="P320" s="198">
        <f t="shared" si="30"/>
        <v>0</v>
      </c>
      <c r="Q320" s="392"/>
      <c r="R320" s="392"/>
      <c r="S320" s="392"/>
      <c r="T320" s="392"/>
      <c r="U320" s="392"/>
      <c r="V320" s="287">
        <v>45689</v>
      </c>
      <c r="W320" s="287">
        <v>46021</v>
      </c>
      <c r="X320" s="288">
        <f t="shared" si="32"/>
        <v>332</v>
      </c>
      <c r="Y320" s="289" t="s">
        <v>1697</v>
      </c>
      <c r="Z320" s="203" t="s">
        <v>1673</v>
      </c>
      <c r="AA320" s="290" t="s">
        <v>1698</v>
      </c>
      <c r="AB320" s="205" t="s">
        <v>2023</v>
      </c>
      <c r="AC320" s="205" t="s">
        <v>2026</v>
      </c>
      <c r="AD320" s="207" t="s">
        <v>870</v>
      </c>
      <c r="AE320" s="205"/>
      <c r="AF320" s="291">
        <v>20000000</v>
      </c>
      <c r="AG320" s="207"/>
      <c r="AH320" s="207" t="s">
        <v>880</v>
      </c>
      <c r="AI320" s="292">
        <v>45689</v>
      </c>
      <c r="AJ320" s="292" t="s">
        <v>298</v>
      </c>
      <c r="AK320" s="291">
        <v>20000000</v>
      </c>
      <c r="AL320" s="291">
        <v>20000000</v>
      </c>
      <c r="AM320" s="293"/>
      <c r="AN320" s="205" t="s">
        <v>1120</v>
      </c>
      <c r="AO320" s="176"/>
      <c r="AP320" s="172"/>
      <c r="AQ320" s="172"/>
      <c r="AR320" s="172"/>
      <c r="AS320" s="172"/>
      <c r="AT320" s="172"/>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c r="CD320"/>
      <c r="CE320"/>
      <c r="CF320"/>
      <c r="CG320"/>
      <c r="CH320"/>
      <c r="CI320"/>
      <c r="CJ320"/>
      <c r="CK320"/>
      <c r="CL320"/>
      <c r="CM320"/>
      <c r="CN320"/>
      <c r="CO320"/>
      <c r="CP320"/>
      <c r="CQ320"/>
      <c r="CR320"/>
      <c r="CS320"/>
      <c r="CT320"/>
      <c r="CU320"/>
      <c r="CV320"/>
      <c r="CW320"/>
      <c r="CX320"/>
      <c r="CY320"/>
      <c r="CZ320"/>
      <c r="DA320"/>
      <c r="DB320"/>
      <c r="DC320"/>
      <c r="DD320"/>
      <c r="DE320"/>
      <c r="DF320"/>
      <c r="DG320"/>
      <c r="DH320"/>
      <c r="DI320"/>
      <c r="DJ320"/>
      <c r="DK320"/>
      <c r="DL320"/>
      <c r="DM320"/>
      <c r="DN320"/>
      <c r="DO320"/>
      <c r="DP320"/>
      <c r="DQ320"/>
      <c r="DR320"/>
      <c r="DS320"/>
      <c r="DT320"/>
      <c r="DU320"/>
      <c r="DV320"/>
      <c r="DW320"/>
      <c r="DX320"/>
      <c r="DY320"/>
      <c r="DZ320"/>
      <c r="EA320"/>
      <c r="EB320"/>
      <c r="EC320"/>
      <c r="ED320"/>
      <c r="EE320"/>
      <c r="EF320"/>
      <c r="EG320"/>
      <c r="EH320"/>
      <c r="EI320"/>
      <c r="EJ320"/>
      <c r="EK320"/>
      <c r="EL320"/>
    </row>
    <row r="321" spans="1:142" s="134" customFormat="1" ht="72" customHeight="1">
      <c r="A321" s="203" t="s">
        <v>184</v>
      </c>
      <c r="B321" s="205" t="s">
        <v>519</v>
      </c>
      <c r="C321" s="284" t="s">
        <v>520</v>
      </c>
      <c r="D321" s="203" t="s">
        <v>522</v>
      </c>
      <c r="E321" s="203" t="s">
        <v>1692</v>
      </c>
      <c r="F321" s="285">
        <v>1228272</v>
      </c>
      <c r="G321" s="203" t="s">
        <v>1693</v>
      </c>
      <c r="H321" s="203" t="s">
        <v>2022</v>
      </c>
      <c r="I321" s="203" t="s">
        <v>1694</v>
      </c>
      <c r="J321" s="286">
        <v>0.5</v>
      </c>
      <c r="K321" s="205" t="s">
        <v>1703</v>
      </c>
      <c r="L321" s="205" t="s">
        <v>1427</v>
      </c>
      <c r="M321" s="205" t="s">
        <v>1704</v>
      </c>
      <c r="N321" s="205">
        <v>1</v>
      </c>
      <c r="O321" s="207">
        <v>0</v>
      </c>
      <c r="P321" s="198">
        <f t="shared" si="30"/>
        <v>0</v>
      </c>
      <c r="Q321" s="392"/>
      <c r="R321" s="392"/>
      <c r="S321" s="392"/>
      <c r="T321" s="392"/>
      <c r="U321" s="392"/>
      <c r="V321" s="287">
        <v>45689</v>
      </c>
      <c r="W321" s="287">
        <v>46021</v>
      </c>
      <c r="X321" s="288">
        <f t="shared" si="32"/>
        <v>332</v>
      </c>
      <c r="Y321" s="289" t="s">
        <v>1697</v>
      </c>
      <c r="Z321" s="203" t="s">
        <v>1673</v>
      </c>
      <c r="AA321" s="290" t="s">
        <v>1698</v>
      </c>
      <c r="AB321" s="205" t="s">
        <v>2025</v>
      </c>
      <c r="AC321" s="205" t="s">
        <v>2027</v>
      </c>
      <c r="AD321" s="207" t="s">
        <v>870</v>
      </c>
      <c r="AE321" s="205"/>
      <c r="AF321" s="291">
        <v>25000000</v>
      </c>
      <c r="AG321" s="207"/>
      <c r="AH321" s="207" t="s">
        <v>880</v>
      </c>
      <c r="AI321" s="292">
        <v>45689</v>
      </c>
      <c r="AJ321" s="292" t="s">
        <v>298</v>
      </c>
      <c r="AK321" s="291">
        <v>25000000</v>
      </c>
      <c r="AL321" s="291">
        <v>25000000</v>
      </c>
      <c r="AM321" s="293"/>
      <c r="AN321" s="205" t="s">
        <v>1120</v>
      </c>
      <c r="AO321" s="176"/>
      <c r="AP321" s="172"/>
      <c r="AQ321" s="172"/>
      <c r="AR321" s="172"/>
      <c r="AS321" s="172"/>
      <c r="AT321" s="172"/>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c r="CD321"/>
      <c r="CE321"/>
      <c r="CF321"/>
      <c r="CG321"/>
      <c r="CH321"/>
      <c r="CI321"/>
      <c r="CJ321"/>
      <c r="CK321"/>
      <c r="CL321"/>
      <c r="CM321"/>
      <c r="CN321"/>
      <c r="CO321"/>
      <c r="CP321"/>
      <c r="CQ321"/>
      <c r="CR321"/>
      <c r="CS321"/>
      <c r="CT321"/>
      <c r="CU321"/>
      <c r="CV321"/>
      <c r="CW321"/>
      <c r="CX321"/>
      <c r="CY321"/>
      <c r="CZ321"/>
      <c r="DA321"/>
      <c r="DB321"/>
      <c r="DC321"/>
      <c r="DD321"/>
      <c r="DE321"/>
      <c r="DF321"/>
      <c r="DG321"/>
      <c r="DH321"/>
      <c r="DI321"/>
      <c r="DJ321"/>
      <c r="DK321"/>
      <c r="DL321"/>
      <c r="DM321"/>
      <c r="DN321"/>
      <c r="DO321"/>
      <c r="DP321"/>
      <c r="DQ321"/>
      <c r="DR321"/>
      <c r="DS321"/>
      <c r="DT321"/>
      <c r="DU321"/>
      <c r="DV321"/>
      <c r="DW321"/>
      <c r="DX321"/>
      <c r="DY321"/>
      <c r="DZ321"/>
      <c r="EA321"/>
      <c r="EB321"/>
      <c r="EC321"/>
      <c r="ED321"/>
      <c r="EE321"/>
      <c r="EF321"/>
      <c r="EG321"/>
      <c r="EH321"/>
      <c r="EI321"/>
      <c r="EJ321"/>
      <c r="EK321"/>
      <c r="EL321"/>
    </row>
    <row r="322" spans="1:142" s="134" customFormat="1" ht="72" customHeight="1">
      <c r="A322" s="203" t="s">
        <v>184</v>
      </c>
      <c r="B322" s="205" t="s">
        <v>519</v>
      </c>
      <c r="C322" s="284" t="s">
        <v>520</v>
      </c>
      <c r="D322" s="203" t="s">
        <v>522</v>
      </c>
      <c r="E322" s="203" t="s">
        <v>1692</v>
      </c>
      <c r="F322" s="285">
        <v>1228272</v>
      </c>
      <c r="G322" s="203" t="s">
        <v>1693</v>
      </c>
      <c r="H322" s="203" t="s">
        <v>2022</v>
      </c>
      <c r="I322" s="203" t="s">
        <v>1694</v>
      </c>
      <c r="J322" s="286">
        <v>0.5</v>
      </c>
      <c r="K322" s="205" t="s">
        <v>1705</v>
      </c>
      <c r="L322" s="205" t="s">
        <v>1427</v>
      </c>
      <c r="M322" s="205" t="s">
        <v>1706</v>
      </c>
      <c r="N322" s="205">
        <v>1</v>
      </c>
      <c r="O322" s="207">
        <v>0</v>
      </c>
      <c r="P322" s="198">
        <f t="shared" si="30"/>
        <v>0</v>
      </c>
      <c r="Q322" s="392"/>
      <c r="R322" s="392"/>
      <c r="S322" s="392"/>
      <c r="T322" s="392"/>
      <c r="U322" s="392"/>
      <c r="V322" s="287">
        <v>45689</v>
      </c>
      <c r="W322" s="287">
        <v>46021</v>
      </c>
      <c r="X322" s="288">
        <f>+W322-V322</f>
        <v>332</v>
      </c>
      <c r="Y322" s="289" t="s">
        <v>1697</v>
      </c>
      <c r="Z322" s="203" t="s">
        <v>1673</v>
      </c>
      <c r="AA322" s="290" t="s">
        <v>1698</v>
      </c>
      <c r="AB322" s="205" t="s">
        <v>2025</v>
      </c>
      <c r="AC322" s="205" t="s">
        <v>2027</v>
      </c>
      <c r="AD322" s="207" t="s">
        <v>870</v>
      </c>
      <c r="AE322" s="205"/>
      <c r="AF322" s="291">
        <v>25000000</v>
      </c>
      <c r="AG322" s="207"/>
      <c r="AH322" s="207" t="s">
        <v>880</v>
      </c>
      <c r="AI322" s="292">
        <v>45689</v>
      </c>
      <c r="AJ322" s="292" t="s">
        <v>298</v>
      </c>
      <c r="AK322" s="291">
        <v>25000000</v>
      </c>
      <c r="AL322" s="291">
        <v>25000000</v>
      </c>
      <c r="AM322" s="293"/>
      <c r="AN322" s="205" t="s">
        <v>1120</v>
      </c>
      <c r="AO322" s="176"/>
      <c r="AP322" s="172"/>
      <c r="AQ322" s="172"/>
      <c r="AR322" s="172"/>
      <c r="AS322" s="172"/>
      <c r="AT322" s="17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c r="CD322"/>
      <c r="CE322"/>
      <c r="CF322"/>
      <c r="CG322"/>
      <c r="CH322"/>
      <c r="CI322"/>
      <c r="CJ322"/>
      <c r="CK322"/>
      <c r="CL322"/>
      <c r="CM322"/>
      <c r="CN322"/>
      <c r="CO322"/>
      <c r="CP322"/>
      <c r="CQ322"/>
      <c r="CR322"/>
      <c r="CS322"/>
      <c r="CT322"/>
      <c r="CU322"/>
      <c r="CV322"/>
      <c r="CW322"/>
      <c r="CX322"/>
      <c r="CY322"/>
      <c r="CZ322"/>
      <c r="DA322"/>
      <c r="DB322"/>
      <c r="DC322"/>
      <c r="DD322"/>
      <c r="DE322"/>
      <c r="DF322"/>
      <c r="DG322"/>
      <c r="DH322"/>
      <c r="DI322"/>
      <c r="DJ322"/>
      <c r="DK322"/>
      <c r="DL322"/>
      <c r="DM322"/>
      <c r="DN322"/>
      <c r="DO322"/>
      <c r="DP322"/>
      <c r="DQ322"/>
      <c r="DR322"/>
      <c r="DS322"/>
      <c r="DT322"/>
      <c r="DU322"/>
      <c r="DV322"/>
      <c r="DW322"/>
      <c r="DX322"/>
      <c r="DY322"/>
      <c r="DZ322"/>
      <c r="EA322"/>
      <c r="EB322"/>
      <c r="EC322"/>
      <c r="ED322"/>
      <c r="EE322"/>
      <c r="EF322"/>
      <c r="EG322"/>
      <c r="EH322"/>
      <c r="EI322"/>
      <c r="EJ322"/>
      <c r="EK322"/>
      <c r="EL322"/>
    </row>
    <row r="323" spans="1:142" s="134" customFormat="1" ht="72" customHeight="1">
      <c r="A323" s="203" t="s">
        <v>184</v>
      </c>
      <c r="B323" s="205" t="s">
        <v>519</v>
      </c>
      <c r="C323" s="284" t="s">
        <v>520</v>
      </c>
      <c r="D323" s="203" t="s">
        <v>522</v>
      </c>
      <c r="E323" s="203" t="s">
        <v>1692</v>
      </c>
      <c r="F323" s="285">
        <v>1228272</v>
      </c>
      <c r="G323" s="203" t="s">
        <v>1693</v>
      </c>
      <c r="H323" s="203" t="s">
        <v>2021</v>
      </c>
      <c r="I323" s="203" t="s">
        <v>1694</v>
      </c>
      <c r="J323" s="286">
        <v>0.5</v>
      </c>
      <c r="K323" s="205" t="s">
        <v>1707</v>
      </c>
      <c r="L323" s="205" t="s">
        <v>1427</v>
      </c>
      <c r="M323" s="205" t="s">
        <v>1708</v>
      </c>
      <c r="N323" s="205">
        <v>1</v>
      </c>
      <c r="O323" s="207">
        <v>0</v>
      </c>
      <c r="P323" s="198">
        <f t="shared" si="30"/>
        <v>0</v>
      </c>
      <c r="Q323" s="392"/>
      <c r="R323" s="392"/>
      <c r="S323" s="392"/>
      <c r="T323" s="392"/>
      <c r="U323" s="392"/>
      <c r="V323" s="287">
        <v>45689</v>
      </c>
      <c r="W323" s="287">
        <v>46021</v>
      </c>
      <c r="X323" s="288">
        <f t="shared" si="32"/>
        <v>332</v>
      </c>
      <c r="Y323" s="289" t="s">
        <v>1697</v>
      </c>
      <c r="Z323" s="203" t="s">
        <v>1673</v>
      </c>
      <c r="AA323" s="290" t="s">
        <v>1698</v>
      </c>
      <c r="AB323" s="205" t="s">
        <v>2025</v>
      </c>
      <c r="AC323" s="205" t="s">
        <v>2027</v>
      </c>
      <c r="AD323" s="207" t="s">
        <v>870</v>
      </c>
      <c r="AE323" s="205"/>
      <c r="AF323" s="291">
        <v>45000000</v>
      </c>
      <c r="AG323" s="207"/>
      <c r="AH323" s="207" t="s">
        <v>880</v>
      </c>
      <c r="AI323" s="292">
        <v>45689</v>
      </c>
      <c r="AJ323" s="292" t="s">
        <v>298</v>
      </c>
      <c r="AK323" s="291">
        <v>45000000</v>
      </c>
      <c r="AL323" s="291">
        <v>45000000</v>
      </c>
      <c r="AM323" s="293"/>
      <c r="AN323" s="205" t="s">
        <v>1120</v>
      </c>
      <c r="AO323" s="176"/>
      <c r="AP323" s="172"/>
      <c r="AQ323" s="172"/>
      <c r="AR323" s="172"/>
      <c r="AS323" s="172"/>
      <c r="AT323" s="172"/>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c r="CD323"/>
      <c r="CE323"/>
      <c r="CF323"/>
      <c r="CG323"/>
      <c r="CH323"/>
      <c r="CI323"/>
      <c r="CJ323"/>
      <c r="CK323"/>
      <c r="CL323"/>
      <c r="CM323"/>
      <c r="CN323"/>
      <c r="CO323"/>
      <c r="CP323"/>
      <c r="CQ323"/>
      <c r="CR323"/>
      <c r="CS323"/>
      <c r="CT323"/>
      <c r="CU323"/>
      <c r="CV323"/>
      <c r="CW323"/>
      <c r="CX323"/>
      <c r="CY323"/>
      <c r="CZ323"/>
      <c r="DA323"/>
      <c r="DB323"/>
      <c r="DC323"/>
      <c r="DD323"/>
      <c r="DE323"/>
      <c r="DF323"/>
      <c r="DG323"/>
      <c r="DH323"/>
      <c r="DI323"/>
      <c r="DJ323"/>
      <c r="DK323"/>
      <c r="DL323"/>
      <c r="DM323"/>
      <c r="DN323"/>
      <c r="DO323"/>
      <c r="DP323"/>
      <c r="DQ323"/>
      <c r="DR323"/>
      <c r="DS323"/>
      <c r="DT323"/>
      <c r="DU323"/>
      <c r="DV323"/>
      <c r="DW323"/>
      <c r="DX323"/>
      <c r="DY323"/>
      <c r="DZ323"/>
      <c r="EA323"/>
      <c r="EB323"/>
      <c r="EC323"/>
      <c r="ED323"/>
      <c r="EE323"/>
      <c r="EF323"/>
      <c r="EG323"/>
      <c r="EH323"/>
      <c r="EI323"/>
      <c r="EJ323"/>
      <c r="EK323"/>
      <c r="EL323"/>
    </row>
    <row r="324" spans="1:142" s="134" customFormat="1" ht="72" customHeight="1">
      <c r="A324" s="203" t="s">
        <v>184</v>
      </c>
      <c r="B324" s="205" t="s">
        <v>519</v>
      </c>
      <c r="C324" s="284" t="s">
        <v>520</v>
      </c>
      <c r="D324" s="203" t="s">
        <v>522</v>
      </c>
      <c r="E324" s="203" t="s">
        <v>1692</v>
      </c>
      <c r="F324" s="285">
        <v>1228272</v>
      </c>
      <c r="G324" s="203" t="s">
        <v>1693</v>
      </c>
      <c r="H324" s="203" t="s">
        <v>2021</v>
      </c>
      <c r="I324" s="203" t="s">
        <v>1694</v>
      </c>
      <c r="J324" s="286">
        <v>0.5</v>
      </c>
      <c r="K324" s="205" t="s">
        <v>1709</v>
      </c>
      <c r="L324" s="205" t="s">
        <v>1427</v>
      </c>
      <c r="M324" s="205" t="s">
        <v>1710</v>
      </c>
      <c r="N324" s="205">
        <v>400</v>
      </c>
      <c r="O324" s="207">
        <v>0</v>
      </c>
      <c r="P324" s="198">
        <f t="shared" si="30"/>
        <v>0</v>
      </c>
      <c r="Q324" s="392"/>
      <c r="R324" s="392"/>
      <c r="S324" s="392"/>
      <c r="T324" s="392"/>
      <c r="U324" s="392"/>
      <c r="V324" s="287">
        <v>45748</v>
      </c>
      <c r="W324" s="287">
        <v>46021</v>
      </c>
      <c r="X324" s="288">
        <f t="shared" si="32"/>
        <v>273</v>
      </c>
      <c r="Y324" s="289" t="s">
        <v>1697</v>
      </c>
      <c r="Z324" s="203" t="s">
        <v>1673</v>
      </c>
      <c r="AA324" s="290" t="s">
        <v>1698</v>
      </c>
      <c r="AB324" s="205" t="s">
        <v>2024</v>
      </c>
      <c r="AC324" s="205" t="s">
        <v>2028</v>
      </c>
      <c r="AD324" s="207" t="s">
        <v>870</v>
      </c>
      <c r="AE324" s="205"/>
      <c r="AF324" s="291">
        <v>180000000</v>
      </c>
      <c r="AG324" s="207"/>
      <c r="AH324" s="207" t="s">
        <v>880</v>
      </c>
      <c r="AI324" s="292">
        <v>45689</v>
      </c>
      <c r="AJ324" s="292" t="s">
        <v>298</v>
      </c>
      <c r="AK324" s="291">
        <v>180000000</v>
      </c>
      <c r="AL324" s="291">
        <v>180000000</v>
      </c>
      <c r="AM324" s="293"/>
      <c r="AN324" s="205" t="s">
        <v>1120</v>
      </c>
      <c r="AO324" s="176"/>
      <c r="AP324" s="172"/>
      <c r="AQ324" s="172"/>
      <c r="AR324" s="172"/>
      <c r="AS324" s="172"/>
      <c r="AT324" s="172"/>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c r="CD324"/>
      <c r="CE324"/>
      <c r="CF324"/>
      <c r="CG324"/>
      <c r="CH324"/>
      <c r="CI324"/>
      <c r="CJ324"/>
      <c r="CK324"/>
      <c r="CL324"/>
      <c r="CM324"/>
      <c r="CN324"/>
      <c r="CO324"/>
      <c r="CP324"/>
      <c r="CQ324"/>
      <c r="CR324"/>
      <c r="CS324"/>
      <c r="CT324"/>
      <c r="CU324"/>
      <c r="CV324"/>
      <c r="CW324"/>
      <c r="CX324"/>
      <c r="CY324"/>
      <c r="CZ324"/>
      <c r="DA324"/>
      <c r="DB324"/>
      <c r="DC324"/>
      <c r="DD324"/>
      <c r="DE324"/>
      <c r="DF324"/>
      <c r="DG324"/>
      <c r="DH324"/>
      <c r="DI324"/>
      <c r="DJ324"/>
      <c r="DK324"/>
      <c r="DL324"/>
      <c r="DM324"/>
      <c r="DN324"/>
      <c r="DO324"/>
      <c r="DP324"/>
      <c r="DQ324"/>
      <c r="DR324"/>
      <c r="DS324"/>
      <c r="DT324"/>
      <c r="DU324"/>
      <c r="DV324"/>
      <c r="DW324"/>
      <c r="DX324"/>
      <c r="DY324"/>
      <c r="DZ324"/>
      <c r="EA324"/>
      <c r="EB324"/>
      <c r="EC324"/>
      <c r="ED324"/>
      <c r="EE324"/>
      <c r="EF324"/>
      <c r="EG324"/>
      <c r="EH324"/>
      <c r="EI324"/>
      <c r="EJ324"/>
      <c r="EK324"/>
      <c r="EL324"/>
    </row>
    <row r="325" spans="1:142" s="134" customFormat="1" ht="72" customHeight="1">
      <c r="A325" s="203" t="s">
        <v>184</v>
      </c>
      <c r="B325" s="205" t="s">
        <v>519</v>
      </c>
      <c r="C325" s="284" t="s">
        <v>520</v>
      </c>
      <c r="D325" s="203" t="s">
        <v>522</v>
      </c>
      <c r="E325" s="203" t="s">
        <v>1692</v>
      </c>
      <c r="F325" s="285">
        <v>1228272</v>
      </c>
      <c r="G325" s="203" t="s">
        <v>1693</v>
      </c>
      <c r="H325" s="203" t="s">
        <v>2021</v>
      </c>
      <c r="I325" s="203" t="s">
        <v>1694</v>
      </c>
      <c r="J325" s="286">
        <v>0.5</v>
      </c>
      <c r="K325" s="205" t="s">
        <v>1711</v>
      </c>
      <c r="L325" s="205" t="s">
        <v>1427</v>
      </c>
      <c r="M325" s="205" t="s">
        <v>1712</v>
      </c>
      <c r="N325" s="205">
        <v>1</v>
      </c>
      <c r="O325" s="207">
        <v>0</v>
      </c>
      <c r="P325" s="198">
        <f t="shared" si="30"/>
        <v>0</v>
      </c>
      <c r="Q325" s="392"/>
      <c r="R325" s="392"/>
      <c r="S325" s="392"/>
      <c r="T325" s="392"/>
      <c r="U325" s="392"/>
      <c r="V325" s="287">
        <v>45748</v>
      </c>
      <c r="W325" s="287">
        <v>46021</v>
      </c>
      <c r="X325" s="288">
        <f>+W325-V325</f>
        <v>273</v>
      </c>
      <c r="Y325" s="289" t="s">
        <v>1697</v>
      </c>
      <c r="Z325" s="203" t="s">
        <v>1673</v>
      </c>
      <c r="AA325" s="290" t="s">
        <v>1698</v>
      </c>
      <c r="AB325" s="205" t="s">
        <v>2024</v>
      </c>
      <c r="AC325" s="205" t="s">
        <v>2028</v>
      </c>
      <c r="AD325" s="207" t="s">
        <v>870</v>
      </c>
      <c r="AE325" s="205"/>
      <c r="AF325" s="291">
        <v>50000000</v>
      </c>
      <c r="AG325" s="207"/>
      <c r="AH325" s="207" t="s">
        <v>880</v>
      </c>
      <c r="AI325" s="292">
        <v>45689</v>
      </c>
      <c r="AJ325" s="292" t="s">
        <v>298</v>
      </c>
      <c r="AK325" s="291">
        <v>50000000</v>
      </c>
      <c r="AL325" s="291">
        <v>50000000</v>
      </c>
      <c r="AM325" s="293"/>
      <c r="AN325" s="205" t="s">
        <v>1120</v>
      </c>
      <c r="AO325" s="176"/>
      <c r="AP325" s="172"/>
      <c r="AQ325" s="172"/>
      <c r="AR325" s="172"/>
      <c r="AS325" s="172"/>
      <c r="AT325" s="172"/>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c r="CD325"/>
      <c r="CE325"/>
      <c r="CF325"/>
      <c r="CG325"/>
      <c r="CH325"/>
      <c r="CI325"/>
      <c r="CJ325"/>
      <c r="CK325"/>
      <c r="CL325"/>
      <c r="CM325"/>
      <c r="CN325"/>
      <c r="CO325"/>
      <c r="CP325"/>
      <c r="CQ325"/>
      <c r="CR325"/>
      <c r="CS325"/>
      <c r="CT325"/>
      <c r="CU325"/>
      <c r="CV325"/>
      <c r="CW325"/>
      <c r="CX325"/>
      <c r="CY325"/>
      <c r="CZ325"/>
      <c r="DA325"/>
      <c r="DB325"/>
      <c r="DC325"/>
      <c r="DD325"/>
      <c r="DE325"/>
      <c r="DF325"/>
      <c r="DG325"/>
      <c r="DH325"/>
      <c r="DI325"/>
      <c r="DJ325"/>
      <c r="DK325"/>
      <c r="DL325"/>
      <c r="DM325"/>
      <c r="DN325"/>
      <c r="DO325"/>
      <c r="DP325"/>
      <c r="DQ325"/>
      <c r="DR325"/>
      <c r="DS325"/>
      <c r="DT325"/>
      <c r="DU325"/>
      <c r="DV325"/>
      <c r="DW325"/>
      <c r="DX325"/>
      <c r="DY325"/>
      <c r="DZ325"/>
      <c r="EA325"/>
      <c r="EB325"/>
      <c r="EC325"/>
      <c r="ED325"/>
      <c r="EE325"/>
      <c r="EF325"/>
      <c r="EG325"/>
      <c r="EH325"/>
      <c r="EI325"/>
      <c r="EJ325"/>
      <c r="EK325"/>
      <c r="EL325"/>
    </row>
    <row r="326" spans="1:142" s="134" customFormat="1" ht="44.25" customHeight="1">
      <c r="A326" s="203"/>
      <c r="B326" s="205"/>
      <c r="C326" s="284"/>
      <c r="D326" s="203"/>
      <c r="E326" s="332" t="s">
        <v>2123</v>
      </c>
      <c r="F326" s="332"/>
      <c r="G326" s="332"/>
      <c r="H326" s="332"/>
      <c r="I326" s="332"/>
      <c r="J326" s="332"/>
      <c r="K326" s="332"/>
      <c r="L326" s="332"/>
      <c r="M326" s="332"/>
      <c r="N326" s="332"/>
      <c r="O326" s="332"/>
      <c r="P326" s="161">
        <f>AVERAGE(P318:P325)</f>
        <v>0</v>
      </c>
      <c r="Q326" s="400" t="s">
        <v>2169</v>
      </c>
      <c r="R326" s="400"/>
      <c r="S326" s="400"/>
      <c r="T326" s="400"/>
      <c r="U326" s="400"/>
      <c r="V326" s="287"/>
      <c r="W326" s="287"/>
      <c r="X326" s="288"/>
      <c r="Y326" s="289"/>
      <c r="Z326" s="203"/>
      <c r="AA326" s="290"/>
      <c r="AB326" s="205"/>
      <c r="AC326" s="205"/>
      <c r="AD326" s="207"/>
      <c r="AE326" s="205"/>
      <c r="AF326" s="291"/>
      <c r="AG326" s="207"/>
      <c r="AH326" s="207"/>
      <c r="AI326" s="292"/>
      <c r="AJ326" s="292"/>
      <c r="AK326" s="291"/>
      <c r="AL326" s="291"/>
      <c r="AM326" s="293"/>
      <c r="AN326" s="205"/>
      <c r="AO326" s="176"/>
      <c r="AP326" s="172"/>
      <c r="AQ326" s="172"/>
      <c r="AR326" s="172"/>
      <c r="AS326" s="172"/>
      <c r="AT326" s="172"/>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c r="CD326"/>
      <c r="CE326"/>
      <c r="CF326"/>
      <c r="CG326"/>
      <c r="CH326"/>
      <c r="CI326"/>
      <c r="CJ326"/>
      <c r="CK326"/>
      <c r="CL326"/>
      <c r="CM326"/>
      <c r="CN326"/>
      <c r="CO326"/>
      <c r="CP326"/>
      <c r="CQ326"/>
      <c r="CR326"/>
      <c r="CS326"/>
      <c r="CT326"/>
      <c r="CU326"/>
      <c r="CV326"/>
      <c r="CW326"/>
      <c r="CX326"/>
      <c r="CY326"/>
      <c r="CZ326"/>
      <c r="DA326"/>
      <c r="DB326"/>
      <c r="DC326"/>
      <c r="DD326"/>
      <c r="DE326"/>
      <c r="DF326"/>
      <c r="DG326"/>
      <c r="DH326"/>
      <c r="DI326"/>
      <c r="DJ326"/>
      <c r="DK326"/>
      <c r="DL326"/>
      <c r="DM326"/>
      <c r="DN326"/>
      <c r="DO326"/>
      <c r="DP326"/>
      <c r="DQ326"/>
      <c r="DR326"/>
      <c r="DS326"/>
      <c r="DT326"/>
      <c r="DU326"/>
      <c r="DV326"/>
      <c r="DW326"/>
      <c r="DX326"/>
      <c r="DY326"/>
      <c r="DZ326"/>
      <c r="EA326"/>
      <c r="EB326"/>
      <c r="EC326"/>
      <c r="ED326"/>
      <c r="EE326"/>
      <c r="EF326"/>
      <c r="EG326"/>
      <c r="EH326"/>
      <c r="EI326"/>
      <c r="EJ326"/>
      <c r="EK326"/>
      <c r="EL326"/>
    </row>
    <row r="327" spans="1:142" s="134" customFormat="1" ht="105" customHeight="1">
      <c r="A327" s="203" t="s">
        <v>184</v>
      </c>
      <c r="B327" s="205" t="s">
        <v>519</v>
      </c>
      <c r="C327" s="284" t="s">
        <v>520</v>
      </c>
      <c r="D327" s="203" t="s">
        <v>525</v>
      </c>
      <c r="E327" s="203" t="s">
        <v>2029</v>
      </c>
      <c r="F327" s="288">
        <v>1233821</v>
      </c>
      <c r="G327" s="294" t="s">
        <v>1713</v>
      </c>
      <c r="H327" s="203" t="s">
        <v>2031</v>
      </c>
      <c r="I327" s="203" t="s">
        <v>2032</v>
      </c>
      <c r="J327" s="286">
        <v>0.5</v>
      </c>
      <c r="K327" s="205" t="s">
        <v>1714</v>
      </c>
      <c r="L327" s="205" t="s">
        <v>1427</v>
      </c>
      <c r="M327" s="205" t="s">
        <v>2032</v>
      </c>
      <c r="N327" s="207">
        <v>1</v>
      </c>
      <c r="O327" s="207">
        <v>0</v>
      </c>
      <c r="P327" s="198">
        <f t="shared" si="30"/>
        <v>0</v>
      </c>
      <c r="Q327" s="392"/>
      <c r="R327" s="392"/>
      <c r="S327" s="392"/>
      <c r="T327" s="392"/>
      <c r="U327" s="392"/>
      <c r="V327" s="295">
        <v>45717</v>
      </c>
      <c r="W327" s="295">
        <v>46021</v>
      </c>
      <c r="X327" s="288">
        <f t="shared" si="32"/>
        <v>304</v>
      </c>
      <c r="Y327" s="289" t="s">
        <v>1697</v>
      </c>
      <c r="Z327" s="203" t="s">
        <v>1673</v>
      </c>
      <c r="AA327" s="290" t="s">
        <v>1698</v>
      </c>
      <c r="AB327" s="205" t="s">
        <v>2034</v>
      </c>
      <c r="AC327" s="205" t="s">
        <v>2036</v>
      </c>
      <c r="AD327" s="207" t="s">
        <v>870</v>
      </c>
      <c r="AE327" s="180"/>
      <c r="AF327" s="291">
        <v>400000000</v>
      </c>
      <c r="AG327" s="207"/>
      <c r="AH327" s="207" t="s">
        <v>880</v>
      </c>
      <c r="AI327" s="292">
        <v>45689</v>
      </c>
      <c r="AJ327" s="292" t="s">
        <v>298</v>
      </c>
      <c r="AK327" s="291">
        <v>400000000</v>
      </c>
      <c r="AL327" s="291">
        <v>400000000</v>
      </c>
      <c r="AM327" s="296"/>
      <c r="AN327" s="205" t="s">
        <v>1120</v>
      </c>
      <c r="AO327" s="207"/>
      <c r="AP327" s="172"/>
      <c r="AQ327" s="172"/>
      <c r="AR327" s="172"/>
      <c r="AS327" s="172"/>
      <c r="AT327" s="172"/>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c r="CD327"/>
      <c r="CE327"/>
      <c r="CF327"/>
      <c r="CG327"/>
      <c r="CH327"/>
      <c r="CI327"/>
      <c r="CJ327"/>
      <c r="CK327"/>
      <c r="CL327"/>
      <c r="CM327"/>
      <c r="CN327"/>
      <c r="CO327"/>
      <c r="CP327"/>
      <c r="CQ327"/>
      <c r="CR327"/>
      <c r="CS327"/>
      <c r="CT327"/>
      <c r="CU327"/>
      <c r="CV327"/>
      <c r="CW327"/>
      <c r="CX327"/>
      <c r="CY327"/>
      <c r="CZ327"/>
      <c r="DA327"/>
      <c r="DB327"/>
      <c r="DC327"/>
      <c r="DD327"/>
      <c r="DE327"/>
      <c r="DF327"/>
      <c r="DG327"/>
      <c r="DH327"/>
      <c r="DI327"/>
      <c r="DJ327"/>
      <c r="DK327"/>
      <c r="DL327"/>
      <c r="DM327"/>
      <c r="DN327"/>
      <c r="DO327"/>
      <c r="DP327"/>
      <c r="DQ327"/>
      <c r="DR327"/>
      <c r="DS327"/>
      <c r="DT327"/>
      <c r="DU327"/>
      <c r="DV327"/>
      <c r="DW327"/>
      <c r="DX327"/>
      <c r="DY327"/>
      <c r="DZ327"/>
      <c r="EA327"/>
      <c r="EB327"/>
      <c r="EC327"/>
      <c r="ED327"/>
      <c r="EE327"/>
      <c r="EF327"/>
      <c r="EG327"/>
      <c r="EH327"/>
      <c r="EI327"/>
      <c r="EJ327"/>
      <c r="EK327"/>
      <c r="EL327"/>
    </row>
    <row r="328" spans="1:142" s="134" customFormat="1" ht="90" customHeight="1">
      <c r="A328" s="203" t="s">
        <v>184</v>
      </c>
      <c r="B328" s="205" t="s">
        <v>519</v>
      </c>
      <c r="C328" s="284" t="s">
        <v>520</v>
      </c>
      <c r="D328" s="203" t="s">
        <v>525</v>
      </c>
      <c r="E328" s="203" t="s">
        <v>2029</v>
      </c>
      <c r="F328" s="288">
        <v>1233821</v>
      </c>
      <c r="G328" s="294" t="s">
        <v>1713</v>
      </c>
      <c r="H328" s="203" t="s">
        <v>2030</v>
      </c>
      <c r="I328" s="203" t="s">
        <v>2033</v>
      </c>
      <c r="J328" s="286">
        <v>0.5</v>
      </c>
      <c r="K328" s="205" t="s">
        <v>1715</v>
      </c>
      <c r="L328" s="205" t="s">
        <v>1427</v>
      </c>
      <c r="M328" s="205" t="s">
        <v>1716</v>
      </c>
      <c r="N328" s="207">
        <v>1</v>
      </c>
      <c r="O328" s="207">
        <v>0</v>
      </c>
      <c r="P328" s="198">
        <f t="shared" si="30"/>
        <v>0</v>
      </c>
      <c r="Q328" s="392"/>
      <c r="R328" s="392"/>
      <c r="S328" s="392"/>
      <c r="T328" s="392"/>
      <c r="U328" s="392"/>
      <c r="V328" s="295">
        <v>45717</v>
      </c>
      <c r="W328" s="295">
        <v>46021</v>
      </c>
      <c r="X328" s="288">
        <f t="shared" si="32"/>
        <v>304</v>
      </c>
      <c r="Y328" s="289" t="s">
        <v>1697</v>
      </c>
      <c r="Z328" s="203" t="s">
        <v>1673</v>
      </c>
      <c r="AA328" s="290" t="s">
        <v>1698</v>
      </c>
      <c r="AB328" s="205" t="s">
        <v>2035</v>
      </c>
      <c r="AC328" s="205" t="s">
        <v>2037</v>
      </c>
      <c r="AD328" s="207" t="s">
        <v>870</v>
      </c>
      <c r="AE328" s="180"/>
      <c r="AF328" s="291">
        <v>200000000</v>
      </c>
      <c r="AG328" s="207"/>
      <c r="AH328" s="207" t="s">
        <v>880</v>
      </c>
      <c r="AI328" s="292">
        <v>45689</v>
      </c>
      <c r="AJ328" s="292" t="s">
        <v>298</v>
      </c>
      <c r="AK328" s="291">
        <v>200000000</v>
      </c>
      <c r="AL328" s="291">
        <v>200000000</v>
      </c>
      <c r="AM328" s="296"/>
      <c r="AN328" s="205" t="s">
        <v>1120</v>
      </c>
      <c r="AO328" s="207"/>
      <c r="AP328" s="172"/>
      <c r="AQ328" s="172"/>
      <c r="AR328" s="172"/>
      <c r="AS328" s="172"/>
      <c r="AT328" s="172"/>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c r="CD328"/>
      <c r="CE328"/>
      <c r="CF328"/>
      <c r="CG328"/>
      <c r="CH328"/>
      <c r="CI328"/>
      <c r="CJ328"/>
      <c r="CK328"/>
      <c r="CL328"/>
      <c r="CM328"/>
      <c r="CN328"/>
      <c r="CO328"/>
      <c r="CP328"/>
      <c r="CQ328"/>
      <c r="CR328"/>
      <c r="CS328"/>
      <c r="CT328"/>
      <c r="CU328"/>
      <c r="CV328"/>
      <c r="CW328"/>
      <c r="CX328"/>
      <c r="CY328"/>
      <c r="CZ328"/>
      <c r="DA328"/>
      <c r="DB328"/>
      <c r="DC328"/>
      <c r="DD328"/>
      <c r="DE328"/>
      <c r="DF328"/>
      <c r="DG328"/>
      <c r="DH328"/>
      <c r="DI328"/>
      <c r="DJ328"/>
      <c r="DK328"/>
      <c r="DL328"/>
      <c r="DM328"/>
      <c r="DN328"/>
      <c r="DO328"/>
      <c r="DP328"/>
      <c r="DQ328"/>
      <c r="DR328"/>
      <c r="DS328"/>
      <c r="DT328"/>
      <c r="DU328"/>
      <c r="DV328"/>
      <c r="DW328"/>
      <c r="DX328"/>
      <c r="DY328"/>
      <c r="DZ328"/>
      <c r="EA328"/>
      <c r="EB328"/>
      <c r="EC328"/>
      <c r="ED328"/>
      <c r="EE328"/>
      <c r="EF328"/>
      <c r="EG328"/>
      <c r="EH328"/>
      <c r="EI328"/>
      <c r="EJ328"/>
      <c r="EK328"/>
      <c r="EL328"/>
    </row>
    <row r="329" spans="1:142" ht="42.75" customHeight="1">
      <c r="A329" s="180" t="str">
        <f>+CONCATENATE('1. ESTRATÉGICO'!E119)</f>
        <v/>
      </c>
      <c r="B329" s="172"/>
      <c r="C329" s="176"/>
      <c r="D329" s="297"/>
      <c r="E329" s="332" t="s">
        <v>2124</v>
      </c>
      <c r="F329" s="332"/>
      <c r="G329" s="332"/>
      <c r="H329" s="332"/>
      <c r="I329" s="332"/>
      <c r="J329" s="332"/>
      <c r="K329" s="332"/>
      <c r="L329" s="332"/>
      <c r="M329" s="332"/>
      <c r="N329" s="332"/>
      <c r="O329" s="332"/>
      <c r="P329" s="161">
        <f>AVERAGE(P327:P328)</f>
        <v>0</v>
      </c>
      <c r="Q329" s="400" t="s">
        <v>2170</v>
      </c>
      <c r="R329" s="400"/>
      <c r="S329" s="400"/>
      <c r="T329" s="400"/>
      <c r="U329" s="400"/>
      <c r="V329" s="223"/>
      <c r="W329" s="223"/>
      <c r="X329" s="223"/>
      <c r="Y329" s="298"/>
      <c r="Z329" s="188"/>
      <c r="AA329" s="223"/>
      <c r="AB329" s="204"/>
      <c r="AC329" s="204"/>
      <c r="AD329" s="299"/>
      <c r="AE329" s="172"/>
      <c r="AF329" s="172"/>
      <c r="AG329" s="172"/>
      <c r="AH329" s="172"/>
      <c r="AI329" s="172"/>
      <c r="AJ329" s="172"/>
      <c r="AK329" s="172"/>
      <c r="AL329" s="172"/>
      <c r="AM329" s="172"/>
      <c r="AN329" s="188"/>
      <c r="AO329" s="172"/>
      <c r="AP329" s="172"/>
      <c r="AQ329" s="300"/>
      <c r="AR329" s="172"/>
      <c r="AS329" s="172"/>
      <c r="AT329" s="172"/>
    </row>
    <row r="330" spans="1:142" ht="25.5">
      <c r="A330" s="180" t="str">
        <f>+CONCATENATE('1. ESTRATÉGICO'!E120)</f>
        <v/>
      </c>
      <c r="B330" s="172"/>
      <c r="C330" s="176"/>
      <c r="D330" s="297"/>
      <c r="E330" s="172"/>
      <c r="F330" s="176"/>
      <c r="G330" s="178"/>
      <c r="H330" s="188"/>
      <c r="I330" s="398" t="s">
        <v>2126</v>
      </c>
      <c r="J330" s="398"/>
      <c r="K330" s="398"/>
      <c r="L330" s="398"/>
      <c r="M330" s="398"/>
      <c r="N330" s="398"/>
      <c r="O330" s="398"/>
      <c r="P330" s="177">
        <f>(P14+P24+P27+P32+P49+P62+P65+P69+P75+P79+P97+P100+P104+P116+P128+P137+P147+P153+P165+P169+P174+P180+P185+P196+P203+P206+P221+P248+P253+P267+P281+P302+P317+P326+P329)/35</f>
        <v>0.10934555389950701</v>
      </c>
      <c r="Q330" s="172"/>
      <c r="R330" s="172"/>
      <c r="S330" s="172"/>
      <c r="T330" s="172"/>
      <c r="U330" s="177">
        <f>T331/Q331</f>
        <v>6.6224014378949689E-2</v>
      </c>
      <c r="V330" s="223"/>
      <c r="W330" s="223"/>
      <c r="X330" s="223"/>
      <c r="Y330" s="298"/>
      <c r="Z330" s="188"/>
      <c r="AA330" s="223"/>
      <c r="AB330" s="204"/>
      <c r="AC330" s="204"/>
      <c r="AD330" s="299"/>
      <c r="AE330" s="172"/>
      <c r="AF330" s="172"/>
      <c r="AG330" s="172"/>
      <c r="AH330" s="172"/>
      <c r="AI330" s="172"/>
      <c r="AJ330" s="172"/>
      <c r="AK330" s="172"/>
      <c r="AL330" s="172"/>
      <c r="AM330" s="172"/>
      <c r="AN330" s="188"/>
      <c r="AO330" s="172"/>
      <c r="AP330" s="300"/>
      <c r="AQ330" s="300"/>
      <c r="AR330" s="301"/>
      <c r="AS330" s="172"/>
      <c r="AT330" s="172"/>
    </row>
    <row r="331" spans="1:142" ht="26.25">
      <c r="A331" s="180" t="str">
        <f>+CONCATENATE('1. ESTRATÉGICO'!E121)</f>
        <v/>
      </c>
      <c r="B331" s="172"/>
      <c r="C331" s="176"/>
      <c r="D331" s="297"/>
      <c r="E331" s="172"/>
      <c r="F331" s="176"/>
      <c r="G331" s="178"/>
      <c r="H331" s="188"/>
      <c r="I331" s="178"/>
      <c r="J331" s="398" t="s">
        <v>2171</v>
      </c>
      <c r="K331" s="398"/>
      <c r="L331" s="398"/>
      <c r="M331" s="398"/>
      <c r="N331" s="398"/>
      <c r="O331" s="398"/>
      <c r="P331" s="398"/>
      <c r="Q331" s="211">
        <f>Q9+Q15+Q25+Q28+Q33+Q50+Q63+Q66+Q70+Q76+Q80+Q98+Q101+Q105+Q117+Q129+Q138+Q148+Q154+Q166+Q170+Q175+Q181+Q186+Q197+Q204+Q207+Q222+Q236+Q249+Q254+Q268+Q282+Q303</f>
        <v>465454629277.16998</v>
      </c>
      <c r="R331" s="211">
        <f>R9+R15+R25+R28+R33+R50+R63+R66+R70+R76+R80+R98+R101+R105+R117+R129+R138+R148+R154+R166+R170+R175+R181+R186+R197+R204+R207+R222+R236+R249+R254+R268+R282+R303</f>
        <v>647500000</v>
      </c>
      <c r="S331" s="177">
        <f>R331/Q331</f>
        <v>1.3911130307276958E-3</v>
      </c>
      <c r="T331" s="211">
        <f>T9+T15+T25+T28+T33+T50+T63+T66+T70+T76+T80+T98+T101+T105+T117+T129+T138+T148+T154+T166+T170+T175+T181+T186+T197+T204+T207+T222+T236+T249+T254+T268+T282+T303</f>
        <v>30824274062</v>
      </c>
      <c r="U331" s="302"/>
      <c r="V331" s="223"/>
      <c r="W331" s="223"/>
      <c r="X331" s="223"/>
      <c r="Y331" s="298"/>
      <c r="Z331" s="188"/>
      <c r="AA331" s="223"/>
      <c r="AB331" s="204"/>
      <c r="AC331" s="204"/>
      <c r="AD331" s="299"/>
      <c r="AE331" s="172"/>
      <c r="AF331" s="172"/>
      <c r="AG331" s="172"/>
      <c r="AH331" s="172"/>
      <c r="AI331" s="172"/>
      <c r="AJ331" s="172"/>
      <c r="AK331" s="398" t="s">
        <v>2127</v>
      </c>
      <c r="AL331" s="398"/>
      <c r="AM331" s="398"/>
      <c r="AN331" s="398"/>
      <c r="AO331" s="398"/>
      <c r="AP331" s="212">
        <v>465454629277.16998</v>
      </c>
      <c r="AQ331" s="212">
        <v>647500000</v>
      </c>
      <c r="AR331" s="177">
        <f>AQ331/AP331</f>
        <v>1.3911130307276958E-3</v>
      </c>
      <c r="AS331" s="172"/>
      <c r="AT331" s="172"/>
    </row>
    <row r="332" spans="1:142">
      <c r="A332" s="70" t="str">
        <f>+CONCATENATE('1. ESTRATÉGICO'!E122)</f>
        <v/>
      </c>
      <c r="P332" s="160"/>
      <c r="Q332" s="168"/>
      <c r="R332" s="168"/>
      <c r="S332" s="168"/>
      <c r="T332" s="168"/>
      <c r="U332" s="160"/>
      <c r="AP332" s="166"/>
      <c r="AQ332" s="165"/>
    </row>
    <row r="333" spans="1:142">
      <c r="A333" s="70" t="str">
        <f>+CONCATENATE('1. ESTRATÉGICO'!E123)</f>
        <v/>
      </c>
      <c r="P333" s="160"/>
      <c r="Q333" s="160"/>
      <c r="R333" s="160"/>
      <c r="S333" s="160"/>
      <c r="T333" s="160"/>
      <c r="U333" s="160"/>
    </row>
    <row r="334" spans="1:142">
      <c r="A334" s="70" t="str">
        <f>+CONCATENATE('1. ESTRATÉGICO'!E124)</f>
        <v/>
      </c>
      <c r="P334" s="160"/>
      <c r="Q334" s="160"/>
      <c r="R334" s="160"/>
      <c r="S334" s="160"/>
      <c r="T334" s="160"/>
      <c r="U334" s="160"/>
    </row>
    <row r="335" spans="1:142">
      <c r="A335" s="70" t="str">
        <f>+CONCATENATE('1. ESTRATÉGICO'!E125)</f>
        <v/>
      </c>
      <c r="P335" s="160"/>
      <c r="Q335" s="160"/>
      <c r="R335" s="160"/>
      <c r="S335" s="160"/>
      <c r="T335" s="160"/>
      <c r="U335" s="160"/>
    </row>
    <row r="336" spans="1:142">
      <c r="A336" s="70" t="str">
        <f>+CONCATENATE('1. ESTRATÉGICO'!E126)</f>
        <v/>
      </c>
      <c r="P336" s="160"/>
      <c r="Q336" s="160"/>
      <c r="R336" s="160"/>
      <c r="S336" s="160"/>
      <c r="T336" s="160"/>
      <c r="U336" s="160"/>
    </row>
    <row r="337" spans="1:21">
      <c r="A337" s="70" t="str">
        <f>+CONCATENATE('1. ESTRATÉGICO'!E127)</f>
        <v/>
      </c>
      <c r="P337" s="160"/>
      <c r="Q337" s="160"/>
      <c r="R337" s="160"/>
      <c r="S337" s="160"/>
      <c r="T337" s="160"/>
      <c r="U337" s="160"/>
    </row>
    <row r="338" spans="1:21">
      <c r="A338" s="70" t="str">
        <f>+CONCATENATE('1. ESTRATÉGICO'!E128)</f>
        <v/>
      </c>
      <c r="P338" s="160"/>
      <c r="Q338" s="160"/>
      <c r="R338" s="160"/>
      <c r="S338" s="160"/>
      <c r="T338" s="160"/>
      <c r="U338" s="160"/>
    </row>
    <row r="339" spans="1:21">
      <c r="A339" s="70" t="str">
        <f>+CONCATENATE('1. ESTRATÉGICO'!E129)</f>
        <v/>
      </c>
      <c r="P339" s="160"/>
      <c r="Q339" s="160"/>
      <c r="R339" s="160"/>
      <c r="S339" s="160"/>
      <c r="T339" s="160"/>
      <c r="U339" s="160"/>
    </row>
    <row r="340" spans="1:21">
      <c r="A340" s="70" t="str">
        <f>+CONCATENATE('1. ESTRATÉGICO'!E130)</f>
        <v/>
      </c>
      <c r="P340" s="160"/>
      <c r="Q340" s="160"/>
      <c r="R340" s="160"/>
      <c r="S340" s="160"/>
      <c r="T340" s="160"/>
      <c r="U340" s="160"/>
    </row>
    <row r="341" spans="1:21">
      <c r="A341" s="70" t="str">
        <f>+CONCATENATE('1. ESTRATÉGICO'!E131)</f>
        <v/>
      </c>
      <c r="P341" s="160"/>
      <c r="Q341" s="160"/>
      <c r="R341" s="160"/>
      <c r="S341" s="160"/>
      <c r="T341" s="160"/>
      <c r="U341" s="160"/>
    </row>
    <row r="342" spans="1:21">
      <c r="A342" s="70" t="str">
        <f>+CONCATENATE('1. ESTRATÉGICO'!E132)</f>
        <v/>
      </c>
      <c r="P342" s="160"/>
      <c r="Q342" s="160"/>
      <c r="R342" s="160"/>
      <c r="S342" s="160"/>
      <c r="T342" s="160"/>
      <c r="U342" s="160"/>
    </row>
    <row r="343" spans="1:21">
      <c r="A343" s="70" t="str">
        <f>+CONCATENATE('1. ESTRATÉGICO'!E133)</f>
        <v/>
      </c>
      <c r="P343" s="160"/>
      <c r="Q343" s="160"/>
      <c r="R343" s="160"/>
      <c r="S343" s="160"/>
      <c r="T343" s="160"/>
      <c r="U343" s="160"/>
    </row>
    <row r="344" spans="1:21">
      <c r="A344" s="70" t="str">
        <f>+CONCATENATE('1. ESTRATÉGICO'!E134)</f>
        <v/>
      </c>
      <c r="P344" s="160"/>
      <c r="Q344" s="160"/>
      <c r="R344" s="160"/>
      <c r="S344" s="160"/>
      <c r="T344" s="160"/>
      <c r="U344" s="160"/>
    </row>
    <row r="345" spans="1:21">
      <c r="A345" s="70" t="str">
        <f>+CONCATENATE('1. ESTRATÉGICO'!E135)</f>
        <v/>
      </c>
      <c r="P345" s="160"/>
      <c r="Q345" s="160"/>
      <c r="R345" s="160"/>
      <c r="S345" s="160"/>
      <c r="T345" s="160"/>
      <c r="U345" s="160"/>
    </row>
    <row r="346" spans="1:21">
      <c r="A346" s="70" t="str">
        <f>+CONCATENATE('1. ESTRATÉGICO'!E136)</f>
        <v/>
      </c>
      <c r="P346" s="160"/>
      <c r="Q346" s="160"/>
      <c r="R346" s="160"/>
      <c r="S346" s="160"/>
      <c r="T346" s="160"/>
      <c r="U346" s="160"/>
    </row>
    <row r="347" spans="1:21">
      <c r="A347" s="70" t="str">
        <f>+CONCATENATE('1. ESTRATÉGICO'!E137)</f>
        <v/>
      </c>
      <c r="P347" s="160"/>
      <c r="Q347" s="160"/>
      <c r="R347" s="160"/>
      <c r="S347" s="160"/>
      <c r="T347" s="160"/>
      <c r="U347" s="160"/>
    </row>
    <row r="348" spans="1:21">
      <c r="A348" s="70" t="str">
        <f>+CONCATENATE('1. ESTRATÉGICO'!E138)</f>
        <v/>
      </c>
      <c r="P348" s="160"/>
      <c r="Q348" s="160"/>
      <c r="R348" s="160"/>
      <c r="S348" s="160"/>
      <c r="T348" s="160"/>
      <c r="U348" s="160"/>
    </row>
    <row r="349" spans="1:21">
      <c r="A349" s="70" t="str">
        <f>+CONCATENATE('1. ESTRATÉGICO'!E139)</f>
        <v/>
      </c>
    </row>
    <row r="350" spans="1:21">
      <c r="A350" s="70" t="str">
        <f>+CONCATENATE('1. ESTRATÉGICO'!E140)</f>
        <v/>
      </c>
    </row>
    <row r="351" spans="1:21">
      <c r="A351" s="70" t="str">
        <f>+CONCATENATE('1. ESTRATÉGICO'!E141)</f>
        <v/>
      </c>
    </row>
    <row r="352" spans="1:21">
      <c r="A352" s="70" t="str">
        <f>+CONCATENATE('1. ESTRATÉGICO'!E142)</f>
        <v/>
      </c>
    </row>
    <row r="353" spans="1:1">
      <c r="A353" s="70" t="str">
        <f>+CONCATENATE('1. ESTRATÉGICO'!E143)</f>
        <v/>
      </c>
    </row>
    <row r="354" spans="1:1">
      <c r="A354" s="70" t="str">
        <f>+CONCATENATE('1. ESTRATÉGICO'!E144)</f>
        <v/>
      </c>
    </row>
    <row r="355" spans="1:1">
      <c r="A355" s="70" t="str">
        <f>+CONCATENATE('1. ESTRATÉGICO'!E145)</f>
        <v/>
      </c>
    </row>
    <row r="356" spans="1:1">
      <c r="A356" s="70" t="str">
        <f>+CONCATENATE('1. ESTRATÉGICO'!E146)</f>
        <v/>
      </c>
    </row>
    <row r="357" spans="1:1">
      <c r="A357" s="70" t="str">
        <f>+CONCATENATE('1. ESTRATÉGICO'!E147)</f>
        <v/>
      </c>
    </row>
    <row r="358" spans="1:1">
      <c r="A358" s="70" t="str">
        <f>+CONCATENATE('1. ESTRATÉGICO'!E148)</f>
        <v/>
      </c>
    </row>
    <row r="359" spans="1:1">
      <c r="A359" s="70" t="str">
        <f>+CONCATENATE('1. ESTRATÉGICO'!E149)</f>
        <v/>
      </c>
    </row>
    <row r="360" spans="1:1">
      <c r="A360" s="70" t="str">
        <f>+CONCATENATE('1. ESTRATÉGICO'!E150)</f>
        <v/>
      </c>
    </row>
    <row r="361" spans="1:1">
      <c r="A361" s="70" t="str">
        <f>+CONCATENATE('1. ESTRATÉGICO'!E151)</f>
        <v/>
      </c>
    </row>
    <row r="362" spans="1:1">
      <c r="A362" s="70" t="str">
        <f>+CONCATENATE('1. ESTRATÉGICO'!E152)</f>
        <v/>
      </c>
    </row>
    <row r="363" spans="1:1">
      <c r="A363" s="70" t="str">
        <f>+CONCATENATE('1. ESTRATÉGICO'!E153)</f>
        <v/>
      </c>
    </row>
    <row r="364" spans="1:1">
      <c r="A364" s="70" t="str">
        <f>+CONCATENATE('1. ESTRATÉGICO'!E154)</f>
        <v/>
      </c>
    </row>
    <row r="365" spans="1:1">
      <c r="A365" s="70" t="str">
        <f>+CONCATENATE('1. ESTRATÉGICO'!E155)</f>
        <v/>
      </c>
    </row>
    <row r="366" spans="1:1">
      <c r="A366" s="70" t="str">
        <f>+CONCATENATE('1. ESTRATÉGICO'!E156)</f>
        <v/>
      </c>
    </row>
    <row r="367" spans="1:1">
      <c r="A367" s="70" t="str">
        <f>+CONCATENATE('1. ESTRATÉGICO'!E157)</f>
        <v/>
      </c>
    </row>
    <row r="368" spans="1:1">
      <c r="A368" s="70" t="str">
        <f>+CONCATENATE('1. ESTRATÉGICO'!E158)</f>
        <v/>
      </c>
    </row>
    <row r="369" spans="1:1">
      <c r="A369" s="70" t="str">
        <f>+CONCATENATE('1. ESTRATÉGICO'!E159)</f>
        <v/>
      </c>
    </row>
    <row r="370" spans="1:1">
      <c r="A370" s="70" t="str">
        <f>+CONCATENATE('1. ESTRATÉGICO'!E160)</f>
        <v/>
      </c>
    </row>
    <row r="371" spans="1:1">
      <c r="A371" s="70" t="str">
        <f>+CONCATENATE('1. ESTRATÉGICO'!E161)</f>
        <v/>
      </c>
    </row>
    <row r="372" spans="1:1">
      <c r="A372" s="70" t="str">
        <f>+CONCATENATE('1. ESTRATÉGICO'!E162)</f>
        <v/>
      </c>
    </row>
    <row r="373" spans="1:1">
      <c r="A373" s="70" t="str">
        <f>+CONCATENATE('1. ESTRATÉGICO'!E163)</f>
        <v/>
      </c>
    </row>
    <row r="374" spans="1:1">
      <c r="A374" s="70" t="str">
        <f>+CONCATENATE('1. ESTRATÉGICO'!E164)</f>
        <v/>
      </c>
    </row>
    <row r="375" spans="1:1">
      <c r="A375" s="70" t="str">
        <f>+CONCATENATE('1. ESTRATÉGICO'!E165)</f>
        <v/>
      </c>
    </row>
    <row r="376" spans="1:1">
      <c r="A376" s="70" t="str">
        <f>+CONCATENATE('1. ESTRATÉGICO'!E166)</f>
        <v/>
      </c>
    </row>
    <row r="377" spans="1:1">
      <c r="A377" s="70" t="str">
        <f>+CONCATENATE('1. ESTRATÉGICO'!E167)</f>
        <v/>
      </c>
    </row>
    <row r="378" spans="1:1">
      <c r="A378" s="70" t="str">
        <f>+CONCATENATE('1. ESTRATÉGICO'!E168)</f>
        <v/>
      </c>
    </row>
    <row r="379" spans="1:1">
      <c r="A379" s="70" t="str">
        <f>+CONCATENATE('1. ESTRATÉGICO'!E169)</f>
        <v/>
      </c>
    </row>
    <row r="380" spans="1:1">
      <c r="A380" s="70" t="str">
        <f>+CONCATENATE('1. ESTRATÉGICO'!E170)</f>
        <v/>
      </c>
    </row>
    <row r="381" spans="1:1">
      <c r="A381" s="70" t="str">
        <f>+CONCATENATE('1. ESTRATÉGICO'!E171)</f>
        <v/>
      </c>
    </row>
    <row r="382" spans="1:1">
      <c r="A382" s="70" t="str">
        <f>+CONCATENATE('1. ESTRATÉGICO'!E172)</f>
        <v/>
      </c>
    </row>
    <row r="383" spans="1:1">
      <c r="A383" s="70" t="str">
        <f>+CONCATENATE('1. ESTRATÉGICO'!E173)</f>
        <v/>
      </c>
    </row>
    <row r="384" spans="1:1">
      <c r="A384" s="70" t="str">
        <f>+CONCATENATE('1. ESTRATÉGICO'!E174)</f>
        <v/>
      </c>
    </row>
    <row r="385" spans="1:1">
      <c r="A385" s="70" t="str">
        <f>+CONCATENATE('1. ESTRATÉGICO'!E175)</f>
        <v/>
      </c>
    </row>
    <row r="386" spans="1:1">
      <c r="A386" s="70" t="str">
        <f>+CONCATENATE('1. ESTRATÉGICO'!E176)</f>
        <v/>
      </c>
    </row>
    <row r="387" spans="1:1">
      <c r="A387" s="70" t="str">
        <f>+CONCATENATE('1. ESTRATÉGICO'!E177)</f>
        <v/>
      </c>
    </row>
    <row r="388" spans="1:1">
      <c r="A388" s="70" t="str">
        <f>+CONCATENATE('1. ESTRATÉGICO'!E178)</f>
        <v/>
      </c>
    </row>
    <row r="389" spans="1:1">
      <c r="A389" s="70" t="str">
        <f>+CONCATENATE('1. ESTRATÉGICO'!E179)</f>
        <v/>
      </c>
    </row>
    <row r="390" spans="1:1">
      <c r="A390" s="70" t="str">
        <f>+CONCATENATE('1. ESTRATÉGICO'!E180)</f>
        <v/>
      </c>
    </row>
    <row r="391" spans="1:1">
      <c r="A391" s="70" t="str">
        <f>+CONCATENATE('1. ESTRATÉGICO'!E181)</f>
        <v/>
      </c>
    </row>
    <row r="392" spans="1:1">
      <c r="A392" s="70" t="str">
        <f>+CONCATENATE('1. ESTRATÉGICO'!E182)</f>
        <v/>
      </c>
    </row>
    <row r="393" spans="1:1">
      <c r="A393" s="70" t="str">
        <f>+CONCATENATE('1. ESTRATÉGICO'!E183)</f>
        <v/>
      </c>
    </row>
    <row r="394" spans="1:1">
      <c r="A394" s="70" t="str">
        <f>+CONCATENATE('1. ESTRATÉGICO'!E184)</f>
        <v/>
      </c>
    </row>
    <row r="395" spans="1:1">
      <c r="A395" s="70" t="str">
        <f>+CONCATENATE('1. ESTRATÉGICO'!E185)</f>
        <v/>
      </c>
    </row>
    <row r="396" spans="1:1">
      <c r="A396" s="70" t="str">
        <f>+CONCATENATE('1. ESTRATÉGICO'!E186)</f>
        <v/>
      </c>
    </row>
    <row r="397" spans="1:1">
      <c r="A397" s="70" t="str">
        <f>+CONCATENATE('1. ESTRATÉGICO'!E187)</f>
        <v/>
      </c>
    </row>
    <row r="398" spans="1:1">
      <c r="A398" s="70" t="str">
        <f>+CONCATENATE('1. ESTRATÉGICO'!E188)</f>
        <v/>
      </c>
    </row>
    <row r="399" spans="1:1">
      <c r="A399" s="70" t="str">
        <f>+CONCATENATE('1. ESTRATÉGICO'!E189)</f>
        <v/>
      </c>
    </row>
    <row r="400" spans="1:1">
      <c r="A400" s="70" t="str">
        <f>+CONCATENATE('1. ESTRATÉGICO'!E190)</f>
        <v/>
      </c>
    </row>
    <row r="401" spans="1:1">
      <c r="A401" s="70" t="str">
        <f>+CONCATENATE('1. ESTRATÉGICO'!E191)</f>
        <v/>
      </c>
    </row>
    <row r="402" spans="1:1">
      <c r="A402" s="70" t="str">
        <f>+CONCATENATE('1. ESTRATÉGICO'!E192)</f>
        <v/>
      </c>
    </row>
    <row r="403" spans="1:1">
      <c r="A403" s="70" t="str">
        <f>+CONCATENATE('1. ESTRATÉGICO'!E193)</f>
        <v/>
      </c>
    </row>
    <row r="404" spans="1:1">
      <c r="A404" s="70" t="str">
        <f>+CONCATENATE('1. ESTRATÉGICO'!E194)</f>
        <v/>
      </c>
    </row>
    <row r="405" spans="1:1">
      <c r="A405" s="70" t="str">
        <f>+CONCATENATE('1. ESTRATÉGICO'!E195)</f>
        <v/>
      </c>
    </row>
    <row r="406" spans="1:1">
      <c r="A406" s="70" t="str">
        <f>+CONCATENATE('1. ESTRATÉGICO'!E196)</f>
        <v/>
      </c>
    </row>
    <row r="407" spans="1:1">
      <c r="A407" s="70" t="str">
        <f>+CONCATENATE('1. ESTRATÉGICO'!E197)</f>
        <v/>
      </c>
    </row>
    <row r="408" spans="1:1">
      <c r="A408" s="70" t="str">
        <f>+CONCATENATE('1. ESTRATÉGICO'!E198)</f>
        <v/>
      </c>
    </row>
    <row r="409" spans="1:1">
      <c r="A409" s="70" t="str">
        <f>+CONCATENATE('1. ESTRATÉGICO'!E199)</f>
        <v/>
      </c>
    </row>
    <row r="410" spans="1:1">
      <c r="A410" s="70" t="str">
        <f>+CONCATENATE('1. ESTRATÉGICO'!E200)</f>
        <v/>
      </c>
    </row>
    <row r="411" spans="1:1">
      <c r="A411" s="70" t="str">
        <f>+CONCATENATE('1. ESTRATÉGICO'!E201)</f>
        <v/>
      </c>
    </row>
    <row r="412" spans="1:1">
      <c r="A412" s="70" t="str">
        <f>+CONCATENATE('1. ESTRATÉGICO'!E202)</f>
        <v/>
      </c>
    </row>
    <row r="413" spans="1:1">
      <c r="A413" s="70" t="str">
        <f>+CONCATENATE('1. ESTRATÉGICO'!E203)</f>
        <v/>
      </c>
    </row>
    <row r="414" spans="1:1">
      <c r="A414" s="70" t="str">
        <f>+CONCATENATE('1. ESTRATÉGICO'!E204)</f>
        <v/>
      </c>
    </row>
    <row r="415" spans="1:1">
      <c r="A415" s="70" t="str">
        <f>+CONCATENATE('1. ESTRATÉGICO'!E205)</f>
        <v/>
      </c>
    </row>
    <row r="416" spans="1:1">
      <c r="A416" s="70" t="str">
        <f>+CONCATENATE('1. ESTRATÉGICO'!E206)</f>
        <v/>
      </c>
    </row>
    <row r="417" spans="1:1">
      <c r="A417" s="70" t="str">
        <f>+CONCATENATE('1. ESTRATÉGICO'!E207)</f>
        <v/>
      </c>
    </row>
    <row r="418" spans="1:1">
      <c r="A418" s="70" t="str">
        <f>+CONCATENATE('1. ESTRATÉGICO'!E208)</f>
        <v/>
      </c>
    </row>
    <row r="419" spans="1:1">
      <c r="A419" s="70" t="str">
        <f>+CONCATENATE('1. ESTRATÉGICO'!E209)</f>
        <v/>
      </c>
    </row>
    <row r="420" spans="1:1">
      <c r="A420" s="70" t="str">
        <f>+CONCATENATE('1. ESTRATÉGICO'!E210)</f>
        <v/>
      </c>
    </row>
    <row r="421" spans="1:1">
      <c r="A421" s="70" t="str">
        <f>+CONCATENATE('1. ESTRATÉGICO'!E211)</f>
        <v/>
      </c>
    </row>
    <row r="422" spans="1:1">
      <c r="A422" s="70" t="str">
        <f>+CONCATENATE('1. ESTRATÉGICO'!E212)</f>
        <v/>
      </c>
    </row>
    <row r="423" spans="1:1">
      <c r="A423" s="70" t="str">
        <f>+CONCATENATE('1. ESTRATÉGICO'!E213)</f>
        <v/>
      </c>
    </row>
    <row r="424" spans="1:1">
      <c r="A424" s="70" t="str">
        <f>+CONCATENATE('1. ESTRATÉGICO'!E214)</f>
        <v/>
      </c>
    </row>
    <row r="425" spans="1:1">
      <c r="A425" s="70" t="str">
        <f>+CONCATENATE('1. ESTRATÉGICO'!E215)</f>
        <v/>
      </c>
    </row>
    <row r="426" spans="1:1">
      <c r="A426" s="70" t="str">
        <f>+CONCATENATE('1. ESTRATÉGICO'!E216)</f>
        <v/>
      </c>
    </row>
    <row r="427" spans="1:1">
      <c r="A427" s="70" t="str">
        <f>+CONCATENATE('1. ESTRATÉGICO'!E217)</f>
        <v/>
      </c>
    </row>
    <row r="428" spans="1:1">
      <c r="A428" s="70" t="str">
        <f>+CONCATENATE('1. ESTRATÉGICO'!E218)</f>
        <v/>
      </c>
    </row>
    <row r="429" spans="1:1">
      <c r="A429" s="70" t="str">
        <f>+CONCATENATE('1. ESTRATÉGICO'!E219)</f>
        <v/>
      </c>
    </row>
    <row r="430" spans="1:1">
      <c r="A430" s="70" t="str">
        <f>+CONCATENATE('1. ESTRATÉGICO'!E220)</f>
        <v/>
      </c>
    </row>
    <row r="431" spans="1:1" ht="76.5" customHeight="1">
      <c r="A431" s="70"/>
    </row>
    <row r="432" spans="1:1" ht="76.5" customHeight="1">
      <c r="A432" s="70" t="str">
        <f>+CONCATENATE('1. ESTRATÉGICO'!E221)</f>
        <v/>
      </c>
    </row>
    <row r="433" spans="1:1">
      <c r="A433" s="70" t="str">
        <f>+CONCATENATE('1. ESTRATÉGICO'!E222)</f>
        <v/>
      </c>
    </row>
    <row r="434" spans="1:1">
      <c r="A434" s="70" t="str">
        <f>+CONCATENATE('1. ESTRATÉGICO'!E223)</f>
        <v/>
      </c>
    </row>
    <row r="435" spans="1:1">
      <c r="A435" s="70" t="str">
        <f>+CONCATENATE('1. ESTRATÉGICO'!E224)</f>
        <v/>
      </c>
    </row>
    <row r="436" spans="1:1">
      <c r="A436" s="70" t="str">
        <f>+CONCATENATE('1. ESTRATÉGICO'!E225)</f>
        <v/>
      </c>
    </row>
    <row r="437" spans="1:1">
      <c r="A437" s="70" t="str">
        <f>+CONCATENATE('1. ESTRATÉGICO'!E226)</f>
        <v/>
      </c>
    </row>
    <row r="438" spans="1:1">
      <c r="A438" s="70" t="str">
        <f>+CONCATENATE('1. ESTRATÉGICO'!E227)</f>
        <v/>
      </c>
    </row>
    <row r="439" spans="1:1">
      <c r="A439" s="70" t="str">
        <f>+CONCATENATE('1. ESTRATÉGICO'!E228)</f>
        <v/>
      </c>
    </row>
    <row r="440" spans="1:1">
      <c r="A440" s="70" t="str">
        <f>+CONCATENATE('1. ESTRATÉGICO'!E229)</f>
        <v/>
      </c>
    </row>
    <row r="441" spans="1:1">
      <c r="A441" s="70" t="str">
        <f>+CONCATENATE('1. ESTRATÉGICO'!E230)</f>
        <v/>
      </c>
    </row>
    <row r="442" spans="1:1">
      <c r="A442" s="70" t="str">
        <f>+CONCATENATE('1. ESTRATÉGICO'!E231)</f>
        <v/>
      </c>
    </row>
    <row r="443" spans="1:1">
      <c r="A443" s="70" t="str">
        <f>+CONCATENATE('1. ESTRATÉGICO'!E232)</f>
        <v/>
      </c>
    </row>
    <row r="444" spans="1:1">
      <c r="A444" s="70" t="str">
        <f>+CONCATENATE('1. ESTRATÉGICO'!E233)</f>
        <v/>
      </c>
    </row>
    <row r="445" spans="1:1">
      <c r="A445" s="70" t="str">
        <f>+CONCATENATE('1. ESTRATÉGICO'!E234)</f>
        <v/>
      </c>
    </row>
    <row r="446" spans="1:1">
      <c r="A446" s="70" t="str">
        <f>+CONCATENATE('1. ESTRATÉGICO'!E235)</f>
        <v/>
      </c>
    </row>
    <row r="447" spans="1:1">
      <c r="A447" s="70" t="str">
        <f>+CONCATENATE('1. ESTRATÉGICO'!E236)</f>
        <v/>
      </c>
    </row>
    <row r="448" spans="1:1">
      <c r="A448" s="70" t="str">
        <f>+CONCATENATE('1. ESTRATÉGICO'!E237)</f>
        <v/>
      </c>
    </row>
    <row r="449" spans="1:1">
      <c r="A449" s="70" t="str">
        <f>+CONCATENATE('1. ESTRATÉGICO'!E238)</f>
        <v/>
      </c>
    </row>
    <row r="450" spans="1:1">
      <c r="A450" s="70" t="str">
        <f>+CONCATENATE('1. ESTRATÉGICO'!E239)</f>
        <v/>
      </c>
    </row>
    <row r="451" spans="1:1">
      <c r="A451" s="70" t="str">
        <f>+CONCATENATE('1. ESTRATÉGICO'!E240)</f>
        <v/>
      </c>
    </row>
    <row r="452" spans="1:1">
      <c r="A452" s="70" t="str">
        <f>+CONCATENATE('1. ESTRATÉGICO'!E241)</f>
        <v/>
      </c>
    </row>
    <row r="453" spans="1:1">
      <c r="A453" s="70" t="str">
        <f>+CONCATENATE('1. ESTRATÉGICO'!E242)</f>
        <v/>
      </c>
    </row>
    <row r="454" spans="1:1">
      <c r="A454" s="70" t="str">
        <f>+CONCATENATE('1. ESTRATÉGICO'!E243)</f>
        <v/>
      </c>
    </row>
    <row r="455" spans="1:1">
      <c r="A455" s="70" t="str">
        <f>+CONCATENATE('1. ESTRATÉGICO'!E244)</f>
        <v/>
      </c>
    </row>
    <row r="456" spans="1:1">
      <c r="A456" s="70" t="str">
        <f>+CONCATENATE('1. ESTRATÉGICO'!E245)</f>
        <v/>
      </c>
    </row>
    <row r="457" spans="1:1">
      <c r="A457" s="70" t="str">
        <f>+CONCATENATE('1. ESTRATÉGICO'!E246)</f>
        <v/>
      </c>
    </row>
    <row r="458" spans="1:1">
      <c r="A458" s="70" t="str">
        <f>+CONCATENATE('1. ESTRATÉGICO'!E247)</f>
        <v/>
      </c>
    </row>
    <row r="459" spans="1:1">
      <c r="A459" s="70" t="str">
        <f>+CONCATENATE('1. ESTRATÉGICO'!E248)</f>
        <v/>
      </c>
    </row>
    <row r="460" spans="1:1">
      <c r="A460" s="70" t="str">
        <f>+CONCATENATE('1. ESTRATÉGICO'!E249)</f>
        <v/>
      </c>
    </row>
    <row r="461" spans="1:1">
      <c r="A461" s="70" t="str">
        <f>+CONCATENATE('1. ESTRATÉGICO'!E250)</f>
        <v/>
      </c>
    </row>
    <row r="462" spans="1:1">
      <c r="A462" s="70" t="str">
        <f>+CONCATENATE('1. ESTRATÉGICO'!E251)</f>
        <v/>
      </c>
    </row>
    <row r="463" spans="1:1">
      <c r="A463" s="70" t="str">
        <f>+CONCATENATE('1. ESTRATÉGICO'!E252)</f>
        <v/>
      </c>
    </row>
    <row r="464" spans="1:1">
      <c r="A464" s="70" t="str">
        <f>+CONCATENATE('1. ESTRATÉGICO'!E253)</f>
        <v/>
      </c>
    </row>
    <row r="465" spans="1:1">
      <c r="A465" s="70" t="str">
        <f>+CONCATENATE('1. ESTRATÉGICO'!E254)</f>
        <v/>
      </c>
    </row>
    <row r="466" spans="1:1">
      <c r="A466" s="70" t="str">
        <f>+CONCATENATE('1. ESTRATÉGICO'!E255)</f>
        <v/>
      </c>
    </row>
    <row r="467" spans="1:1">
      <c r="A467" s="70" t="str">
        <f>+CONCATENATE('1. ESTRATÉGICO'!E256)</f>
        <v/>
      </c>
    </row>
    <row r="468" spans="1:1">
      <c r="A468" s="70" t="str">
        <f>+CONCATENATE('1. ESTRATÉGICO'!E257)</f>
        <v/>
      </c>
    </row>
    <row r="469" spans="1:1">
      <c r="A469" s="70" t="str">
        <f>+CONCATENATE('1. ESTRATÉGICO'!E258)</f>
        <v/>
      </c>
    </row>
    <row r="470" spans="1:1">
      <c r="A470" s="70" t="str">
        <f>+CONCATENATE('1. ESTRATÉGICO'!E259)</f>
        <v/>
      </c>
    </row>
    <row r="471" spans="1:1">
      <c r="A471" s="70" t="str">
        <f>+CONCATENATE('1. ESTRATÉGICO'!E260)</f>
        <v/>
      </c>
    </row>
    <row r="472" spans="1:1">
      <c r="A472" s="70" t="str">
        <f>+CONCATENATE('1. ESTRATÉGICO'!E261)</f>
        <v/>
      </c>
    </row>
    <row r="473" spans="1:1">
      <c r="A473" s="70" t="str">
        <f>+CONCATENATE('1. ESTRATÉGICO'!E262)</f>
        <v/>
      </c>
    </row>
    <row r="474" spans="1:1">
      <c r="A474" s="70" t="str">
        <f>+CONCATENATE('1. ESTRATÉGICO'!E263)</f>
        <v/>
      </c>
    </row>
    <row r="475" spans="1:1">
      <c r="A475" s="70" t="str">
        <f>+CONCATENATE('1. ESTRATÉGICO'!E264)</f>
        <v/>
      </c>
    </row>
    <row r="476" spans="1:1">
      <c r="A476" s="70" t="str">
        <f>+CONCATENATE('1. ESTRATÉGICO'!E265)</f>
        <v/>
      </c>
    </row>
    <row r="477" spans="1:1">
      <c r="A477" s="70" t="str">
        <f>+CONCATENATE('1. ESTRATÉGICO'!E266)</f>
        <v/>
      </c>
    </row>
    <row r="478" spans="1:1">
      <c r="A478" s="70" t="str">
        <f>+CONCATENATE('1. ESTRATÉGICO'!E267)</f>
        <v/>
      </c>
    </row>
    <row r="479" spans="1:1">
      <c r="A479" s="70" t="str">
        <f>+CONCATENATE('1. ESTRATÉGICO'!E268)</f>
        <v/>
      </c>
    </row>
    <row r="480" spans="1:1">
      <c r="A480" s="70" t="str">
        <f>+CONCATENATE('1. ESTRATÉGICO'!E269)</f>
        <v/>
      </c>
    </row>
    <row r="481" spans="1:1">
      <c r="A481" s="70" t="str">
        <f>+CONCATENATE('1. ESTRATÉGICO'!E270)</f>
        <v/>
      </c>
    </row>
    <row r="482" spans="1:1">
      <c r="A482" s="70" t="str">
        <f>+CONCATENATE('1. ESTRATÉGICO'!E271)</f>
        <v/>
      </c>
    </row>
    <row r="483" spans="1:1">
      <c r="A483" s="70" t="str">
        <f>+CONCATENATE('1. ESTRATÉGICO'!E272)</f>
        <v/>
      </c>
    </row>
    <row r="484" spans="1:1">
      <c r="A484" s="70" t="str">
        <f>+CONCATENATE('1. ESTRATÉGICO'!E273)</f>
        <v/>
      </c>
    </row>
    <row r="485" spans="1:1">
      <c r="A485" s="70" t="str">
        <f>+CONCATENATE('1. ESTRATÉGICO'!E274)</f>
        <v/>
      </c>
    </row>
    <row r="486" spans="1:1">
      <c r="A486" s="70" t="str">
        <f>+CONCATENATE('1. ESTRATÉGICO'!E275)</f>
        <v/>
      </c>
    </row>
    <row r="487" spans="1:1">
      <c r="A487" s="70" t="str">
        <f>+CONCATENATE('1. ESTRATÉGICO'!E276)</f>
        <v/>
      </c>
    </row>
    <row r="488" spans="1:1">
      <c r="A488" s="70" t="str">
        <f>+CONCATENATE('1. ESTRATÉGICO'!E277)</f>
        <v/>
      </c>
    </row>
    <row r="489" spans="1:1">
      <c r="A489" s="70" t="str">
        <f>+CONCATENATE('1. ESTRATÉGICO'!E278)</f>
        <v/>
      </c>
    </row>
    <row r="490" spans="1:1">
      <c r="A490" s="70" t="str">
        <f>+CONCATENATE('1. ESTRATÉGICO'!E279)</f>
        <v/>
      </c>
    </row>
    <row r="491" spans="1:1">
      <c r="A491" s="70" t="str">
        <f>+CONCATENATE('1. ESTRATÉGICO'!E280)</f>
        <v/>
      </c>
    </row>
    <row r="492" spans="1:1">
      <c r="A492" s="70" t="str">
        <f>+CONCATENATE('1. ESTRATÉGICO'!E281)</f>
        <v/>
      </c>
    </row>
    <row r="493" spans="1:1">
      <c r="A493" s="70" t="str">
        <f>+CONCATENATE('1. ESTRATÉGICO'!E282)</f>
        <v/>
      </c>
    </row>
    <row r="494" spans="1:1">
      <c r="A494" s="70" t="str">
        <f>+CONCATENATE('1. ESTRATÉGICO'!E283)</f>
        <v/>
      </c>
    </row>
    <row r="495" spans="1:1">
      <c r="A495" s="70" t="str">
        <f>+CONCATENATE('1. ESTRATÉGICO'!E284)</f>
        <v/>
      </c>
    </row>
    <row r="496" spans="1:1">
      <c r="A496" s="70" t="str">
        <f>+CONCATENATE('1. ESTRATÉGICO'!E285)</f>
        <v/>
      </c>
    </row>
    <row r="497" spans="1:1">
      <c r="A497" s="70" t="str">
        <f>+CONCATENATE('1. ESTRATÉGICO'!E286)</f>
        <v/>
      </c>
    </row>
    <row r="498" spans="1:1">
      <c r="A498" s="70" t="str">
        <f>+CONCATENATE('1. ESTRATÉGICO'!E287)</f>
        <v/>
      </c>
    </row>
    <row r="499" spans="1:1">
      <c r="A499" s="70" t="str">
        <f>+CONCATENATE('1. ESTRATÉGICO'!E288)</f>
        <v/>
      </c>
    </row>
    <row r="500" spans="1:1">
      <c r="A500" s="70" t="str">
        <f>+CONCATENATE('1. ESTRATÉGICO'!E289)</f>
        <v/>
      </c>
    </row>
    <row r="501" spans="1:1">
      <c r="A501" s="70" t="str">
        <f>+CONCATENATE('1. ESTRATÉGICO'!E290)</f>
        <v/>
      </c>
    </row>
    <row r="502" spans="1:1">
      <c r="A502" s="70" t="str">
        <f>+CONCATENATE('1. ESTRATÉGICO'!E291)</f>
        <v/>
      </c>
    </row>
    <row r="503" spans="1:1">
      <c r="A503" s="70" t="str">
        <f>+CONCATENATE('1. ESTRATÉGICO'!E292)</f>
        <v/>
      </c>
    </row>
    <row r="504" spans="1:1">
      <c r="A504" s="70" t="str">
        <f>+CONCATENATE('1. ESTRATÉGICO'!E293)</f>
        <v/>
      </c>
    </row>
    <row r="505" spans="1:1">
      <c r="A505" s="70" t="str">
        <f>+CONCATENATE('1. ESTRATÉGICO'!E294)</f>
        <v/>
      </c>
    </row>
    <row r="506" spans="1:1">
      <c r="A506" s="70" t="str">
        <f>+CONCATENATE('1. ESTRATÉGICO'!E295)</f>
        <v/>
      </c>
    </row>
    <row r="507" spans="1:1">
      <c r="A507" s="70" t="str">
        <f>+CONCATENATE('1. ESTRATÉGICO'!E296)</f>
        <v/>
      </c>
    </row>
    <row r="508" spans="1:1">
      <c r="A508" s="70" t="str">
        <f>+CONCATENATE('1. ESTRATÉGICO'!E297)</f>
        <v/>
      </c>
    </row>
    <row r="509" spans="1:1">
      <c r="A509" s="70" t="str">
        <f>+CONCATENATE('1. ESTRATÉGICO'!E298)</f>
        <v/>
      </c>
    </row>
    <row r="510" spans="1:1">
      <c r="A510" s="70" t="str">
        <f>+CONCATENATE('1. ESTRATÉGICO'!E299)</f>
        <v/>
      </c>
    </row>
    <row r="511" spans="1:1">
      <c r="A511" s="70" t="str">
        <f>+CONCATENATE('1. ESTRATÉGICO'!E300)</f>
        <v/>
      </c>
    </row>
    <row r="512" spans="1:1">
      <c r="A512" s="70" t="str">
        <f>+CONCATENATE('1. ESTRATÉGICO'!E301)</f>
        <v/>
      </c>
    </row>
    <row r="513" spans="1:1">
      <c r="A513" s="70" t="str">
        <f>+CONCATENATE('1. ESTRATÉGICO'!E302)</f>
        <v/>
      </c>
    </row>
    <row r="514" spans="1:1">
      <c r="A514" s="70" t="str">
        <f>+CONCATENATE('1. ESTRATÉGICO'!E303)</f>
        <v/>
      </c>
    </row>
    <row r="515" spans="1:1">
      <c r="A515" s="70" t="str">
        <f>+CONCATENATE('1. ESTRATÉGICO'!E304)</f>
        <v/>
      </c>
    </row>
    <row r="516" spans="1:1">
      <c r="A516" s="70" t="str">
        <f>+CONCATENATE('1. ESTRATÉGICO'!E305)</f>
        <v/>
      </c>
    </row>
    <row r="517" spans="1:1">
      <c r="A517" s="70" t="str">
        <f>+CONCATENATE('1. ESTRATÉGICO'!E306)</f>
        <v/>
      </c>
    </row>
    <row r="518" spans="1:1">
      <c r="A518" s="70" t="str">
        <f>+CONCATENATE('1. ESTRATÉGICO'!E307)</f>
        <v/>
      </c>
    </row>
    <row r="519" spans="1:1">
      <c r="A519" s="70" t="str">
        <f>+CONCATENATE('1. ESTRATÉGICO'!E308)</f>
        <v/>
      </c>
    </row>
    <row r="520" spans="1:1">
      <c r="A520" s="70" t="str">
        <f>+CONCATENATE('1. ESTRATÉGICO'!E309)</f>
        <v/>
      </c>
    </row>
    <row r="521" spans="1:1">
      <c r="A521" s="70" t="str">
        <f>+CONCATENATE('1. ESTRATÉGICO'!E310)</f>
        <v/>
      </c>
    </row>
    <row r="522" spans="1:1">
      <c r="A522" s="70" t="str">
        <f>+CONCATENATE('1. ESTRATÉGICO'!E311)</f>
        <v/>
      </c>
    </row>
    <row r="523" spans="1:1">
      <c r="A523" s="70" t="str">
        <f>+CONCATENATE('1. ESTRATÉGICO'!E312)</f>
        <v/>
      </c>
    </row>
    <row r="524" spans="1:1">
      <c r="A524" s="70" t="str">
        <f>+CONCATENATE('1. ESTRATÉGICO'!E313)</f>
        <v/>
      </c>
    </row>
    <row r="525" spans="1:1">
      <c r="A525" s="70" t="str">
        <f>+CONCATENATE('1. ESTRATÉGICO'!E314)</f>
        <v/>
      </c>
    </row>
    <row r="526" spans="1:1">
      <c r="A526" s="70" t="str">
        <f>+CONCATENATE('1. ESTRATÉGICO'!E315)</f>
        <v/>
      </c>
    </row>
    <row r="527" spans="1:1">
      <c r="A527" s="70" t="str">
        <f>+CONCATENATE('1. ESTRATÉGICO'!E316)</f>
        <v/>
      </c>
    </row>
    <row r="528" spans="1:1">
      <c r="A528" s="70" t="str">
        <f>+CONCATENATE('1. ESTRATÉGICO'!E317)</f>
        <v/>
      </c>
    </row>
    <row r="529" spans="1:1">
      <c r="A529" s="70" t="str">
        <f>+CONCATENATE('1. ESTRATÉGICO'!E318)</f>
        <v/>
      </c>
    </row>
    <row r="530" spans="1:1">
      <c r="A530" s="70" t="str">
        <f>+CONCATENATE('1. ESTRATÉGICO'!E319)</f>
        <v/>
      </c>
    </row>
    <row r="531" spans="1:1">
      <c r="A531" s="70" t="str">
        <f>+CONCATENATE('1. ESTRATÉGICO'!E320)</f>
        <v/>
      </c>
    </row>
    <row r="532" spans="1:1">
      <c r="A532" s="70" t="str">
        <f>+CONCATENATE('1. ESTRATÉGICO'!E321)</f>
        <v/>
      </c>
    </row>
    <row r="533" spans="1:1">
      <c r="A533" s="70" t="str">
        <f>+CONCATENATE('1. ESTRATÉGICO'!E322)</f>
        <v/>
      </c>
    </row>
    <row r="534" spans="1:1">
      <c r="A534" s="70" t="str">
        <f>+CONCATENATE('1. ESTRATÉGICO'!E323)</f>
        <v/>
      </c>
    </row>
    <row r="535" spans="1:1">
      <c r="A535" s="70" t="str">
        <f>+CONCATENATE('1. ESTRATÉGICO'!E324)</f>
        <v/>
      </c>
    </row>
    <row r="536" spans="1:1">
      <c r="A536" s="70" t="str">
        <f>+CONCATENATE('1. ESTRATÉGICO'!E325)</f>
        <v/>
      </c>
    </row>
    <row r="537" spans="1:1">
      <c r="A537" s="70" t="str">
        <f>+CONCATENATE('1. ESTRATÉGICO'!E326)</f>
        <v/>
      </c>
    </row>
    <row r="538" spans="1:1">
      <c r="A538" s="70" t="str">
        <f>+CONCATENATE('1. ESTRATÉGICO'!E327)</f>
        <v/>
      </c>
    </row>
    <row r="539" spans="1:1">
      <c r="A539" s="70" t="str">
        <f>+CONCATENATE('1. ESTRATÉGICO'!E328)</f>
        <v/>
      </c>
    </row>
    <row r="540" spans="1:1">
      <c r="A540" s="70" t="str">
        <f>+CONCATENATE('1. ESTRATÉGICO'!E329)</f>
        <v/>
      </c>
    </row>
    <row r="541" spans="1:1">
      <c r="A541" s="70" t="str">
        <f>+CONCATENATE('1. ESTRATÉGICO'!E330)</f>
        <v/>
      </c>
    </row>
    <row r="542" spans="1:1">
      <c r="A542" s="70" t="str">
        <f>+CONCATENATE('1. ESTRATÉGICO'!E331)</f>
        <v/>
      </c>
    </row>
    <row r="543" spans="1:1">
      <c r="A543" s="70" t="str">
        <f>+CONCATENATE('1. ESTRATÉGICO'!E332)</f>
        <v/>
      </c>
    </row>
    <row r="544" spans="1:1">
      <c r="A544" s="70" t="str">
        <f>+CONCATENATE('1. ESTRATÉGICO'!E333)</f>
        <v/>
      </c>
    </row>
    <row r="545" spans="1:1">
      <c r="A545" s="70" t="str">
        <f>+CONCATENATE('1. ESTRATÉGICO'!E334)</f>
        <v/>
      </c>
    </row>
    <row r="546" spans="1:1">
      <c r="A546" s="70" t="str">
        <f>+CONCATENATE('1. ESTRATÉGICO'!E335)</f>
        <v/>
      </c>
    </row>
    <row r="547" spans="1:1">
      <c r="A547" s="70" t="str">
        <f>+CONCATENATE('1. ESTRATÉGICO'!E336)</f>
        <v/>
      </c>
    </row>
    <row r="548" spans="1:1">
      <c r="A548" s="70" t="str">
        <f>+CONCATENATE('1. ESTRATÉGICO'!E337)</f>
        <v/>
      </c>
    </row>
    <row r="549" spans="1:1">
      <c r="A549" s="70" t="str">
        <f>+CONCATENATE('1. ESTRATÉGICO'!E338)</f>
        <v/>
      </c>
    </row>
    <row r="550" spans="1:1">
      <c r="A550" s="70" t="str">
        <f>+CONCATENATE('1. ESTRATÉGICO'!E339)</f>
        <v/>
      </c>
    </row>
    <row r="551" spans="1:1">
      <c r="A551" s="70" t="str">
        <f>+CONCATENATE('1. ESTRATÉGICO'!E340)</f>
        <v/>
      </c>
    </row>
    <row r="552" spans="1:1">
      <c r="A552" s="70" t="str">
        <f>+CONCATENATE('1. ESTRATÉGICO'!E341)</f>
        <v/>
      </c>
    </row>
    <row r="553" spans="1:1">
      <c r="A553" s="70" t="str">
        <f>+CONCATENATE('1. ESTRATÉGICO'!E342)</f>
        <v/>
      </c>
    </row>
    <row r="554" spans="1:1">
      <c r="A554" s="70" t="str">
        <f>+CONCATENATE('1. ESTRATÉGICO'!E343)</f>
        <v/>
      </c>
    </row>
    <row r="555" spans="1:1">
      <c r="A555" s="70" t="str">
        <f>+CONCATENATE('1. ESTRATÉGICO'!E344)</f>
        <v/>
      </c>
    </row>
    <row r="556" spans="1:1">
      <c r="A556" s="70" t="str">
        <f>+CONCATENATE('1. ESTRATÉGICO'!E345)</f>
        <v/>
      </c>
    </row>
    <row r="557" spans="1:1">
      <c r="A557" s="70" t="str">
        <f>+CONCATENATE('1. ESTRATÉGICO'!E346)</f>
        <v/>
      </c>
    </row>
    <row r="558" spans="1:1">
      <c r="A558" s="70" t="str">
        <f>+CONCATENATE('1. ESTRATÉGICO'!E347)</f>
        <v/>
      </c>
    </row>
    <row r="559" spans="1:1">
      <c r="A559" s="70" t="str">
        <f>+CONCATENATE('1. ESTRATÉGICO'!E348)</f>
        <v/>
      </c>
    </row>
    <row r="560" spans="1:1">
      <c r="A560" s="70" t="str">
        <f>+CONCATENATE('1. ESTRATÉGICO'!E349)</f>
        <v/>
      </c>
    </row>
    <row r="561" spans="1:1">
      <c r="A561" s="70" t="str">
        <f>+CONCATENATE('1. ESTRATÉGICO'!E350)</f>
        <v/>
      </c>
    </row>
    <row r="562" spans="1:1">
      <c r="A562" s="70" t="str">
        <f>+CONCATENATE('1. ESTRATÉGICO'!E351)</f>
        <v/>
      </c>
    </row>
    <row r="563" spans="1:1">
      <c r="A563" s="70" t="str">
        <f>+CONCATENATE('1. ESTRATÉGICO'!E352)</f>
        <v/>
      </c>
    </row>
    <row r="564" spans="1:1">
      <c r="A564" s="70" t="str">
        <f>+CONCATENATE('1. ESTRATÉGICO'!E353)</f>
        <v/>
      </c>
    </row>
    <row r="565" spans="1:1">
      <c r="A565" s="70" t="str">
        <f>+CONCATENATE('1. ESTRATÉGICO'!E354)</f>
        <v/>
      </c>
    </row>
    <row r="566" spans="1:1">
      <c r="A566" s="70" t="str">
        <f>+CONCATENATE('1. ESTRATÉGICO'!E355)</f>
        <v/>
      </c>
    </row>
    <row r="567" spans="1:1">
      <c r="A567" s="70" t="str">
        <f>+CONCATENATE('1. ESTRATÉGICO'!E356)</f>
        <v/>
      </c>
    </row>
    <row r="568" spans="1:1">
      <c r="A568" s="70" t="str">
        <f>+CONCATENATE('1. ESTRATÉGICO'!E357)</f>
        <v/>
      </c>
    </row>
    <row r="569" spans="1:1">
      <c r="A569" s="70" t="str">
        <f>+CONCATENATE('1. ESTRATÉGICO'!E358)</f>
        <v/>
      </c>
    </row>
    <row r="570" spans="1:1">
      <c r="A570" s="70" t="str">
        <f>+CONCATENATE('1. ESTRATÉGICO'!E359)</f>
        <v/>
      </c>
    </row>
    <row r="571" spans="1:1">
      <c r="A571" s="70" t="str">
        <f>+CONCATENATE('1. ESTRATÉGICO'!E360)</f>
        <v/>
      </c>
    </row>
    <row r="572" spans="1:1">
      <c r="A572" s="70" t="str">
        <f>+CONCATENATE('1. ESTRATÉGICO'!E361)</f>
        <v/>
      </c>
    </row>
    <row r="573" spans="1:1">
      <c r="A573" s="70" t="str">
        <f>+CONCATENATE('1. ESTRATÉGICO'!E362)</f>
        <v/>
      </c>
    </row>
    <row r="574" spans="1:1">
      <c r="A574" s="70" t="str">
        <f>+CONCATENATE('1. ESTRATÉGICO'!E363)</f>
        <v/>
      </c>
    </row>
    <row r="575" spans="1:1">
      <c r="A575" s="70" t="str">
        <f>+CONCATENATE('1. ESTRATÉGICO'!E364)</f>
        <v/>
      </c>
    </row>
    <row r="576" spans="1:1">
      <c r="A576" s="70" t="str">
        <f>+CONCATENATE('1. ESTRATÉGICO'!E365)</f>
        <v/>
      </c>
    </row>
    <row r="577" spans="1:1">
      <c r="A577" s="70" t="str">
        <f>+CONCATENATE('1. ESTRATÉGICO'!E366)</f>
        <v/>
      </c>
    </row>
    <row r="578" spans="1:1">
      <c r="A578" s="70" t="str">
        <f>+CONCATENATE('1. ESTRATÉGICO'!E367)</f>
        <v/>
      </c>
    </row>
    <row r="579" spans="1:1">
      <c r="A579" s="70" t="str">
        <f>+CONCATENATE('1. ESTRATÉGICO'!E368)</f>
        <v/>
      </c>
    </row>
    <row r="580" spans="1:1">
      <c r="A580" s="70" t="str">
        <f>+CONCATENATE('1. ESTRATÉGICO'!E369)</f>
        <v/>
      </c>
    </row>
    <row r="581" spans="1:1">
      <c r="A581" s="70" t="str">
        <f>+CONCATENATE('1. ESTRATÉGICO'!E370)</f>
        <v/>
      </c>
    </row>
    <row r="582" spans="1:1">
      <c r="A582" s="70" t="str">
        <f>+CONCATENATE('1. ESTRATÉGICO'!E371)</f>
        <v/>
      </c>
    </row>
    <row r="583" spans="1:1">
      <c r="A583" s="70" t="str">
        <f>+CONCATENATE('1. ESTRATÉGICO'!E372)</f>
        <v/>
      </c>
    </row>
    <row r="584" spans="1:1">
      <c r="A584" s="70" t="str">
        <f>+CONCATENATE('1. ESTRATÉGICO'!E373)</f>
        <v/>
      </c>
    </row>
    <row r="585" spans="1:1">
      <c r="A585" s="70" t="str">
        <f>+CONCATENATE('1. ESTRATÉGICO'!E374)</f>
        <v/>
      </c>
    </row>
    <row r="586" spans="1:1">
      <c r="A586" s="70" t="str">
        <f>+CONCATENATE('1. ESTRATÉGICO'!E375)</f>
        <v/>
      </c>
    </row>
    <row r="587" spans="1:1">
      <c r="A587" s="70" t="str">
        <f>+CONCATENATE('1. ESTRATÉGICO'!E376)</f>
        <v/>
      </c>
    </row>
    <row r="588" spans="1:1">
      <c r="A588" s="70" t="str">
        <f>+CONCATENATE('1. ESTRATÉGICO'!E377)</f>
        <v/>
      </c>
    </row>
    <row r="589" spans="1:1">
      <c r="A589" s="70" t="str">
        <f>+CONCATENATE('1. ESTRATÉGICO'!E378)</f>
        <v/>
      </c>
    </row>
    <row r="590" spans="1:1">
      <c r="A590" s="70" t="str">
        <f>+CONCATENATE('1. ESTRATÉGICO'!E379)</f>
        <v/>
      </c>
    </row>
    <row r="591" spans="1:1">
      <c r="A591" s="70" t="str">
        <f>+CONCATENATE('1. ESTRATÉGICO'!E380)</f>
        <v/>
      </c>
    </row>
    <row r="592" spans="1:1">
      <c r="A592" s="70" t="str">
        <f>+CONCATENATE('1. ESTRATÉGICO'!E381)</f>
        <v/>
      </c>
    </row>
    <row r="593" spans="1:1">
      <c r="A593" s="70" t="str">
        <f>+CONCATENATE('1. ESTRATÉGICO'!E382)</f>
        <v/>
      </c>
    </row>
    <row r="594" spans="1:1">
      <c r="A594" s="70" t="str">
        <f>+CONCATENATE('1. ESTRATÉGICO'!E383)</f>
        <v/>
      </c>
    </row>
    <row r="595" spans="1:1">
      <c r="A595" s="70" t="str">
        <f>+CONCATENATE('1. ESTRATÉGICO'!E384)</f>
        <v/>
      </c>
    </row>
    <row r="596" spans="1:1">
      <c r="A596" s="70" t="str">
        <f>+CONCATENATE('1. ESTRATÉGICO'!E385)</f>
        <v/>
      </c>
    </row>
    <row r="597" spans="1:1">
      <c r="A597" s="70" t="str">
        <f>+CONCATENATE('1. ESTRATÉGICO'!E386)</f>
        <v/>
      </c>
    </row>
    <row r="598" spans="1:1">
      <c r="A598" s="70" t="str">
        <f>+CONCATENATE('1. ESTRATÉGICO'!E387)</f>
        <v/>
      </c>
    </row>
    <row r="599" spans="1:1">
      <c r="A599" s="70" t="str">
        <f>+CONCATENATE('1. ESTRATÉGICO'!E388)</f>
        <v/>
      </c>
    </row>
    <row r="600" spans="1:1">
      <c r="A600" s="70" t="str">
        <f>+CONCATENATE('1. ESTRATÉGICO'!E389)</f>
        <v/>
      </c>
    </row>
    <row r="601" spans="1:1">
      <c r="A601" s="70" t="str">
        <f>+CONCATENATE('1. ESTRATÉGICO'!E390)</f>
        <v/>
      </c>
    </row>
    <row r="602" spans="1:1">
      <c r="A602" s="70" t="str">
        <f>+CONCATENATE('1. ESTRATÉGICO'!E391)</f>
        <v/>
      </c>
    </row>
    <row r="603" spans="1:1">
      <c r="A603" s="70" t="str">
        <f>+CONCATENATE('1. ESTRATÉGICO'!E392)</f>
        <v/>
      </c>
    </row>
    <row r="604" spans="1:1">
      <c r="A604" s="70" t="str">
        <f>+CONCATENATE('1. ESTRATÉGICO'!E393)</f>
        <v/>
      </c>
    </row>
    <row r="605" spans="1:1">
      <c r="A605" s="70" t="str">
        <f>+CONCATENATE('1. ESTRATÉGICO'!E394)</f>
        <v/>
      </c>
    </row>
    <row r="606" spans="1:1">
      <c r="A606" s="70" t="str">
        <f>+CONCATENATE('1. ESTRATÉGICO'!E395)</f>
        <v/>
      </c>
    </row>
    <row r="607" spans="1:1">
      <c r="A607" s="70" t="str">
        <f>+CONCATENATE('1. ESTRATÉGICO'!E396)</f>
        <v/>
      </c>
    </row>
    <row r="608" spans="1:1">
      <c r="A608" s="70" t="str">
        <f>+CONCATENATE('1. ESTRATÉGICO'!E397)</f>
        <v/>
      </c>
    </row>
    <row r="609" spans="1:1">
      <c r="A609" s="70" t="str">
        <f>+CONCATENATE('1. ESTRATÉGICO'!E398)</f>
        <v/>
      </c>
    </row>
    <row r="610" spans="1:1">
      <c r="A610" s="70" t="str">
        <f>+CONCATENATE('1. ESTRATÉGICO'!E399)</f>
        <v/>
      </c>
    </row>
    <row r="611" spans="1:1">
      <c r="A611" s="70" t="str">
        <f>+CONCATENATE('1. ESTRATÉGICO'!E400)</f>
        <v/>
      </c>
    </row>
    <row r="612" spans="1:1">
      <c r="A612" s="70" t="str">
        <f>+CONCATENATE('1. ESTRATÉGICO'!E401)</f>
        <v/>
      </c>
    </row>
    <row r="613" spans="1:1">
      <c r="A613" s="70" t="str">
        <f>+CONCATENATE('1. ESTRATÉGICO'!E402)</f>
        <v/>
      </c>
    </row>
    <row r="614" spans="1:1">
      <c r="A614" s="70" t="str">
        <f>+CONCATENATE('1. ESTRATÉGICO'!E403)</f>
        <v/>
      </c>
    </row>
    <row r="615" spans="1:1">
      <c r="A615" s="70" t="str">
        <f>+CONCATENATE('1. ESTRATÉGICO'!E404)</f>
        <v/>
      </c>
    </row>
    <row r="616" spans="1:1">
      <c r="A616" s="70" t="str">
        <f>+CONCATENATE('1. ESTRATÉGICO'!E405)</f>
        <v/>
      </c>
    </row>
    <row r="617" spans="1:1">
      <c r="A617" s="70" t="str">
        <f>+CONCATENATE('1. ESTRATÉGICO'!E406)</f>
        <v/>
      </c>
    </row>
    <row r="618" spans="1:1">
      <c r="A618" s="70" t="str">
        <f>+CONCATENATE('1. ESTRATÉGICO'!E407)</f>
        <v/>
      </c>
    </row>
    <row r="619" spans="1:1">
      <c r="A619" s="70" t="str">
        <f>+CONCATENATE('1. ESTRATÉGICO'!E408)</f>
        <v/>
      </c>
    </row>
    <row r="620" spans="1:1">
      <c r="A620" s="70" t="str">
        <f>+CONCATENATE('1. ESTRATÉGICO'!E409)</f>
        <v/>
      </c>
    </row>
    <row r="621" spans="1:1">
      <c r="A621" s="70" t="str">
        <f>+CONCATENATE('1. ESTRATÉGICO'!E410)</f>
        <v/>
      </c>
    </row>
    <row r="622" spans="1:1">
      <c r="A622" s="70" t="str">
        <f>+CONCATENATE('1. ESTRATÉGICO'!E411)</f>
        <v/>
      </c>
    </row>
    <row r="623" spans="1:1">
      <c r="A623" s="70" t="str">
        <f>+CONCATENATE('1. ESTRATÉGICO'!E412)</f>
        <v/>
      </c>
    </row>
    <row r="624" spans="1:1">
      <c r="A624" s="70" t="str">
        <f>+CONCATENATE('1. ESTRATÉGICO'!E413)</f>
        <v/>
      </c>
    </row>
    <row r="625" spans="1:1">
      <c r="A625" s="70" t="str">
        <f>+CONCATENATE('1. ESTRATÉGICO'!E414)</f>
        <v/>
      </c>
    </row>
    <row r="626" spans="1:1">
      <c r="A626" s="70" t="str">
        <f>+CONCATENATE('1. ESTRATÉGICO'!E415)</f>
        <v/>
      </c>
    </row>
    <row r="627" spans="1:1">
      <c r="A627" s="70" t="str">
        <f>+CONCATENATE('1. ESTRATÉGICO'!E416)</f>
        <v/>
      </c>
    </row>
    <row r="628" spans="1:1">
      <c r="A628" s="70" t="str">
        <f>+CONCATENATE('1. ESTRATÉGICO'!E417)</f>
        <v/>
      </c>
    </row>
    <row r="629" spans="1:1">
      <c r="A629" s="70" t="str">
        <f>+CONCATENATE('1. ESTRATÉGICO'!E418)</f>
        <v/>
      </c>
    </row>
    <row r="630" spans="1:1">
      <c r="A630" s="70" t="str">
        <f>+CONCATENATE('1. ESTRATÉGICO'!E419)</f>
        <v/>
      </c>
    </row>
    <row r="631" spans="1:1">
      <c r="A631" s="70" t="str">
        <f>+CONCATENATE('1. ESTRATÉGICO'!E420)</f>
        <v/>
      </c>
    </row>
    <row r="632" spans="1:1">
      <c r="A632" s="70" t="str">
        <f>+CONCATENATE('1. ESTRATÉGICO'!E421)</f>
        <v/>
      </c>
    </row>
    <row r="633" spans="1:1">
      <c r="A633" s="70" t="str">
        <f>+CONCATENATE('1. ESTRATÉGICO'!E422)</f>
        <v/>
      </c>
    </row>
    <row r="634" spans="1:1">
      <c r="A634" s="70" t="str">
        <f>+CONCATENATE('1. ESTRATÉGICO'!E423)</f>
        <v/>
      </c>
    </row>
    <row r="635" spans="1:1">
      <c r="A635" s="70" t="str">
        <f>+CONCATENATE('1. ESTRATÉGICO'!E424)</f>
        <v/>
      </c>
    </row>
    <row r="636" spans="1:1">
      <c r="A636" s="70" t="str">
        <f>+CONCATENATE('1. ESTRATÉGICO'!E425)</f>
        <v/>
      </c>
    </row>
    <row r="637" spans="1:1">
      <c r="A637" s="70" t="str">
        <f>+CONCATENATE('1. ESTRATÉGICO'!E426)</f>
        <v/>
      </c>
    </row>
    <row r="638" spans="1:1">
      <c r="A638" s="70" t="str">
        <f>+CONCATENATE('1. ESTRATÉGICO'!E427)</f>
        <v/>
      </c>
    </row>
    <row r="639" spans="1:1">
      <c r="A639" s="70" t="str">
        <f>+CONCATENATE('1. ESTRATÉGICO'!E428)</f>
        <v/>
      </c>
    </row>
    <row r="640" spans="1:1">
      <c r="A640" s="70" t="str">
        <f>+CONCATENATE('1. ESTRATÉGICO'!E429)</f>
        <v/>
      </c>
    </row>
    <row r="641" spans="1:1">
      <c r="A641" s="70" t="str">
        <f>+CONCATENATE('1. ESTRATÉGICO'!E430)</f>
        <v/>
      </c>
    </row>
    <row r="642" spans="1:1">
      <c r="A642" s="70" t="str">
        <f>+CONCATENATE('1. ESTRATÉGICO'!E431)</f>
        <v/>
      </c>
    </row>
    <row r="643" spans="1:1">
      <c r="A643" s="70" t="str">
        <f>+CONCATENATE('1. ESTRATÉGICO'!E432)</f>
        <v/>
      </c>
    </row>
    <row r="644" spans="1:1">
      <c r="A644" s="70" t="str">
        <f>+CONCATENATE('1. ESTRATÉGICO'!E433)</f>
        <v/>
      </c>
    </row>
    <row r="645" spans="1:1">
      <c r="A645" s="70" t="str">
        <f>+CONCATENATE('1. ESTRATÉGICO'!E434)</f>
        <v/>
      </c>
    </row>
    <row r="646" spans="1:1">
      <c r="A646" s="70" t="str">
        <f>+CONCATENATE('1. ESTRATÉGICO'!E435)</f>
        <v/>
      </c>
    </row>
    <row r="647" spans="1:1">
      <c r="A647" s="70" t="str">
        <f>+CONCATENATE('1. ESTRATÉGICO'!E436)</f>
        <v/>
      </c>
    </row>
    <row r="648" spans="1:1">
      <c r="A648" s="70" t="str">
        <f>+CONCATENATE('1. ESTRATÉGICO'!E437)</f>
        <v/>
      </c>
    </row>
    <row r="649" spans="1:1">
      <c r="A649" s="70" t="str">
        <f>+CONCATENATE('1. ESTRATÉGICO'!E438)</f>
        <v/>
      </c>
    </row>
    <row r="650" spans="1:1">
      <c r="A650" s="70" t="str">
        <f>+CONCATENATE('1. ESTRATÉGICO'!E439)</f>
        <v/>
      </c>
    </row>
    <row r="651" spans="1:1">
      <c r="A651" s="70" t="str">
        <f>+CONCATENATE('1. ESTRATÉGICO'!E440)</f>
        <v/>
      </c>
    </row>
    <row r="652" spans="1:1">
      <c r="A652" s="70" t="str">
        <f>+CONCATENATE('1. ESTRATÉGICO'!E441)</f>
        <v/>
      </c>
    </row>
    <row r="653" spans="1:1">
      <c r="A653" s="70" t="str">
        <f>+CONCATENATE('1. ESTRATÉGICO'!E442)</f>
        <v/>
      </c>
    </row>
    <row r="654" spans="1:1">
      <c r="A654" s="70" t="str">
        <f>+CONCATENATE('1. ESTRATÉGICO'!E443)</f>
        <v/>
      </c>
    </row>
    <row r="655" spans="1:1">
      <c r="A655" s="70" t="str">
        <f>+CONCATENATE('1. ESTRATÉGICO'!E444)</f>
        <v/>
      </c>
    </row>
    <row r="656" spans="1:1">
      <c r="A656" s="70" t="str">
        <f>+CONCATENATE('1. ESTRATÉGICO'!E445)</f>
        <v/>
      </c>
    </row>
    <row r="657" spans="1:1">
      <c r="A657" s="70" t="str">
        <f>+CONCATENATE('1. ESTRATÉGICO'!E446)</f>
        <v/>
      </c>
    </row>
    <row r="658" spans="1:1">
      <c r="A658" s="70" t="str">
        <f>+CONCATENATE('1. ESTRATÉGICO'!E447)</f>
        <v/>
      </c>
    </row>
    <row r="659" spans="1:1">
      <c r="A659" s="70" t="str">
        <f>+CONCATENATE('1. ESTRATÉGICO'!E448)</f>
        <v/>
      </c>
    </row>
    <row r="660" spans="1:1">
      <c r="A660" s="70" t="str">
        <f>+CONCATENATE('1. ESTRATÉGICO'!E449)</f>
        <v/>
      </c>
    </row>
    <row r="661" spans="1:1">
      <c r="A661" s="70" t="str">
        <f>+CONCATENATE('1. ESTRATÉGICO'!E450)</f>
        <v/>
      </c>
    </row>
    <row r="662" spans="1:1">
      <c r="A662" s="70" t="str">
        <f>+CONCATENATE('1. ESTRATÉGICO'!E451)</f>
        <v/>
      </c>
    </row>
    <row r="663" spans="1:1">
      <c r="A663" s="70" t="str">
        <f>+CONCATENATE('1. ESTRATÉGICO'!E452)</f>
        <v/>
      </c>
    </row>
    <row r="664" spans="1:1">
      <c r="A664" s="70" t="str">
        <f>+CONCATENATE('1. ESTRATÉGICO'!E453)</f>
        <v/>
      </c>
    </row>
    <row r="665" spans="1:1">
      <c r="A665" s="70" t="str">
        <f>+CONCATENATE('1. ESTRATÉGICO'!E454)</f>
        <v/>
      </c>
    </row>
    <row r="666" spans="1:1">
      <c r="A666" s="70" t="str">
        <f>+CONCATENATE('1. ESTRATÉGICO'!E455)</f>
        <v/>
      </c>
    </row>
    <row r="667" spans="1:1">
      <c r="A667" s="70" t="str">
        <f>+CONCATENATE('1. ESTRATÉGICO'!E456)</f>
        <v/>
      </c>
    </row>
    <row r="668" spans="1:1">
      <c r="A668" s="70" t="str">
        <f>+CONCATENATE('1. ESTRATÉGICO'!E457)</f>
        <v/>
      </c>
    </row>
    <row r="669" spans="1:1">
      <c r="A669" s="70" t="str">
        <f>+CONCATENATE('1. ESTRATÉGICO'!E458)</f>
        <v/>
      </c>
    </row>
    <row r="670" spans="1:1">
      <c r="A670" s="70" t="str">
        <f>+CONCATENATE('1. ESTRATÉGICO'!E459)</f>
        <v/>
      </c>
    </row>
    <row r="671" spans="1:1">
      <c r="A671" s="70" t="str">
        <f>+CONCATENATE('1. ESTRATÉGICO'!E460)</f>
        <v/>
      </c>
    </row>
    <row r="672" spans="1:1">
      <c r="A672" s="70" t="str">
        <f>+CONCATENATE('1. ESTRATÉGICO'!E461)</f>
        <v/>
      </c>
    </row>
    <row r="673" spans="1:1">
      <c r="A673" s="70" t="str">
        <f>+CONCATENATE('1. ESTRATÉGICO'!E462)</f>
        <v/>
      </c>
    </row>
    <row r="674" spans="1:1">
      <c r="A674" s="70" t="str">
        <f>+CONCATENATE('1. ESTRATÉGICO'!E463)</f>
        <v/>
      </c>
    </row>
    <row r="675" spans="1:1">
      <c r="A675" s="70" t="str">
        <f>+CONCATENATE('1. ESTRATÉGICO'!E464)</f>
        <v/>
      </c>
    </row>
    <row r="676" spans="1:1">
      <c r="A676" s="70" t="str">
        <f>+CONCATENATE('1. ESTRATÉGICO'!E465)</f>
        <v/>
      </c>
    </row>
    <row r="677" spans="1:1">
      <c r="A677" s="70" t="str">
        <f>+CONCATENATE('1. ESTRATÉGICO'!E466)</f>
        <v/>
      </c>
    </row>
    <row r="678" spans="1:1">
      <c r="A678" s="70" t="str">
        <f>+CONCATENATE('1. ESTRATÉGICO'!E467)</f>
        <v/>
      </c>
    </row>
    <row r="679" spans="1:1">
      <c r="A679" s="70" t="str">
        <f>+CONCATENATE('1. ESTRATÉGICO'!E468)</f>
        <v/>
      </c>
    </row>
    <row r="680" spans="1:1">
      <c r="A680" s="70" t="str">
        <f>+CONCATENATE('1. ESTRATÉGICO'!E469)</f>
        <v/>
      </c>
    </row>
    <row r="681" spans="1:1">
      <c r="A681" s="70" t="str">
        <f>+CONCATENATE('1. ESTRATÉGICO'!E470)</f>
        <v/>
      </c>
    </row>
    <row r="682" spans="1:1">
      <c r="A682" s="70" t="str">
        <f>+CONCATENATE('1. ESTRATÉGICO'!E471)</f>
        <v/>
      </c>
    </row>
    <row r="683" spans="1:1">
      <c r="A683" s="70" t="str">
        <f>+CONCATENATE('1. ESTRATÉGICO'!E472)</f>
        <v/>
      </c>
    </row>
    <row r="684" spans="1:1">
      <c r="A684" s="70" t="str">
        <f>+CONCATENATE('1. ESTRATÉGICO'!E473)</f>
        <v/>
      </c>
    </row>
    <row r="685" spans="1:1">
      <c r="A685" s="70" t="str">
        <f>+CONCATENATE('1. ESTRATÉGICO'!E474)</f>
        <v/>
      </c>
    </row>
    <row r="686" spans="1:1">
      <c r="A686" s="70" t="str">
        <f>+CONCATENATE('1. ESTRATÉGICO'!E475)</f>
        <v/>
      </c>
    </row>
    <row r="687" spans="1:1">
      <c r="A687" s="70" t="str">
        <f>+CONCATENATE('1. ESTRATÉGICO'!E476)</f>
        <v/>
      </c>
    </row>
    <row r="688" spans="1:1">
      <c r="A688" s="70" t="str">
        <f>+CONCATENATE('1. ESTRATÉGICO'!E477)</f>
        <v/>
      </c>
    </row>
    <row r="689" spans="1:1">
      <c r="A689" s="70" t="str">
        <f>+CONCATENATE('1. ESTRATÉGICO'!E478)</f>
        <v/>
      </c>
    </row>
    <row r="690" spans="1:1">
      <c r="A690" s="70" t="str">
        <f>+CONCATENATE('1. ESTRATÉGICO'!E479)</f>
        <v/>
      </c>
    </row>
    <row r="691" spans="1:1">
      <c r="A691" s="70" t="str">
        <f>+CONCATENATE('1. ESTRATÉGICO'!E480)</f>
        <v/>
      </c>
    </row>
    <row r="692" spans="1:1">
      <c r="A692" s="70" t="str">
        <f>+CONCATENATE('1. ESTRATÉGICO'!E481)</f>
        <v/>
      </c>
    </row>
    <row r="693" spans="1:1">
      <c r="A693" s="70" t="str">
        <f>+CONCATENATE('1. ESTRATÉGICO'!E482)</f>
        <v/>
      </c>
    </row>
    <row r="694" spans="1:1">
      <c r="A694" s="70" t="str">
        <f>+CONCATENATE('1. ESTRATÉGICO'!E483)</f>
        <v/>
      </c>
    </row>
    <row r="695" spans="1:1">
      <c r="A695" s="70" t="str">
        <f>+CONCATENATE('1. ESTRATÉGICO'!E484)</f>
        <v/>
      </c>
    </row>
    <row r="696" spans="1:1">
      <c r="A696" s="70" t="str">
        <f>+CONCATENATE('1. ESTRATÉGICO'!E485)</f>
        <v/>
      </c>
    </row>
    <row r="697" spans="1:1">
      <c r="A697" s="70" t="str">
        <f>+CONCATENATE('1. ESTRATÉGICO'!E486)</f>
        <v/>
      </c>
    </row>
    <row r="698" spans="1:1">
      <c r="A698" s="70" t="str">
        <f>+CONCATENATE('1. ESTRATÉGICO'!E487)</f>
        <v/>
      </c>
    </row>
    <row r="699" spans="1:1">
      <c r="A699" s="70" t="str">
        <f>+CONCATENATE('1. ESTRATÉGICO'!E488)</f>
        <v/>
      </c>
    </row>
    <row r="700" spans="1:1">
      <c r="A700" s="70" t="str">
        <f>+CONCATENATE('1. ESTRATÉGICO'!E489)</f>
        <v/>
      </c>
    </row>
    <row r="701" spans="1:1">
      <c r="A701" s="70" t="str">
        <f>+CONCATENATE('1. ESTRATÉGICO'!E490)</f>
        <v/>
      </c>
    </row>
    <row r="702" spans="1:1">
      <c r="A702" s="70" t="str">
        <f>+CONCATENATE('1. ESTRATÉGICO'!E491)</f>
        <v/>
      </c>
    </row>
    <row r="703" spans="1:1">
      <c r="A703" s="70" t="str">
        <f>+CONCATENATE('1. ESTRATÉGICO'!E492)</f>
        <v/>
      </c>
    </row>
    <row r="704" spans="1:1">
      <c r="A704" s="70" t="str">
        <f>+CONCATENATE('1. ESTRATÉGICO'!E493)</f>
        <v/>
      </c>
    </row>
    <row r="705" spans="1:1">
      <c r="A705" s="70" t="str">
        <f>+CONCATENATE('1. ESTRATÉGICO'!E494)</f>
        <v/>
      </c>
    </row>
    <row r="706" spans="1:1">
      <c r="A706" s="70" t="str">
        <f>+CONCATENATE('1. ESTRATÉGICO'!E495)</f>
        <v/>
      </c>
    </row>
    <row r="707" spans="1:1">
      <c r="A707" s="70" t="str">
        <f>+CONCATENATE('1. ESTRATÉGICO'!E496)</f>
        <v/>
      </c>
    </row>
    <row r="708" spans="1:1">
      <c r="A708" s="70" t="str">
        <f>+CONCATENATE('1. ESTRATÉGICO'!E497)</f>
        <v/>
      </c>
    </row>
    <row r="709" spans="1:1">
      <c r="A709" s="70" t="str">
        <f>+CONCATENATE('1. ESTRATÉGICO'!E498)</f>
        <v/>
      </c>
    </row>
    <row r="710" spans="1:1">
      <c r="A710" s="70" t="str">
        <f>+CONCATENATE('1. ESTRATÉGICO'!E499)</f>
        <v/>
      </c>
    </row>
    <row r="711" spans="1:1">
      <c r="A711" s="70" t="str">
        <f>+CONCATENATE('1. ESTRATÉGICO'!E500)</f>
        <v/>
      </c>
    </row>
    <row r="712" spans="1:1">
      <c r="A712" s="70" t="str">
        <f>+CONCATENATE('1. ESTRATÉGICO'!E501)</f>
        <v/>
      </c>
    </row>
  </sheetData>
  <autoFilter ref="A8:AO430" xr:uid="{00000000-0001-0000-0300-000000000000}"/>
  <mergeCells count="493">
    <mergeCell ref="E75:O75"/>
    <mergeCell ref="Q76:Q78"/>
    <mergeCell ref="R76:R78"/>
    <mergeCell ref="S76:S78"/>
    <mergeCell ref="T76:T78"/>
    <mergeCell ref="U76:U78"/>
    <mergeCell ref="Q70:Q74"/>
    <mergeCell ref="R70:R74"/>
    <mergeCell ref="S70:S74"/>
    <mergeCell ref="T70:T74"/>
    <mergeCell ref="U70:U74"/>
    <mergeCell ref="Q75:U75"/>
    <mergeCell ref="E49:O49"/>
    <mergeCell ref="Q50:Q61"/>
    <mergeCell ref="R50:R61"/>
    <mergeCell ref="S50:S61"/>
    <mergeCell ref="T50:T61"/>
    <mergeCell ref="U50:U61"/>
    <mergeCell ref="Q33:Q48"/>
    <mergeCell ref="R33:R48"/>
    <mergeCell ref="S33:S48"/>
    <mergeCell ref="T33:T48"/>
    <mergeCell ref="U33:U48"/>
    <mergeCell ref="Q49:U49"/>
    <mergeCell ref="E24:O24"/>
    <mergeCell ref="Q15:Q23"/>
    <mergeCell ref="R15:R23"/>
    <mergeCell ref="S15:S23"/>
    <mergeCell ref="T15:T23"/>
    <mergeCell ref="U15:U23"/>
    <mergeCell ref="Q24:U24"/>
    <mergeCell ref="Q25:Q26"/>
    <mergeCell ref="R25:R26"/>
    <mergeCell ref="S25:S26"/>
    <mergeCell ref="T25:T26"/>
    <mergeCell ref="U25:U26"/>
    <mergeCell ref="J331:P331"/>
    <mergeCell ref="Q302:U302"/>
    <mergeCell ref="Q303:Q316"/>
    <mergeCell ref="R303:R316"/>
    <mergeCell ref="S303:S316"/>
    <mergeCell ref="T303:T316"/>
    <mergeCell ref="U303:U316"/>
    <mergeCell ref="Q317:U317"/>
    <mergeCell ref="Q318:Q325"/>
    <mergeCell ref="R318:R325"/>
    <mergeCell ref="S318:S325"/>
    <mergeCell ref="T318:T325"/>
    <mergeCell ref="U318:U325"/>
    <mergeCell ref="I330:O330"/>
    <mergeCell ref="E317:O317"/>
    <mergeCell ref="E326:O326"/>
    <mergeCell ref="E329:O329"/>
    <mergeCell ref="Q282:Q301"/>
    <mergeCell ref="R282:R301"/>
    <mergeCell ref="S282:S301"/>
    <mergeCell ref="T282:T301"/>
    <mergeCell ref="U282:U301"/>
    <mergeCell ref="Q326:U326"/>
    <mergeCell ref="Q329:U329"/>
    <mergeCell ref="Q327:Q328"/>
    <mergeCell ref="R327:R328"/>
    <mergeCell ref="S327:S328"/>
    <mergeCell ref="T327:T328"/>
    <mergeCell ref="U327:U328"/>
    <mergeCell ref="T254:T266"/>
    <mergeCell ref="U254:U266"/>
    <mergeCell ref="Q267:U267"/>
    <mergeCell ref="Q268:Q280"/>
    <mergeCell ref="R268:R280"/>
    <mergeCell ref="S268:S280"/>
    <mergeCell ref="T268:T280"/>
    <mergeCell ref="U268:U280"/>
    <mergeCell ref="Q281:U281"/>
    <mergeCell ref="Q221:U221"/>
    <mergeCell ref="Q222:Q234"/>
    <mergeCell ref="R222:R234"/>
    <mergeCell ref="S222:S234"/>
    <mergeCell ref="T222:T234"/>
    <mergeCell ref="U222:U234"/>
    <mergeCell ref="Q235:U235"/>
    <mergeCell ref="Q236:Q247"/>
    <mergeCell ref="R236:R247"/>
    <mergeCell ref="S236:S247"/>
    <mergeCell ref="T236:T247"/>
    <mergeCell ref="U236:U247"/>
    <mergeCell ref="Q203:U203"/>
    <mergeCell ref="Q204:Q205"/>
    <mergeCell ref="R204:R205"/>
    <mergeCell ref="S204:S205"/>
    <mergeCell ref="T204:T205"/>
    <mergeCell ref="U204:U205"/>
    <mergeCell ref="Q206:U206"/>
    <mergeCell ref="Q207:Q220"/>
    <mergeCell ref="R207:R220"/>
    <mergeCell ref="S207:S220"/>
    <mergeCell ref="T207:T220"/>
    <mergeCell ref="U207:U220"/>
    <mergeCell ref="Q185:U185"/>
    <mergeCell ref="Q186:Q195"/>
    <mergeCell ref="R186:R195"/>
    <mergeCell ref="S186:S195"/>
    <mergeCell ref="T186:T195"/>
    <mergeCell ref="U186:U195"/>
    <mergeCell ref="Q196:U196"/>
    <mergeCell ref="Q197:Q202"/>
    <mergeCell ref="R197:R202"/>
    <mergeCell ref="S197:S202"/>
    <mergeCell ref="T197:T202"/>
    <mergeCell ref="U197:U202"/>
    <mergeCell ref="Q174:U174"/>
    <mergeCell ref="Q175:Q179"/>
    <mergeCell ref="R175:R179"/>
    <mergeCell ref="S175:S179"/>
    <mergeCell ref="T175:T179"/>
    <mergeCell ref="U175:U179"/>
    <mergeCell ref="Q180:U180"/>
    <mergeCell ref="Q181:Q184"/>
    <mergeCell ref="R181:R184"/>
    <mergeCell ref="S181:S184"/>
    <mergeCell ref="T181:T184"/>
    <mergeCell ref="U181:U184"/>
    <mergeCell ref="Q169:U169"/>
    <mergeCell ref="Q166:Q168"/>
    <mergeCell ref="R166:R168"/>
    <mergeCell ref="S166:S168"/>
    <mergeCell ref="T166:T168"/>
    <mergeCell ref="U166:U168"/>
    <mergeCell ref="Q170:Q173"/>
    <mergeCell ref="R170:R173"/>
    <mergeCell ref="S170:S173"/>
    <mergeCell ref="T170:T173"/>
    <mergeCell ref="U170:U173"/>
    <mergeCell ref="Q153:U153"/>
    <mergeCell ref="Q148:Q152"/>
    <mergeCell ref="R148:R152"/>
    <mergeCell ref="S148:S152"/>
    <mergeCell ref="T148:T152"/>
    <mergeCell ref="U148:U152"/>
    <mergeCell ref="Q165:U165"/>
    <mergeCell ref="Q154:Q164"/>
    <mergeCell ref="R154:R164"/>
    <mergeCell ref="S154:S164"/>
    <mergeCell ref="T154:T164"/>
    <mergeCell ref="U154:U164"/>
    <mergeCell ref="Q137:U137"/>
    <mergeCell ref="Q129:Q136"/>
    <mergeCell ref="R129:R136"/>
    <mergeCell ref="S129:S136"/>
    <mergeCell ref="T129:T136"/>
    <mergeCell ref="U129:U136"/>
    <mergeCell ref="Q147:U147"/>
    <mergeCell ref="Q138:Q146"/>
    <mergeCell ref="R138:R146"/>
    <mergeCell ref="S138:S146"/>
    <mergeCell ref="T138:T146"/>
    <mergeCell ref="U138:U146"/>
    <mergeCell ref="Q116:U116"/>
    <mergeCell ref="Q105:Q115"/>
    <mergeCell ref="R105:R115"/>
    <mergeCell ref="S105:S115"/>
    <mergeCell ref="T105:T115"/>
    <mergeCell ref="U105:U115"/>
    <mergeCell ref="Q128:U128"/>
    <mergeCell ref="Q117:Q127"/>
    <mergeCell ref="R117:R127"/>
    <mergeCell ref="S117:S127"/>
    <mergeCell ref="T117:T127"/>
    <mergeCell ref="U117:U127"/>
    <mergeCell ref="Q100:U100"/>
    <mergeCell ref="Q98:Q99"/>
    <mergeCell ref="R98:R99"/>
    <mergeCell ref="S98:S99"/>
    <mergeCell ref="T98:T99"/>
    <mergeCell ref="U98:U99"/>
    <mergeCell ref="Q104:U104"/>
    <mergeCell ref="Q101:Q103"/>
    <mergeCell ref="R101:R103"/>
    <mergeCell ref="S101:S103"/>
    <mergeCell ref="T101:T103"/>
    <mergeCell ref="U101:U103"/>
    <mergeCell ref="Q79:U79"/>
    <mergeCell ref="Q97:U97"/>
    <mergeCell ref="Q80:Q96"/>
    <mergeCell ref="R80:R96"/>
    <mergeCell ref="S80:S96"/>
    <mergeCell ref="T80:T96"/>
    <mergeCell ref="U80:U96"/>
    <mergeCell ref="Q63:Q64"/>
    <mergeCell ref="R63:R64"/>
    <mergeCell ref="S63:S64"/>
    <mergeCell ref="T63:T64"/>
    <mergeCell ref="U63:U64"/>
    <mergeCell ref="Q65:U65"/>
    <mergeCell ref="Q69:U69"/>
    <mergeCell ref="Q66:Q68"/>
    <mergeCell ref="R66:R68"/>
    <mergeCell ref="S66:S68"/>
    <mergeCell ref="T66:T68"/>
    <mergeCell ref="U66:U68"/>
    <mergeCell ref="T28:T31"/>
    <mergeCell ref="Q32:U32"/>
    <mergeCell ref="U28:U31"/>
    <mergeCell ref="Q9:Q13"/>
    <mergeCell ref="R9:R13"/>
    <mergeCell ref="S9:S13"/>
    <mergeCell ref="T9:T13"/>
    <mergeCell ref="U9:U13"/>
    <mergeCell ref="Q14:U14"/>
    <mergeCell ref="AS207:AS220"/>
    <mergeCell ref="AT207:AT220"/>
    <mergeCell ref="AS236:AS252"/>
    <mergeCell ref="AT236:AT252"/>
    <mergeCell ref="AS254:AS280"/>
    <mergeCell ref="AT254:AT280"/>
    <mergeCell ref="AS282:AS301"/>
    <mergeCell ref="AT282:AT301"/>
    <mergeCell ref="AS303:AS316"/>
    <mergeCell ref="AT303:AT316"/>
    <mergeCell ref="AS166:AS168"/>
    <mergeCell ref="AT166:AT168"/>
    <mergeCell ref="AS170:AS173"/>
    <mergeCell ref="AT170:AT173"/>
    <mergeCell ref="AS175:AS179"/>
    <mergeCell ref="AT175:AT179"/>
    <mergeCell ref="AS186:AS195"/>
    <mergeCell ref="AT186:AT195"/>
    <mergeCell ref="AS204:AS205"/>
    <mergeCell ref="AT204:AT205"/>
    <mergeCell ref="AS105:AS115"/>
    <mergeCell ref="AT105:AT115"/>
    <mergeCell ref="AS129:AS136"/>
    <mergeCell ref="AT129:AT136"/>
    <mergeCell ref="AS138:AS152"/>
    <mergeCell ref="AT138:AT152"/>
    <mergeCell ref="AS154:AS164"/>
    <mergeCell ref="AT154:AT164"/>
    <mergeCell ref="AS117:AS127"/>
    <mergeCell ref="AT117:AT127"/>
    <mergeCell ref="AS33:AS68"/>
    <mergeCell ref="AT33:AT68"/>
    <mergeCell ref="AS70:AS78"/>
    <mergeCell ref="AT70:AT78"/>
    <mergeCell ref="AS80:AS96"/>
    <mergeCell ref="AT80:AT96"/>
    <mergeCell ref="AS98:AS99"/>
    <mergeCell ref="AT98:AT99"/>
    <mergeCell ref="AS101:AS103"/>
    <mergeCell ref="AT101:AT103"/>
    <mergeCell ref="AK331:AO331"/>
    <mergeCell ref="AP236:AP252"/>
    <mergeCell ref="AQ236:AQ252"/>
    <mergeCell ref="AR236:AR252"/>
    <mergeCell ref="AP282:AP301"/>
    <mergeCell ref="AQ282:AQ301"/>
    <mergeCell ref="AR282:AR301"/>
    <mergeCell ref="AP303:AP316"/>
    <mergeCell ref="AQ303:AQ316"/>
    <mergeCell ref="AR303:AR316"/>
    <mergeCell ref="AP254:AP280"/>
    <mergeCell ref="AQ254:AQ280"/>
    <mergeCell ref="AR254:AR280"/>
    <mergeCell ref="AN282:AN301"/>
    <mergeCell ref="AM282:AM301"/>
    <mergeCell ref="AL282:AL301"/>
    <mergeCell ref="AE242:AE243"/>
    <mergeCell ref="AF246:AF247"/>
    <mergeCell ref="I244:I245"/>
    <mergeCell ref="AF242:AF243"/>
    <mergeCell ref="AO254:AO266"/>
    <mergeCell ref="AD246:AD247"/>
    <mergeCell ref="AE246:AE247"/>
    <mergeCell ref="AO249:AO252"/>
    <mergeCell ref="AM254:AM266"/>
    <mergeCell ref="AN254:AN266"/>
    <mergeCell ref="AJ249:AJ252"/>
    <mergeCell ref="AN249:AN252"/>
    <mergeCell ref="AL254:AL266"/>
    <mergeCell ref="AL249:AL252"/>
    <mergeCell ref="Q248:U248"/>
    <mergeCell ref="Q249:Q252"/>
    <mergeCell ref="R249:R252"/>
    <mergeCell ref="S249:S252"/>
    <mergeCell ref="T249:T252"/>
    <mergeCell ref="U249:U252"/>
    <mergeCell ref="Q253:U253"/>
    <mergeCell ref="Q254:Q266"/>
    <mergeCell ref="R254:R266"/>
    <mergeCell ref="S254:S266"/>
    <mergeCell ref="AP186:AP195"/>
    <mergeCell ref="AQ186:AQ195"/>
    <mergeCell ref="AR186:AR195"/>
    <mergeCell ref="AP204:AP205"/>
    <mergeCell ref="AQ204:AQ205"/>
    <mergeCell ref="AR204:AR205"/>
    <mergeCell ref="AP207:AP220"/>
    <mergeCell ref="AQ207:AQ220"/>
    <mergeCell ref="AR207:AR220"/>
    <mergeCell ref="AP166:AP168"/>
    <mergeCell ref="AQ166:AQ168"/>
    <mergeCell ref="AR166:AR168"/>
    <mergeCell ref="AP170:AP173"/>
    <mergeCell ref="AQ170:AQ173"/>
    <mergeCell ref="AR170:AR173"/>
    <mergeCell ref="AP175:AP179"/>
    <mergeCell ref="AQ175:AQ179"/>
    <mergeCell ref="AR175:AR179"/>
    <mergeCell ref="AP129:AP136"/>
    <mergeCell ref="AQ129:AQ136"/>
    <mergeCell ref="AR129:AR136"/>
    <mergeCell ref="AP154:AP164"/>
    <mergeCell ref="AQ154:AQ164"/>
    <mergeCell ref="AR154:AR164"/>
    <mergeCell ref="AP105:AP115"/>
    <mergeCell ref="AQ105:AQ115"/>
    <mergeCell ref="AR105:AR115"/>
    <mergeCell ref="AP138:AP152"/>
    <mergeCell ref="AQ138:AQ152"/>
    <mergeCell ref="AR138:AR152"/>
    <mergeCell ref="AP117:AP127"/>
    <mergeCell ref="AQ117:AQ127"/>
    <mergeCell ref="AR117:AR127"/>
    <mergeCell ref="AQ70:AQ78"/>
    <mergeCell ref="AR70:AR78"/>
    <mergeCell ref="AP80:AP96"/>
    <mergeCell ref="AQ80:AQ96"/>
    <mergeCell ref="AR80:AR96"/>
    <mergeCell ref="AP98:AP99"/>
    <mergeCell ref="AQ98:AQ99"/>
    <mergeCell ref="AR98:AR99"/>
    <mergeCell ref="AP101:AP103"/>
    <mergeCell ref="AQ101:AQ103"/>
    <mergeCell ref="AR101:AR103"/>
    <mergeCell ref="AP9:AP13"/>
    <mergeCell ref="AQ9:AQ13"/>
    <mergeCell ref="AR9:AR13"/>
    <mergeCell ref="AP15:AP26"/>
    <mergeCell ref="AQ15:AQ26"/>
    <mergeCell ref="AR15:AR26"/>
    <mergeCell ref="AP28:AP31"/>
    <mergeCell ref="AQ28:AQ31"/>
    <mergeCell ref="AR28:AR31"/>
    <mergeCell ref="AP33:AP68"/>
    <mergeCell ref="AQ33:AQ68"/>
    <mergeCell ref="AR33:AR68"/>
    <mergeCell ref="AP70:AP78"/>
    <mergeCell ref="AD242:AD243"/>
    <mergeCell ref="AM249:AM252"/>
    <mergeCell ref="AE170:AE171"/>
    <mergeCell ref="AD170:AD171"/>
    <mergeCell ref="I246:I247"/>
    <mergeCell ref="AO222:AO234"/>
    <mergeCell ref="AD228:AD229"/>
    <mergeCell ref="AD232:AD233"/>
    <mergeCell ref="AE228:AE229"/>
    <mergeCell ref="AF228:AF229"/>
    <mergeCell ref="AG228:AG229"/>
    <mergeCell ref="AL222:AL234"/>
    <mergeCell ref="AN222:AN234"/>
    <mergeCell ref="AM222:AM234"/>
    <mergeCell ref="AD249:AD252"/>
    <mergeCell ref="AF249:AF252"/>
    <mergeCell ref="AG249:AG252"/>
    <mergeCell ref="AH249:AH252"/>
    <mergeCell ref="AI249:AI252"/>
    <mergeCell ref="AE249:AE252"/>
    <mergeCell ref="AO117:AO127"/>
    <mergeCell ref="AO101:AO103"/>
    <mergeCell ref="AH112:AH114"/>
    <mergeCell ref="AJ112:AJ114"/>
    <mergeCell ref="AI112:AI114"/>
    <mergeCell ref="AI105:AI107"/>
    <mergeCell ref="AJ105:AJ107"/>
    <mergeCell ref="AO105:AO107"/>
    <mergeCell ref="AO112:AO114"/>
    <mergeCell ref="AN105:AN107"/>
    <mergeCell ref="AN101:AN103"/>
    <mergeCell ref="AH105:AH107"/>
    <mergeCell ref="AH101:AH103"/>
    <mergeCell ref="AN112:AN114"/>
    <mergeCell ref="AN117:AN127"/>
    <mergeCell ref="AO129:AO136"/>
    <mergeCell ref="AL129:AL136"/>
    <mergeCell ref="AM129:AM136"/>
    <mergeCell ref="AJ170:AJ171"/>
    <mergeCell ref="AL170:AL171"/>
    <mergeCell ref="AN129:AN136"/>
    <mergeCell ref="AN138:AN151"/>
    <mergeCell ref="AK129:AK136"/>
    <mergeCell ref="AO138:AO151"/>
    <mergeCell ref="AM138:AM151"/>
    <mergeCell ref="AL138:AL151"/>
    <mergeCell ref="AO170:AO171"/>
    <mergeCell ref="C3:AN3"/>
    <mergeCell ref="C4:AN4"/>
    <mergeCell ref="C5:AO5"/>
    <mergeCell ref="A6:AC7"/>
    <mergeCell ref="A5:B5"/>
    <mergeCell ref="A1:B4"/>
    <mergeCell ref="AD6:AI7"/>
    <mergeCell ref="AL6:AO7"/>
    <mergeCell ref="C1:AN1"/>
    <mergeCell ref="C2:AN2"/>
    <mergeCell ref="AF236:AF237"/>
    <mergeCell ref="AE238:AE239"/>
    <mergeCell ref="AF238:AF239"/>
    <mergeCell ref="AE240:AE241"/>
    <mergeCell ref="AE236:AE237"/>
    <mergeCell ref="AF240:AF241"/>
    <mergeCell ref="AD236:AD237"/>
    <mergeCell ref="AD238:AD239"/>
    <mergeCell ref="AD240:AD241"/>
    <mergeCell ref="AH170:AH171"/>
    <mergeCell ref="AI170:AI171"/>
    <mergeCell ref="AF170:AF171"/>
    <mergeCell ref="AM181:AM184"/>
    <mergeCell ref="AM170:AM171"/>
    <mergeCell ref="AG170:AG171"/>
    <mergeCell ref="AL181:AL184"/>
    <mergeCell ref="AN170:AN171"/>
    <mergeCell ref="AD101:AD103"/>
    <mergeCell ref="AE101:AE103"/>
    <mergeCell ref="AF101:AF103"/>
    <mergeCell ref="AG101:AG103"/>
    <mergeCell ref="AG105:AG107"/>
    <mergeCell ref="AJ101:AJ103"/>
    <mergeCell ref="AL101:AL103"/>
    <mergeCell ref="AM101:AM103"/>
    <mergeCell ref="AI159:AI160"/>
    <mergeCell ref="AI101:AI103"/>
    <mergeCell ref="AJ159:AJ160"/>
    <mergeCell ref="AN181:AN184"/>
    <mergeCell ref="E97:O97"/>
    <mergeCell ref="E100:O100"/>
    <mergeCell ref="AO15:AO23"/>
    <mergeCell ref="AL15:AL23"/>
    <mergeCell ref="AM15:AM23"/>
    <mergeCell ref="AK25:AK26"/>
    <mergeCell ref="AM25:AM26"/>
    <mergeCell ref="AN25:AN26"/>
    <mergeCell ref="AO25:AO26"/>
    <mergeCell ref="AI25:AI26"/>
    <mergeCell ref="AJ25:AJ26"/>
    <mergeCell ref="AN28:AN31"/>
    <mergeCell ref="AN15:AN23"/>
    <mergeCell ref="AK28:AK31"/>
    <mergeCell ref="AL28:AL31"/>
    <mergeCell ref="AM28:AM31"/>
    <mergeCell ref="AO28:AO31"/>
    <mergeCell ref="AI28:AI31"/>
    <mergeCell ref="AJ28:AJ31"/>
    <mergeCell ref="AL25:AL26"/>
    <mergeCell ref="Q27:U27"/>
    <mergeCell ref="Q28:Q31"/>
    <mergeCell ref="R28:R31"/>
    <mergeCell ref="S28:S31"/>
    <mergeCell ref="AS9:AS13"/>
    <mergeCell ref="AT9:AT13"/>
    <mergeCell ref="AS15:AS26"/>
    <mergeCell ref="AT15:AT26"/>
    <mergeCell ref="AS28:AS31"/>
    <mergeCell ref="AT28:AT31"/>
    <mergeCell ref="E267:O267"/>
    <mergeCell ref="E281:O281"/>
    <mergeCell ref="E14:O14"/>
    <mergeCell ref="E27:O27"/>
    <mergeCell ref="E32:O32"/>
    <mergeCell ref="E62:O62"/>
    <mergeCell ref="E65:O65"/>
    <mergeCell ref="E69:O69"/>
    <mergeCell ref="E180:O180"/>
    <mergeCell ref="E185:O185"/>
    <mergeCell ref="E196:O196"/>
    <mergeCell ref="E203:O203"/>
    <mergeCell ref="E206:O206"/>
    <mergeCell ref="E221:O221"/>
    <mergeCell ref="E235:O235"/>
    <mergeCell ref="E248:O248"/>
    <mergeCell ref="E253:O253"/>
    <mergeCell ref="E79:O79"/>
    <mergeCell ref="E302:O302"/>
    <mergeCell ref="E104:O104"/>
    <mergeCell ref="E116:O116"/>
    <mergeCell ref="E128:O128"/>
    <mergeCell ref="E137:O137"/>
    <mergeCell ref="E147:O147"/>
    <mergeCell ref="E153:O153"/>
    <mergeCell ref="E165:O165"/>
    <mergeCell ref="E169:O169"/>
    <mergeCell ref="E174:O174"/>
    <mergeCell ref="K291:K292"/>
    <mergeCell ref="J244:J245"/>
    <mergeCell ref="J246:J247"/>
  </mergeCells>
  <phoneticPr fontId="16" type="noConversion"/>
  <dataValidations count="1">
    <dataValidation type="list" allowBlank="1" showInputMessage="1" showErrorMessage="1" sqref="L282:L301 L105:L115 K204:K205 L9:L13 L332:L345 L28:L31 L25:L26 L63:L64 L66:L68 L50:L61 L80:L96 L98:L99 L101:L103 L207:L220 L222:L234 L236:L247 L249:L252 L254:L266 L268:L280 L15:L23 L33:L48 L70:L74 L76:L78" xr:uid="{00000000-0002-0000-0300-000000000000}">
      <formula1>#REF!</formula1>
    </dataValidation>
  </dataValidations>
  <hyperlinks>
    <hyperlink ref="AJ204" r:id="rId1" xr:uid="{00000000-0004-0000-0300-000000000000}"/>
    <hyperlink ref="AJ70" r:id="rId2" xr:uid="{836E77A5-AAD9-4D79-AE64-63DF6F1673D0}"/>
    <hyperlink ref="AJ71" r:id="rId3" xr:uid="{B095E14F-C67F-47A7-B7B1-B8EC7328BA8F}"/>
    <hyperlink ref="AJ72" r:id="rId4" xr:uid="{85E6E9F0-483E-401F-8585-7CB83FCD2666}"/>
    <hyperlink ref="AJ73" r:id="rId5" xr:uid="{05FADCAA-CB9E-4067-8F90-4EFFB014F1B6}"/>
    <hyperlink ref="AJ74" r:id="rId6" xr:uid="{D9A58761-2B4F-47E3-A76A-DDFFF633A3FC}"/>
  </hyperlinks>
  <pageMargins left="0.7" right="0.7" top="0.75" bottom="0.75" header="0.3" footer="0.3"/>
  <pageSetup paperSize="9" orientation="portrait" r:id="rId7"/>
  <drawing r:id="rId8"/>
  <legacyDrawing r:id="rId9"/>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1000000}">
          <x14:formula1>
            <xm:f>ANEXO1!$A$2:$A$21</xm:f>
          </x14:formula1>
          <xm:sqref>AG207:AG209 AG9:AG100 AG254:AG281 AG230:AG249 AG117:AG137 AG222:AG228</xm:sqref>
        </x14:dataValidation>
        <x14:dataValidation type="list" allowBlank="1" showInputMessage="1" showErrorMessage="1" xr:uid="{00000000-0002-0000-0300-000002000000}">
          <x14:formula1>
            <xm:f>ANEXO1!$F$2:$F$7</xm:f>
          </x14:formula1>
          <xm:sqref>AH9:AH100 AH207:AH209 AH117:AH137 AH254:AH328 AH222:AH249</xm:sqref>
        </x14:dataValidation>
        <x14:dataValidation type="list" allowBlank="1" showInputMessage="1" showErrorMessage="1" xr:uid="{00000000-0002-0000-0300-000005000000}">
          <x14:formula1>
            <xm:f>'C:\Users\bdeavilac\Documents\Belsira\SECRETARIA GENERAL 2024 - CALIDAD\PLAN DE ACCION AGO 2024\Atencion al ciudadano\[PTDGI01-F001 PLAN DE ACCIÓN INSTITUCIONAL - Atención al Ciudadano.xlsx]ANEXO1'!#REF!</xm:f>
          </x14:formula1>
          <xm:sqref>AG210:AH221</xm:sqref>
        </x14:dataValidation>
        <x14:dataValidation type="list" allowBlank="1" showInputMessage="1" showErrorMessage="1" xr:uid="{00000000-0002-0000-0300-000003000000}">
          <x14:formula1>
            <xm:f>'C:\Users\bdeavilac\Documents\Belsira\SECRETARIA GENERAL 2024 - CALIDAD\PLAN DE ACCION AGO 2024\Talento Humano\[PTDGI01-F001 PLAN DE ACCIÓN INSTITUCIONAL talento humano.xlsx]ANEXO1'!#REF!</xm:f>
          </x14:formula1>
          <xm:sqref>AG186:AH206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27"/>
  <sheetViews>
    <sheetView zoomScale="90" zoomScaleNormal="90" workbookViewId="0">
      <selection activeCell="F20" sqref="F20"/>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413" t="s">
        <v>1717</v>
      </c>
      <c r="B2" s="414"/>
      <c r="C2" s="414"/>
      <c r="D2" s="414"/>
      <c r="E2" s="414"/>
      <c r="F2" s="414"/>
      <c r="G2" s="415"/>
    </row>
    <row r="3" spans="1:7" s="7" customFormat="1">
      <c r="A3" s="30" t="s">
        <v>1718</v>
      </c>
      <c r="B3" s="416" t="s">
        <v>1719</v>
      </c>
      <c r="C3" s="416"/>
      <c r="D3" s="416"/>
      <c r="E3" s="416"/>
      <c r="F3" s="416"/>
      <c r="G3" s="32" t="s">
        <v>1720</v>
      </c>
    </row>
    <row r="4" spans="1:7" ht="12.75" customHeight="1">
      <c r="A4" s="33">
        <v>45489</v>
      </c>
      <c r="B4" s="417" t="s">
        <v>1721</v>
      </c>
      <c r="C4" s="417"/>
      <c r="D4" s="417"/>
      <c r="E4" s="417"/>
      <c r="F4" s="417"/>
      <c r="G4" s="34" t="s">
        <v>1722</v>
      </c>
    </row>
    <row r="5" spans="1:7" ht="12.75" customHeight="1">
      <c r="A5" s="35"/>
      <c r="B5" s="417"/>
      <c r="C5" s="417"/>
      <c r="D5" s="417"/>
      <c r="E5" s="417"/>
      <c r="F5" s="417"/>
      <c r="G5" s="34"/>
    </row>
    <row r="6" spans="1:7">
      <c r="A6" s="35"/>
      <c r="B6" s="412"/>
      <c r="C6" s="412"/>
      <c r="D6" s="412"/>
      <c r="E6" s="412"/>
      <c r="F6" s="412"/>
      <c r="G6" s="37"/>
    </row>
    <row r="7" spans="1:7">
      <c r="A7" s="35"/>
      <c r="B7" s="412"/>
      <c r="C7" s="412"/>
      <c r="D7" s="412"/>
      <c r="E7" s="412"/>
      <c r="F7" s="412"/>
      <c r="G7" s="37"/>
    </row>
    <row r="8" spans="1:7">
      <c r="A8" s="35"/>
      <c r="B8" s="36"/>
      <c r="C8" s="36"/>
      <c r="D8" s="36"/>
      <c r="E8" s="36"/>
      <c r="F8" s="36"/>
      <c r="G8" s="37"/>
    </row>
    <row r="9" spans="1:7">
      <c r="A9" s="418" t="s">
        <v>1723</v>
      </c>
      <c r="B9" s="419"/>
      <c r="C9" s="419"/>
      <c r="D9" s="419"/>
      <c r="E9" s="419"/>
      <c r="F9" s="419"/>
      <c r="G9" s="420"/>
    </row>
    <row r="10" spans="1:7" s="7" customFormat="1">
      <c r="A10" s="31"/>
      <c r="B10" s="416" t="s">
        <v>1724</v>
      </c>
      <c r="C10" s="416"/>
      <c r="D10" s="416" t="s">
        <v>1725</v>
      </c>
      <c r="E10" s="416"/>
      <c r="F10" s="31" t="s">
        <v>1718</v>
      </c>
      <c r="G10" s="31" t="s">
        <v>1726</v>
      </c>
    </row>
    <row r="11" spans="1:7">
      <c r="A11" s="38" t="s">
        <v>1727</v>
      </c>
      <c r="B11" s="417" t="s">
        <v>1728</v>
      </c>
      <c r="C11" s="417"/>
      <c r="D11" s="421" t="s">
        <v>1729</v>
      </c>
      <c r="E11" s="421"/>
      <c r="F11" s="35" t="s">
        <v>1730</v>
      </c>
      <c r="G11" s="37"/>
    </row>
    <row r="12" spans="1:7">
      <c r="A12" s="38" t="s">
        <v>1731</v>
      </c>
      <c r="B12" s="421" t="s">
        <v>1732</v>
      </c>
      <c r="C12" s="421"/>
      <c r="D12" s="421" t="s">
        <v>1733</v>
      </c>
      <c r="E12" s="421"/>
      <c r="F12" s="35" t="s">
        <v>1730</v>
      </c>
      <c r="G12" s="37"/>
    </row>
    <row r="13" spans="1:7">
      <c r="A13" s="38" t="s">
        <v>1734</v>
      </c>
      <c r="B13" s="421" t="s">
        <v>1732</v>
      </c>
      <c r="C13" s="421"/>
      <c r="D13" s="421" t="s">
        <v>1733</v>
      </c>
      <c r="E13" s="421"/>
      <c r="F13" s="35" t="s">
        <v>1730</v>
      </c>
      <c r="G13" s="37"/>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60"/>
  <sheetViews>
    <sheetView topLeftCell="A125" workbookViewId="0">
      <selection activeCell="F161" sqref="F161"/>
    </sheetView>
  </sheetViews>
  <sheetFormatPr baseColWidth="10" defaultColWidth="10.875" defaultRowHeight="14.25"/>
  <cols>
    <col min="1" max="1" width="55.375" customWidth="1"/>
    <col min="5" max="5" width="20.125" customWidth="1"/>
    <col min="6" max="6" width="34.75" customWidth="1"/>
    <col min="7" max="7" width="14.625" bestFit="1" customWidth="1"/>
    <col min="9" max="9" width="15.625" bestFit="1" customWidth="1"/>
  </cols>
  <sheetData>
    <row r="1" spans="1:6" ht="52.5" customHeight="1">
      <c r="A1" s="28" t="s">
        <v>1735</v>
      </c>
      <c r="E1" s="8" t="s">
        <v>1736</v>
      </c>
      <c r="F1" s="8" t="s">
        <v>1737</v>
      </c>
    </row>
    <row r="2" spans="1:6" ht="25.5" customHeight="1">
      <c r="A2" s="27" t="s">
        <v>1738</v>
      </c>
      <c r="E2" s="9">
        <v>0</v>
      </c>
      <c r="F2" s="10" t="s">
        <v>880</v>
      </c>
    </row>
    <row r="3" spans="1:6" ht="45" customHeight="1">
      <c r="A3" s="27" t="s">
        <v>879</v>
      </c>
      <c r="E3" s="9">
        <v>1</v>
      </c>
      <c r="F3" s="10" t="s">
        <v>1739</v>
      </c>
    </row>
    <row r="4" spans="1:6" ht="45" customHeight="1">
      <c r="A4" s="27" t="s">
        <v>1740</v>
      </c>
      <c r="E4" s="9">
        <v>2</v>
      </c>
      <c r="F4" s="10" t="s">
        <v>1741</v>
      </c>
    </row>
    <row r="5" spans="1:6" ht="45" customHeight="1">
      <c r="A5" s="27" t="s">
        <v>1742</v>
      </c>
      <c r="E5" s="9">
        <v>3</v>
      </c>
      <c r="F5" s="10" t="s">
        <v>1743</v>
      </c>
    </row>
    <row r="6" spans="1:6" ht="45" customHeight="1">
      <c r="A6" s="27" t="s">
        <v>1744</v>
      </c>
      <c r="E6" s="9">
        <v>4</v>
      </c>
      <c r="F6" s="10" t="s">
        <v>1025</v>
      </c>
    </row>
    <row r="7" spans="1:6" ht="45" customHeight="1">
      <c r="A7" s="27" t="s">
        <v>1278</v>
      </c>
      <c r="E7" s="9">
        <v>5</v>
      </c>
      <c r="F7" s="10" t="s">
        <v>1074</v>
      </c>
    </row>
    <row r="8" spans="1:6" ht="45" customHeight="1">
      <c r="A8" s="27" t="s">
        <v>1131</v>
      </c>
    </row>
    <row r="9" spans="1:6" ht="45" customHeight="1">
      <c r="A9" s="27" t="s">
        <v>1745</v>
      </c>
    </row>
    <row r="10" spans="1:6" ht="45" customHeight="1">
      <c r="A10" s="27" t="s">
        <v>1260</v>
      </c>
    </row>
    <row r="11" spans="1:6" ht="45" customHeight="1">
      <c r="A11" s="27" t="s">
        <v>1230</v>
      </c>
    </row>
    <row r="12" spans="1:6" ht="45" customHeight="1">
      <c r="A12" s="27" t="s">
        <v>1746</v>
      </c>
    </row>
    <row r="13" spans="1:6" ht="45" customHeight="1">
      <c r="A13" s="27" t="s">
        <v>1747</v>
      </c>
    </row>
    <row r="14" spans="1:6" ht="45" customHeight="1">
      <c r="A14" s="27" t="s">
        <v>1024</v>
      </c>
    </row>
    <row r="15" spans="1:6" ht="45" customHeight="1">
      <c r="A15" s="27" t="s">
        <v>1748</v>
      </c>
    </row>
    <row r="16" spans="1:6" ht="45" customHeight="1">
      <c r="A16" s="27" t="s">
        <v>1749</v>
      </c>
    </row>
    <row r="17" spans="1:6" ht="45" customHeight="1">
      <c r="A17" s="27" t="s">
        <v>1750</v>
      </c>
    </row>
    <row r="18" spans="1:6" ht="45" customHeight="1">
      <c r="A18" s="27" t="s">
        <v>1751</v>
      </c>
    </row>
    <row r="19" spans="1:6" ht="45" customHeight="1">
      <c r="A19" s="27" t="s">
        <v>1752</v>
      </c>
    </row>
    <row r="20" spans="1:6" ht="45" customHeight="1">
      <c r="A20" s="27" t="s">
        <v>1176</v>
      </c>
    </row>
    <row r="21" spans="1:6" ht="45" customHeight="1">
      <c r="A21" s="27" t="s">
        <v>1283</v>
      </c>
    </row>
    <row r="22" spans="1:6" ht="14.25" customHeight="1"/>
    <row r="24" spans="1:6">
      <c r="A24" t="s">
        <v>1753</v>
      </c>
      <c r="F24" t="s">
        <v>1754</v>
      </c>
    </row>
    <row r="25" spans="1:6" ht="16.5" customHeight="1">
      <c r="A25" s="43" t="s">
        <v>695</v>
      </c>
      <c r="F25" s="43" t="s">
        <v>1755</v>
      </c>
    </row>
    <row r="26" spans="1:6">
      <c r="A26" s="43" t="s">
        <v>546</v>
      </c>
      <c r="F26" t="s">
        <v>1756</v>
      </c>
    </row>
    <row r="27" spans="1:6">
      <c r="A27" s="43" t="s">
        <v>572</v>
      </c>
      <c r="F27" t="s">
        <v>696</v>
      </c>
    </row>
    <row r="28" spans="1:6">
      <c r="A28" s="43" t="s">
        <v>1757</v>
      </c>
      <c r="F28" t="s">
        <v>1758</v>
      </c>
    </row>
    <row r="29" spans="1:6">
      <c r="A29" s="43" t="s">
        <v>626</v>
      </c>
      <c r="F29" t="s">
        <v>627</v>
      </c>
    </row>
    <row r="30" spans="1:6">
      <c r="A30" s="43" t="s">
        <v>706</v>
      </c>
      <c r="F30" t="s">
        <v>573</v>
      </c>
    </row>
    <row r="31" spans="1:6">
      <c r="A31" s="43" t="s">
        <v>799</v>
      </c>
      <c r="F31" t="s">
        <v>718</v>
      </c>
    </row>
    <row r="32" spans="1:6">
      <c r="A32" s="43" t="s">
        <v>565</v>
      </c>
      <c r="F32" t="s">
        <v>1759</v>
      </c>
    </row>
    <row r="33" spans="1:6">
      <c r="A33" s="43"/>
      <c r="F33" t="s">
        <v>726</v>
      </c>
    </row>
    <row r="34" spans="1:6">
      <c r="A34" s="43" t="s">
        <v>1760</v>
      </c>
      <c r="F34" t="s">
        <v>670</v>
      </c>
    </row>
    <row r="35" spans="1:6">
      <c r="A35" s="43" t="s">
        <v>675</v>
      </c>
      <c r="F35" t="s">
        <v>739</v>
      </c>
    </row>
    <row r="36" spans="1:6">
      <c r="A36" s="43" t="s">
        <v>555</v>
      </c>
      <c r="F36" t="s">
        <v>768</v>
      </c>
    </row>
    <row r="37" spans="1:6">
      <c r="A37" s="43" t="s">
        <v>1761</v>
      </c>
      <c r="F37" t="s">
        <v>1762</v>
      </c>
    </row>
    <row r="38" spans="1:6">
      <c r="A38" s="43" t="s">
        <v>1763</v>
      </c>
      <c r="F38" t="s">
        <v>707</v>
      </c>
    </row>
    <row r="39" spans="1:6">
      <c r="A39" s="43" t="s">
        <v>702</v>
      </c>
      <c r="F39" t="s">
        <v>1764</v>
      </c>
    </row>
    <row r="40" spans="1:6">
      <c r="A40" s="43" t="s">
        <v>1765</v>
      </c>
      <c r="F40" t="s">
        <v>783</v>
      </c>
    </row>
    <row r="41" spans="1:6">
      <c r="A41" s="43" t="s">
        <v>1766</v>
      </c>
      <c r="F41" t="s">
        <v>1767</v>
      </c>
    </row>
    <row r="42" spans="1:6">
      <c r="A42" s="43" t="s">
        <v>1768</v>
      </c>
      <c r="F42" t="s">
        <v>547</v>
      </c>
    </row>
    <row r="43" spans="1:6">
      <c r="A43" s="43" t="s">
        <v>633</v>
      </c>
      <c r="F43" t="s">
        <v>800</v>
      </c>
    </row>
    <row r="44" spans="1:6" ht="28.5">
      <c r="A44" s="43" t="s">
        <v>745</v>
      </c>
      <c r="F44" t="s">
        <v>565</v>
      </c>
    </row>
    <row r="45" spans="1:6" ht="28.5">
      <c r="A45" s="43" t="s">
        <v>774</v>
      </c>
    </row>
    <row r="46" spans="1:6">
      <c r="A46" s="43" t="s">
        <v>782</v>
      </c>
    </row>
    <row r="47" spans="1:6">
      <c r="A47" s="43" t="s">
        <v>565</v>
      </c>
    </row>
    <row r="49" spans="1:1">
      <c r="A49" s="43" t="s">
        <v>1769</v>
      </c>
    </row>
    <row r="50" spans="1:1">
      <c r="A50" s="42" t="s">
        <v>697</v>
      </c>
    </row>
    <row r="51" spans="1:1">
      <c r="A51" s="42" t="s">
        <v>548</v>
      </c>
    </row>
    <row r="52" spans="1:1">
      <c r="A52" s="42" t="s">
        <v>658</v>
      </c>
    </row>
    <row r="53" spans="1:1">
      <c r="A53" s="42" t="s">
        <v>719</v>
      </c>
    </row>
    <row r="54" spans="1:1">
      <c r="A54" s="42" t="s">
        <v>628</v>
      </c>
    </row>
    <row r="55" spans="1:1">
      <c r="A55" s="42" t="s">
        <v>682</v>
      </c>
    </row>
    <row r="56" spans="1:1">
      <c r="A56" s="42" t="s">
        <v>612</v>
      </c>
    </row>
    <row r="57" spans="1:1">
      <c r="A57" s="42" t="s">
        <v>574</v>
      </c>
    </row>
    <row r="58" spans="1:1">
      <c r="A58" s="42" t="s">
        <v>761</v>
      </c>
    </row>
    <row r="59" spans="1:1" ht="28.5">
      <c r="A59" s="42" t="s">
        <v>740</v>
      </c>
    </row>
    <row r="60" spans="1:1" ht="16.5" customHeight="1">
      <c r="A60" s="42" t="s">
        <v>769</v>
      </c>
    </row>
    <row r="61" spans="1:1">
      <c r="A61" s="42" t="s">
        <v>752</v>
      </c>
    </row>
    <row r="62" spans="1:1">
      <c r="A62" s="42" t="s">
        <v>679</v>
      </c>
    </row>
    <row r="63" spans="1:1">
      <c r="A63" s="42" t="s">
        <v>671</v>
      </c>
    </row>
    <row r="64" spans="1:1">
      <c r="A64" s="42" t="s">
        <v>1770</v>
      </c>
    </row>
    <row r="65" spans="1:1">
      <c r="A65" s="42" t="s">
        <v>1771</v>
      </c>
    </row>
    <row r="66" spans="1:1">
      <c r="A66" s="42" t="s">
        <v>1772</v>
      </c>
    </row>
    <row r="67" spans="1:1">
      <c r="A67" s="42" t="s">
        <v>565</v>
      </c>
    </row>
    <row r="69" spans="1:1">
      <c r="A69" s="42" t="s">
        <v>1773</v>
      </c>
    </row>
    <row r="70" spans="1:1" ht="28.5">
      <c r="A70" s="42" t="s">
        <v>1774</v>
      </c>
    </row>
    <row r="71" spans="1:1">
      <c r="A71" s="42" t="s">
        <v>561</v>
      </c>
    </row>
    <row r="72" spans="1:1">
      <c r="A72" s="42" t="s">
        <v>549</v>
      </c>
    </row>
    <row r="74" spans="1:1">
      <c r="A74" s="42" t="s">
        <v>575</v>
      </c>
    </row>
    <row r="75" spans="1:1">
      <c r="A75" s="42" t="s">
        <v>583</v>
      </c>
    </row>
    <row r="76" spans="1:1">
      <c r="A76" s="42" t="s">
        <v>602</v>
      </c>
    </row>
    <row r="77" spans="1:1">
      <c r="A77" s="42" t="s">
        <v>593</v>
      </c>
    </row>
    <row r="79" spans="1:1" ht="28.5">
      <c r="A79" s="42" t="s">
        <v>1775</v>
      </c>
    </row>
    <row r="80" spans="1:1" ht="28.5">
      <c r="A80" s="42" t="s">
        <v>1776</v>
      </c>
    </row>
    <row r="81" spans="1:1" ht="28.5">
      <c r="A81" s="42" t="s">
        <v>1777</v>
      </c>
    </row>
    <row r="82" spans="1:1">
      <c r="A82" s="42" t="s">
        <v>613</v>
      </c>
    </row>
    <row r="83" spans="1:1" ht="28.5">
      <c r="A83" s="42" t="s">
        <v>623</v>
      </c>
    </row>
    <row r="85" spans="1:1" ht="28.5">
      <c r="A85" s="42" t="s">
        <v>1778</v>
      </c>
    </row>
    <row r="86" spans="1:1">
      <c r="A86" s="42" t="s">
        <v>629</v>
      </c>
    </row>
    <row r="87" spans="1:1">
      <c r="A87" s="42" t="s">
        <v>1779</v>
      </c>
    </row>
    <row r="88" spans="1:1">
      <c r="A88" s="42" t="s">
        <v>1780</v>
      </c>
    </row>
    <row r="89" spans="1:1">
      <c r="A89" s="42" t="s">
        <v>636</v>
      </c>
    </row>
    <row r="91" spans="1:1">
      <c r="A91" s="42" t="s">
        <v>1781</v>
      </c>
    </row>
    <row r="92" spans="1:1">
      <c r="A92" s="42" t="s">
        <v>659</v>
      </c>
    </row>
    <row r="93" spans="1:1">
      <c r="A93" s="42" t="s">
        <v>1782</v>
      </c>
    </row>
    <row r="95" spans="1:1" ht="28.5">
      <c r="A95" s="42" t="s">
        <v>672</v>
      </c>
    </row>
    <row r="96" spans="1:1" ht="28.5">
      <c r="A96" s="42" t="s">
        <v>1783</v>
      </c>
    </row>
    <row r="97" spans="1:1" ht="28.5">
      <c r="A97" s="42" t="s">
        <v>1784</v>
      </c>
    </row>
    <row r="98" spans="1:1">
      <c r="A98" s="42" t="s">
        <v>1785</v>
      </c>
    </row>
    <row r="99" spans="1:1">
      <c r="A99" s="42" t="s">
        <v>1786</v>
      </c>
    </row>
    <row r="100" spans="1:1">
      <c r="A100" s="42" t="s">
        <v>1787</v>
      </c>
    </row>
    <row r="101" spans="1:1" ht="28.5">
      <c r="A101" s="42" t="s">
        <v>1788</v>
      </c>
    </row>
    <row r="102" spans="1:1">
      <c r="A102" s="42" t="s">
        <v>1789</v>
      </c>
    </row>
    <row r="103" spans="1:1">
      <c r="A103" s="42" t="s">
        <v>1790</v>
      </c>
    </row>
    <row r="105" spans="1:1" ht="28.5">
      <c r="A105" s="42" t="s">
        <v>683</v>
      </c>
    </row>
    <row r="106" spans="1:1">
      <c r="A106" s="42" t="s">
        <v>689</v>
      </c>
    </row>
    <row r="108" spans="1:1">
      <c r="A108" s="42" t="s">
        <v>713</v>
      </c>
    </row>
    <row r="109" spans="1:1">
      <c r="A109" s="42" t="s">
        <v>698</v>
      </c>
    </row>
    <row r="110" spans="1:1">
      <c r="A110" s="42" t="s">
        <v>1791</v>
      </c>
    </row>
    <row r="111" spans="1:1">
      <c r="A111" s="42" t="s">
        <v>708</v>
      </c>
    </row>
    <row r="112" spans="1:1">
      <c r="A112" s="42" t="s">
        <v>1792</v>
      </c>
    </row>
    <row r="113" spans="1:1">
      <c r="A113" s="42" t="s">
        <v>1793</v>
      </c>
    </row>
    <row r="115" spans="1:1">
      <c r="A115" s="42" t="s">
        <v>762</v>
      </c>
    </row>
    <row r="116" spans="1:1">
      <c r="A116" s="42" t="s">
        <v>1794</v>
      </c>
    </row>
    <row r="117" spans="1:1">
      <c r="A117" s="42" t="s">
        <v>1795</v>
      </c>
    </row>
    <row r="118" spans="1:1">
      <c r="A118" s="42" t="s">
        <v>1796</v>
      </c>
    </row>
    <row r="119" spans="1:1">
      <c r="A119" s="42" t="s">
        <v>741</v>
      </c>
    </row>
    <row r="120" spans="1:1">
      <c r="A120" s="42" t="s">
        <v>770</v>
      </c>
    </row>
    <row r="121" spans="1:1">
      <c r="A121" s="42" t="s">
        <v>1797</v>
      </c>
    </row>
    <row r="122" spans="1:1">
      <c r="A122" s="42" t="s">
        <v>753</v>
      </c>
    </row>
    <row r="124" spans="1:1">
      <c r="A124" s="42" t="s">
        <v>720</v>
      </c>
    </row>
    <row r="125" spans="1:1">
      <c r="A125" s="42" t="s">
        <v>733</v>
      </c>
    </row>
    <row r="126" spans="1:1">
      <c r="A126" s="42" t="s">
        <v>727</v>
      </c>
    </row>
    <row r="128" spans="1:1">
      <c r="A128" s="42" t="s">
        <v>1798</v>
      </c>
    </row>
    <row r="129" spans="1:1">
      <c r="A129" s="42" t="s">
        <v>784</v>
      </c>
    </row>
    <row r="130" spans="1:1">
      <c r="A130" s="42" t="s">
        <v>1799</v>
      </c>
    </row>
    <row r="131" spans="1:1">
      <c r="A131" s="76"/>
    </row>
    <row r="132" spans="1:1">
      <c r="A132" s="42" t="s">
        <v>1800</v>
      </c>
    </row>
    <row r="133" spans="1:1">
      <c r="A133" s="42" t="s">
        <v>1801</v>
      </c>
    </row>
    <row r="134" spans="1:1">
      <c r="A134" s="42" t="s">
        <v>1802</v>
      </c>
    </row>
    <row r="135" spans="1:1" ht="28.5">
      <c r="A135" s="42" t="s">
        <v>1803</v>
      </c>
    </row>
    <row r="136" spans="1:1">
      <c r="A136" s="42" t="s">
        <v>1804</v>
      </c>
    </row>
    <row r="137" spans="1:1">
      <c r="A137" s="42" t="s">
        <v>785</v>
      </c>
    </row>
    <row r="138" spans="1:1">
      <c r="A138" s="42" t="s">
        <v>1805</v>
      </c>
    </row>
    <row r="139" spans="1:1">
      <c r="A139" s="42" t="s">
        <v>1806</v>
      </c>
    </row>
    <row r="140" spans="1:1">
      <c r="A140" s="42" t="s">
        <v>1807</v>
      </c>
    </row>
    <row r="141" spans="1:1">
      <c r="A141" s="42" t="s">
        <v>1808</v>
      </c>
    </row>
    <row r="142" spans="1:1">
      <c r="A142" s="42" t="s">
        <v>1809</v>
      </c>
    </row>
    <row r="144" spans="1:1">
      <c r="A144" s="42" t="s">
        <v>801</v>
      </c>
    </row>
    <row r="145" spans="1:9">
      <c r="A145" s="42"/>
    </row>
    <row r="146" spans="1:9" ht="28.5">
      <c r="A146" s="42" t="s">
        <v>802</v>
      </c>
    </row>
    <row r="152" spans="1:9">
      <c r="G152" s="110"/>
      <c r="I152" s="110"/>
    </row>
    <row r="153" spans="1:9">
      <c r="G153" s="110"/>
      <c r="I153" s="110"/>
    </row>
    <row r="154" spans="1:9">
      <c r="G154" s="110"/>
      <c r="I154" s="110"/>
    </row>
    <row r="155" spans="1:9">
      <c r="G155" s="110"/>
      <c r="I155" s="110"/>
    </row>
    <row r="156" spans="1:9">
      <c r="G156" s="110"/>
      <c r="I156" s="110"/>
    </row>
    <row r="157" spans="1:9">
      <c r="G157" s="110"/>
      <c r="I157" s="110"/>
    </row>
    <row r="158" spans="1:9">
      <c r="G158" s="110"/>
      <c r="I158" s="110"/>
    </row>
    <row r="159" spans="1:9">
      <c r="G159" s="110"/>
      <c r="I159" s="110"/>
    </row>
    <row r="160" spans="1:9">
      <c r="G160" s="110"/>
    </row>
  </sheetData>
  <protectedRanges>
    <protectedRange sqref="A142" name="Rango1_7_1_1_1"/>
    <protectedRange sqref="A133:A134" name="Rango1_6_2_1_1"/>
    <protectedRange sqref="A135" name="Rango1_1_1_1_1_1"/>
    <protectedRange sqref="A137" name="Rango1_3_1_1_1_1"/>
    <protectedRange sqref="A138" name="Rango1_4_1_1_1_1"/>
    <protectedRange sqref="A139" name="Rango1_5_1_1_1_1"/>
    <protectedRange sqref="A140" name="Rango1_6_1_1_1_1"/>
    <protectedRange sqref="A141" name="Rango1_7_1_1_1_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mathias David</dc:creator>
  <cp:keywords/>
  <dc:description/>
  <cp:lastModifiedBy>Alexander Parga</cp:lastModifiedBy>
  <cp:revision/>
  <dcterms:created xsi:type="dcterms:W3CDTF">2024-07-04T17:50:33Z</dcterms:created>
  <dcterms:modified xsi:type="dcterms:W3CDTF">2025-04-25T14:29:12Z</dcterms:modified>
  <cp:category/>
  <cp:contentStatus/>
</cp:coreProperties>
</file>