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SER\Downloads\"/>
    </mc:Choice>
  </mc:AlternateContent>
  <xr:revisionPtr revIDLastSave="0" documentId="8_{25F4D27D-7786-43E1-9494-19C635350789}" xr6:coauthVersionLast="47" xr6:coauthVersionMax="47" xr10:uidLastSave="{00000000-0000-0000-0000-000000000000}"/>
  <bookViews>
    <workbookView xWindow="-120" yWindow="-120" windowWidth="20730" windowHeight="11040" activeTab="1" xr2:uid="{00000000-000D-0000-FFFF-FFFF00000000}"/>
  </bookViews>
  <sheets>
    <sheet name="INSTRUCTIVO" sheetId="2" r:id="rId1"/>
    <sheet name="ESTRATÉGICO" sheetId="7" r:id="rId2"/>
    <sheet name="INVERSIÓN" sheetId="6" r:id="rId3"/>
    <sheet name="ANEXO1" sheetId="4" r:id="rId4"/>
  </sheets>
  <externalReferences>
    <externalReference r:id="rId5"/>
  </externalReferences>
  <definedNames>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7" l="1"/>
  <c r="U18" i="7"/>
  <c r="W19" i="7"/>
  <c r="V19" i="7"/>
  <c r="U19" i="7" s="1"/>
  <c r="T19" i="7"/>
  <c r="AH42" i="6" l="1"/>
  <c r="AO42" i="6" s="1"/>
  <c r="AH73" i="6"/>
  <c r="AN73" i="6" s="1"/>
  <c r="AM240" i="6"/>
  <c r="AL240" i="6"/>
  <c r="AO224" i="6"/>
  <c r="AN224" i="6"/>
  <c r="AO217" i="6"/>
  <c r="AN217" i="6"/>
  <c r="AO203" i="6"/>
  <c r="AN203" i="6"/>
  <c r="AO200" i="6"/>
  <c r="AN200" i="6"/>
  <c r="AO191" i="6"/>
  <c r="AN191" i="6"/>
  <c r="AO172" i="6"/>
  <c r="AN172" i="6"/>
  <c r="AO166" i="6"/>
  <c r="AN166" i="6"/>
  <c r="AO153" i="6"/>
  <c r="AN153" i="6"/>
  <c r="AO148" i="6"/>
  <c r="AN148" i="6"/>
  <c r="AO133" i="6"/>
  <c r="AN133" i="6"/>
  <c r="AO125" i="6"/>
  <c r="AN125" i="6"/>
  <c r="AO120" i="6"/>
  <c r="AN120" i="6"/>
  <c r="AO115" i="6"/>
  <c r="AN115" i="6"/>
  <c r="AO111" i="6"/>
  <c r="AN111" i="6"/>
  <c r="AO101" i="6"/>
  <c r="AN101" i="6"/>
  <c r="AO91" i="6"/>
  <c r="AN91" i="6"/>
  <c r="AO80" i="6"/>
  <c r="AN80" i="6"/>
  <c r="AO59" i="6"/>
  <c r="AN59" i="6"/>
  <c r="AO49" i="6"/>
  <c r="AN49" i="6"/>
  <c r="AO34" i="6"/>
  <c r="AN34" i="6"/>
  <c r="AO12" i="6"/>
  <c r="AN12" i="6"/>
  <c r="AH240" i="6" l="1"/>
  <c r="AO73" i="6"/>
  <c r="AO240" i="6"/>
  <c r="AN240" i="6"/>
  <c r="AN42" i="6"/>
  <c r="V72" i="7"/>
  <c r="V73" i="7"/>
  <c r="V74" i="7"/>
  <c r="V71" i="7"/>
  <c r="V75" i="7" s="1"/>
  <c r="U72" i="7"/>
  <c r="U73" i="7"/>
  <c r="U74" i="7"/>
  <c r="U71" i="7"/>
  <c r="T72" i="7"/>
  <c r="W72" i="7" s="1"/>
  <c r="T73" i="7"/>
  <c r="W73" i="7" s="1"/>
  <c r="T74" i="7"/>
  <c r="W74" i="7" s="1"/>
  <c r="T71" i="7"/>
  <c r="W71" i="7" s="1"/>
  <c r="X71" i="7" l="1"/>
  <c r="U75" i="7"/>
  <c r="W75" i="7"/>
  <c r="X74" i="7"/>
  <c r="X73" i="7"/>
  <c r="X72" i="7"/>
  <c r="P233" i="6"/>
  <c r="P232" i="6"/>
  <c r="P225" i="6"/>
  <c r="P226" i="6"/>
  <c r="P227" i="6"/>
  <c r="P228" i="6"/>
  <c r="P229" i="6"/>
  <c r="P230" i="6"/>
  <c r="P224" i="6"/>
  <c r="P221" i="6"/>
  <c r="P222" i="6"/>
  <c r="P218" i="6"/>
  <c r="P219" i="6"/>
  <c r="P220" i="6"/>
  <c r="P217" i="6"/>
  <c r="P214" i="6"/>
  <c r="P215" i="6"/>
  <c r="P213" i="6"/>
  <c r="P216" i="6" s="1"/>
  <c r="P208" i="6"/>
  <c r="P204" i="6"/>
  <c r="P205" i="6"/>
  <c r="P206" i="6"/>
  <c r="P207" i="6"/>
  <c r="P210" i="6"/>
  <c r="P203" i="6"/>
  <c r="P201" i="6"/>
  <c r="P200" i="6"/>
  <c r="P202" i="6" s="1"/>
  <c r="P198" i="6"/>
  <c r="P196" i="6"/>
  <c r="P197" i="6"/>
  <c r="P193" i="6"/>
  <c r="P194" i="6"/>
  <c r="P195" i="6"/>
  <c r="P192" i="6"/>
  <c r="P189" i="6"/>
  <c r="P188" i="6"/>
  <c r="P187" i="6"/>
  <c r="P186" i="6"/>
  <c r="P185" i="6"/>
  <c r="P182" i="6"/>
  <c r="P183" i="6"/>
  <c r="P181" i="6"/>
  <c r="P184" i="6" s="1"/>
  <c r="P178" i="6"/>
  <c r="P177" i="6"/>
  <c r="P175" i="6"/>
  <c r="P174" i="6"/>
  <c r="P173" i="6"/>
  <c r="P172" i="6"/>
  <c r="P168" i="6"/>
  <c r="P166" i="6"/>
  <c r="P171" i="6" s="1"/>
  <c r="P164" i="6"/>
  <c r="P162" i="6"/>
  <c r="P163" i="6"/>
  <c r="P159" i="6"/>
  <c r="P160" i="6"/>
  <c r="P161" i="6"/>
  <c r="P157" i="6"/>
  <c r="P158" i="6"/>
  <c r="P154" i="6"/>
  <c r="P155" i="6"/>
  <c r="P156" i="6"/>
  <c r="P153" i="6"/>
  <c r="P151" i="6"/>
  <c r="P149" i="6"/>
  <c r="P150" i="6"/>
  <c r="P148" i="6"/>
  <c r="P143" i="6"/>
  <c r="P144" i="6"/>
  <c r="P145" i="6"/>
  <c r="P146" i="6"/>
  <c r="P142" i="6"/>
  <c r="P134" i="6"/>
  <c r="P135" i="6"/>
  <c r="P136" i="6"/>
  <c r="P137" i="6"/>
  <c r="P138" i="6"/>
  <c r="P139" i="6"/>
  <c r="P140" i="6"/>
  <c r="P133" i="6"/>
  <c r="P126" i="6"/>
  <c r="P127" i="6"/>
  <c r="P128" i="6"/>
  <c r="P129" i="6"/>
  <c r="P130" i="6"/>
  <c r="P131" i="6"/>
  <c r="P125" i="6"/>
  <c r="P121" i="6"/>
  <c r="P122" i="6"/>
  <c r="P123" i="6"/>
  <c r="P120" i="6"/>
  <c r="P116" i="6"/>
  <c r="P117" i="6"/>
  <c r="P115" i="6"/>
  <c r="P119" i="6" s="1"/>
  <c r="P112" i="6"/>
  <c r="P113" i="6"/>
  <c r="P111" i="6"/>
  <c r="P114" i="6" s="1"/>
  <c r="P108" i="6"/>
  <c r="P109" i="6"/>
  <c r="P106" i="6"/>
  <c r="P107" i="6"/>
  <c r="P104" i="6"/>
  <c r="P105" i="6"/>
  <c r="P102" i="6"/>
  <c r="P103" i="6"/>
  <c r="P101" i="6"/>
  <c r="P97" i="6"/>
  <c r="P98" i="6"/>
  <c r="P99" i="6"/>
  <c r="P94" i="6"/>
  <c r="P95" i="6"/>
  <c r="P96" i="6"/>
  <c r="P92" i="6"/>
  <c r="P93" i="6"/>
  <c r="P91" i="6"/>
  <c r="P88" i="6"/>
  <c r="P86" i="6"/>
  <c r="P84" i="6"/>
  <c r="P85" i="6"/>
  <c r="P83" i="6"/>
  <c r="P81" i="6"/>
  <c r="P80" i="6"/>
  <c r="P77" i="6"/>
  <c r="P74" i="6"/>
  <c r="P75" i="6"/>
  <c r="P76" i="6"/>
  <c r="P73" i="6"/>
  <c r="P69" i="6"/>
  <c r="P70" i="6"/>
  <c r="P71" i="6"/>
  <c r="P66" i="6"/>
  <c r="P67" i="6"/>
  <c r="P68" i="6"/>
  <c r="P63" i="6"/>
  <c r="P64" i="6"/>
  <c r="P65" i="6"/>
  <c r="P60" i="6"/>
  <c r="P61" i="6"/>
  <c r="P62" i="6"/>
  <c r="P59" i="6"/>
  <c r="P55" i="6"/>
  <c r="P56" i="6"/>
  <c r="P57" i="6"/>
  <c r="P53" i="6"/>
  <c r="P54" i="6"/>
  <c r="P51" i="6"/>
  <c r="P52" i="6"/>
  <c r="P50" i="6"/>
  <c r="P49" i="6"/>
  <c r="P47" i="6"/>
  <c r="P44" i="6"/>
  <c r="P45" i="6"/>
  <c r="P43" i="6"/>
  <c r="P42" i="6"/>
  <c r="P40" i="6"/>
  <c r="P39" i="6"/>
  <c r="P38" i="6"/>
  <c r="P35" i="6"/>
  <c r="P34" i="6"/>
  <c r="P199" i="6" l="1"/>
  <c r="P190" i="6"/>
  <c r="P223" i="6"/>
  <c r="P132" i="6"/>
  <c r="P180" i="6"/>
  <c r="X75" i="7"/>
  <c r="P152" i="6"/>
  <c r="P58" i="6"/>
  <c r="P90" i="6"/>
  <c r="P110" i="6"/>
  <c r="P79" i="6"/>
  <c r="P124" i="6"/>
  <c r="P41" i="6"/>
  <c r="P165" i="6"/>
  <c r="P141" i="6"/>
  <c r="P72" i="6"/>
  <c r="P234" i="6"/>
  <c r="P176" i="6"/>
  <c r="P48" i="6"/>
  <c r="P100" i="6"/>
  <c r="P147" i="6"/>
  <c r="P211" i="6"/>
  <c r="P31" i="6"/>
  <c r="P32" i="6"/>
  <c r="P29" i="6"/>
  <c r="P27" i="6"/>
  <c r="P24" i="6"/>
  <c r="P26" i="6"/>
  <c r="P23" i="6"/>
  <c r="P20" i="6"/>
  <c r="P18" i="6"/>
  <c r="P19" i="6"/>
  <c r="P14" i="6"/>
  <c r="P15" i="6"/>
  <c r="P16" i="6"/>
  <c r="P13" i="6"/>
  <c r="P12" i="6"/>
  <c r="P22" i="6" l="1"/>
  <c r="P33" i="6"/>
  <c r="U77" i="7"/>
  <c r="V83" i="7"/>
  <c r="U83" i="7"/>
  <c r="X81" i="7"/>
  <c r="X82" i="7"/>
  <c r="X80" i="7"/>
  <c r="X83" i="7" s="1"/>
  <c r="W81" i="7"/>
  <c r="W82" i="7"/>
  <c r="W80" i="7"/>
  <c r="V77" i="7"/>
  <c r="V78" i="7"/>
  <c r="V76" i="7"/>
  <c r="U78" i="7"/>
  <c r="U76" i="7"/>
  <c r="T77" i="7"/>
  <c r="X77" i="7" s="1"/>
  <c r="T78" i="7"/>
  <c r="W78" i="7" s="1"/>
  <c r="T76" i="7"/>
  <c r="W76" i="7" s="1"/>
  <c r="V64" i="7"/>
  <c r="V66" i="7"/>
  <c r="V67" i="7"/>
  <c r="V68" i="7"/>
  <c r="V69" i="7"/>
  <c r="V63" i="7"/>
  <c r="U64" i="7"/>
  <c r="U66" i="7"/>
  <c r="U67" i="7"/>
  <c r="U68" i="7"/>
  <c r="U69" i="7"/>
  <c r="U63" i="7"/>
  <c r="T64" i="7"/>
  <c r="X64" i="7" s="1"/>
  <c r="T66" i="7"/>
  <c r="X66" i="7" s="1"/>
  <c r="T67" i="7"/>
  <c r="X67" i="7" s="1"/>
  <c r="T68" i="7"/>
  <c r="X68" i="7" s="1"/>
  <c r="T69" i="7"/>
  <c r="X69" i="7" s="1"/>
  <c r="T63" i="7"/>
  <c r="W63" i="7" s="1"/>
  <c r="V61" i="7"/>
  <c r="V59" i="7"/>
  <c r="U61" i="7"/>
  <c r="U59" i="7"/>
  <c r="T61" i="7"/>
  <c r="X61" i="7" s="1"/>
  <c r="T59" i="7"/>
  <c r="X59" i="7" s="1"/>
  <c r="V56" i="7"/>
  <c r="V57" i="7"/>
  <c r="V55" i="7"/>
  <c r="U56" i="7"/>
  <c r="U57" i="7"/>
  <c r="U55" i="7"/>
  <c r="U58" i="7" s="1"/>
  <c r="T56" i="7"/>
  <c r="X56" i="7" s="1"/>
  <c r="T57" i="7"/>
  <c r="X57" i="7" s="1"/>
  <c r="T55" i="7"/>
  <c r="X55" i="7" s="1"/>
  <c r="X53" i="7"/>
  <c r="X52" i="7"/>
  <c r="X54" i="7" s="1"/>
  <c r="W53" i="7"/>
  <c r="W52" i="7"/>
  <c r="W54" i="7" s="1"/>
  <c r="V53" i="7"/>
  <c r="V52" i="7"/>
  <c r="V54" i="7" s="1"/>
  <c r="U53" i="7"/>
  <c r="U52" i="7"/>
  <c r="V47" i="7"/>
  <c r="V48" i="7"/>
  <c r="V49" i="7"/>
  <c r="V50" i="7"/>
  <c r="V46" i="7"/>
  <c r="U47" i="7"/>
  <c r="U48" i="7"/>
  <c r="U49" i="7"/>
  <c r="U50" i="7"/>
  <c r="U46" i="7"/>
  <c r="T47" i="7"/>
  <c r="X47" i="7" s="1"/>
  <c r="T48" i="7"/>
  <c r="T49" i="7"/>
  <c r="X49" i="7" s="1"/>
  <c r="T50" i="7"/>
  <c r="X50" i="7" s="1"/>
  <c r="T46" i="7"/>
  <c r="W46" i="7" s="1"/>
  <c r="W42" i="7"/>
  <c r="V43" i="7"/>
  <c r="V42" i="7"/>
  <c r="U43" i="7"/>
  <c r="U42" i="7"/>
  <c r="T43" i="7"/>
  <c r="X43" i="7" s="1"/>
  <c r="T44" i="7"/>
  <c r="T42" i="7"/>
  <c r="X42" i="7" s="1"/>
  <c r="X78" i="7" l="1"/>
  <c r="W67" i="7"/>
  <c r="V70" i="7"/>
  <c r="P240" i="6"/>
  <c r="U45" i="7"/>
  <c r="W43" i="7"/>
  <c r="V62" i="7"/>
  <c r="V79" i="7"/>
  <c r="W56" i="7"/>
  <c r="W45" i="7"/>
  <c r="V45" i="7"/>
  <c r="W57" i="7"/>
  <c r="W59" i="7"/>
  <c r="W66" i="7"/>
  <c r="W83" i="7"/>
  <c r="V51" i="7"/>
  <c r="W49" i="7"/>
  <c r="X58" i="7"/>
  <c r="X45" i="7"/>
  <c r="W50" i="7"/>
  <c r="X46" i="7"/>
  <c r="U70" i="7"/>
  <c r="W69" i="7"/>
  <c r="W79" i="7"/>
  <c r="V58" i="7"/>
  <c r="U79" i="7"/>
  <c r="U54" i="7"/>
  <c r="W68" i="7"/>
  <c r="W77" i="7"/>
  <c r="X48" i="7"/>
  <c r="W48" i="7"/>
  <c r="U62" i="7"/>
  <c r="U51" i="7"/>
  <c r="W55" i="7"/>
  <c r="X62" i="7"/>
  <c r="X76" i="7"/>
  <c r="X79" i="7" s="1"/>
  <c r="W64" i="7"/>
  <c r="X63" i="7"/>
  <c r="X70" i="7" s="1"/>
  <c r="W47" i="7"/>
  <c r="W61" i="7"/>
  <c r="V38" i="7"/>
  <c r="V39" i="7"/>
  <c r="V40" i="7"/>
  <c r="V37" i="7"/>
  <c r="W58" i="7" l="1"/>
  <c r="X51" i="7"/>
  <c r="W62" i="7"/>
  <c r="W70" i="7"/>
  <c r="V41" i="7"/>
  <c r="W51" i="7"/>
  <c r="U38" i="7"/>
  <c r="U39" i="7"/>
  <c r="U40" i="7"/>
  <c r="U37" i="7"/>
  <c r="T38" i="7"/>
  <c r="T39" i="7"/>
  <c r="T40" i="7"/>
  <c r="T37" i="7"/>
  <c r="X34" i="7"/>
  <c r="V33" i="7"/>
  <c r="V34" i="7"/>
  <c r="V35" i="7"/>
  <c r="V32" i="7"/>
  <c r="U33" i="7"/>
  <c r="U34" i="7"/>
  <c r="U35" i="7"/>
  <c r="U32" i="7"/>
  <c r="T33" i="7"/>
  <c r="X33" i="7" s="1"/>
  <c r="T34" i="7"/>
  <c r="W34" i="7" s="1"/>
  <c r="T35" i="7"/>
  <c r="X35" i="7" s="1"/>
  <c r="T32" i="7"/>
  <c r="V25" i="7"/>
  <c r="V26" i="7"/>
  <c r="V28" i="7"/>
  <c r="V29" i="7"/>
  <c r="V30" i="7"/>
  <c r="V24" i="7"/>
  <c r="U25" i="7"/>
  <c r="U26" i="7"/>
  <c r="U28" i="7"/>
  <c r="U29" i="7"/>
  <c r="U30" i="7"/>
  <c r="U24" i="7"/>
  <c r="T25" i="7"/>
  <c r="T26" i="7"/>
  <c r="W26" i="7" s="1"/>
  <c r="T27" i="7"/>
  <c r="T28" i="7"/>
  <c r="X28" i="7" s="1"/>
  <c r="T29" i="7"/>
  <c r="X29" i="7" s="1"/>
  <c r="T30" i="7"/>
  <c r="X30" i="7" s="1"/>
  <c r="T24" i="7"/>
  <c r="X24" i="7" s="1"/>
  <c r="V20" i="7"/>
  <c r="V21" i="7"/>
  <c r="V22" i="7"/>
  <c r="U20" i="7"/>
  <c r="U21" i="7"/>
  <c r="U22" i="7"/>
  <c r="T20" i="7"/>
  <c r="T21" i="7"/>
  <c r="T22" i="7"/>
  <c r="W22" i="7" s="1"/>
  <c r="T18" i="7"/>
  <c r="V15" i="7"/>
  <c r="U15" i="7"/>
  <c r="T16" i="7"/>
  <c r="X16" i="7" s="1"/>
  <c r="T15" i="7"/>
  <c r="W15" i="7" s="1"/>
  <c r="V10" i="7"/>
  <c r="V11" i="7"/>
  <c r="V12" i="7"/>
  <c r="V13" i="7"/>
  <c r="V9" i="7"/>
  <c r="V8" i="7"/>
  <c r="U8" i="7"/>
  <c r="U10" i="7"/>
  <c r="U11" i="7"/>
  <c r="U12" i="7"/>
  <c r="U13" i="7"/>
  <c r="U9" i="7"/>
  <c r="T10" i="7"/>
  <c r="X10" i="7" s="1"/>
  <c r="T11" i="7"/>
  <c r="X11" i="7" s="1"/>
  <c r="T12" i="7"/>
  <c r="X12" i="7" s="1"/>
  <c r="T13" i="7"/>
  <c r="W13" i="7" s="1"/>
  <c r="T9" i="7"/>
  <c r="X9" i="7" s="1"/>
  <c r="T8" i="7"/>
  <c r="X8" i="7" s="1"/>
  <c r="X18" i="7" l="1"/>
  <c r="W18" i="7"/>
  <c r="W23" i="7" s="1"/>
  <c r="U41" i="7"/>
  <c r="W25" i="7"/>
  <c r="X25" i="7"/>
  <c r="X32" i="7"/>
  <c r="X36" i="7" s="1"/>
  <c r="W32" i="7"/>
  <c r="U36" i="7"/>
  <c r="V31" i="7"/>
  <c r="W27" i="7"/>
  <c r="X27" i="7"/>
  <c r="X38" i="7"/>
  <c r="W38" i="7"/>
  <c r="W40" i="7"/>
  <c r="X40" i="7"/>
  <c r="W39" i="7"/>
  <c r="X39" i="7"/>
  <c r="U31" i="7"/>
  <c r="W24" i="7"/>
  <c r="W29" i="7"/>
  <c r="V36" i="7"/>
  <c r="X37" i="7"/>
  <c r="W37" i="7"/>
  <c r="U23" i="7"/>
  <c r="V23" i="7"/>
  <c r="U17" i="7"/>
  <c r="X22" i="7"/>
  <c r="X23" i="7" s="1"/>
  <c r="W30" i="7"/>
  <c r="W28" i="7"/>
  <c r="X26" i="7"/>
  <c r="X31" i="7" s="1"/>
  <c r="W35" i="7"/>
  <c r="W33" i="7"/>
  <c r="W8" i="7"/>
  <c r="U14" i="7"/>
  <c r="W12" i="7"/>
  <c r="W16" i="7"/>
  <c r="W17" i="7" s="1"/>
  <c r="W11" i="7"/>
  <c r="V14" i="7"/>
  <c r="V17" i="7"/>
  <c r="X13" i="7"/>
  <c r="X14" i="7" s="1"/>
  <c r="X15" i="7"/>
  <c r="X17" i="7" s="1"/>
  <c r="W9" i="7"/>
  <c r="W10" i="7"/>
  <c r="W36" i="7" l="1"/>
  <c r="X41" i="7"/>
  <c r="U85" i="7"/>
  <c r="X85" i="7"/>
  <c r="V85" i="7"/>
  <c r="W31" i="7"/>
  <c r="W41" i="7"/>
  <c r="W14" i="7"/>
  <c r="W85" i="7" l="1"/>
  <c r="AF182" i="6"/>
  <c r="AE182" i="6"/>
  <c r="AA182" i="6"/>
</calcChain>
</file>

<file path=xl/sharedStrings.xml><?xml version="1.0" encoding="utf-8"?>
<sst xmlns="http://schemas.openxmlformats.org/spreadsheetml/2006/main" count="5859" uniqueCount="1426">
  <si>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</si>
  <si>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</si>
  <si>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</si>
  <si>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</si>
  <si>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</si>
  <si>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</si>
  <si>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</si>
  <si>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</si>
  <si>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</si>
  <si>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</si>
  <si>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</si>
  <si>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</si>
  <si>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</si>
  <si>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</si>
  <si>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</si>
  <si>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</si>
  <si>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</si>
  <si>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</si>
  <si>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</si>
  <si>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</si>
  <si>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</si>
  <si>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</si>
  <si>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</si>
  <si>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</si>
  <si>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</si>
  <si>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</si>
  <si>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</si>
  <si>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</si>
  <si>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</si>
  <si>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</si>
  <si>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</si>
  <si>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</si>
  <si>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</si>
  <si>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</si>
  <si>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</si>
  <si>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</si>
  <si>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</si>
  <si>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</si>
  <si>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</si>
  <si>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</si>
  <si>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</si>
  <si>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</si>
  <si>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</si>
  <si>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</si>
  <si>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</si>
  <si>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</si>
  <si>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</si>
  <si>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</si>
  <si>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</si>
  <si>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</si>
  <si>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</si>
  <si>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</si>
  <si>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</si>
  <si>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</si>
  <si>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</si>
  <si>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</si>
  <si>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</si>
  <si>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</si>
  <si>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</si>
  <si>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</si>
  <si>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</si>
  <si>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</si>
  <si>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</si>
  <si>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</si>
  <si>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</si>
  <si>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 xml:space="preserve">IMPULSOR DE AVANCE </t>
  </si>
  <si>
    <t>LINEA BASE SEGUN PDD</t>
  </si>
  <si>
    <t>PROGRAMACIÓN META PRODUCTO A 2024</t>
  </si>
  <si>
    <t>DIMENSIONES DE MIPG</t>
  </si>
  <si>
    <t>SUBPROCESO ASOCIADO</t>
  </si>
  <si>
    <t>OBJETIVO DEL SUBPROCESO</t>
  </si>
  <si>
    <t>PLANES DECRETO 612 DE 2018</t>
  </si>
  <si>
    <t>OBJETIVO DE DESARROLLO SOSTENIBLE</t>
  </si>
  <si>
    <t>PLAN ANUAL DE ADQUISICIONES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</si>
  <si>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</si>
  <si>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</si>
  <si>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</si>
  <si>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</si>
  <si>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</si>
  <si>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</si>
  <si>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</si>
  <si>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</si>
  <si>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</si>
  <si>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</si>
  <si>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</si>
  <si>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</si>
  <si>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</si>
  <si>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</si>
  <si>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</si>
  <si>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</si>
  <si>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</si>
  <si>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</si>
  <si>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</si>
  <si>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</si>
  <si>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</si>
  <si>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</si>
  <si>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</si>
  <si>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</si>
  <si>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</si>
  <si>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</si>
  <si>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</si>
  <si>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</si>
  <si>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</si>
  <si>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</si>
  <si>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</si>
  <si>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</si>
  <si>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</si>
  <si>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</si>
  <si>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</si>
  <si>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</si>
  <si>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</si>
  <si>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</si>
  <si>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</si>
  <si>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</si>
  <si>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</si>
  <si>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</si>
  <si>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</si>
  <si>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</si>
  <si>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</si>
  <si>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</si>
  <si>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</si>
  <si>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</si>
  <si>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</si>
  <si>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</si>
  <si>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</si>
  <si>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</si>
  <si>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</si>
  <si>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</si>
  <si>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</si>
  <si>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</si>
  <si>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</si>
  <si>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</si>
  <si>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</si>
  <si>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</si>
  <si>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</si>
  <si>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</si>
  <si>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</si>
  <si>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</si>
  <si>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</si>
  <si>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</si>
  <si>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</si>
  <si>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</si>
  <si>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</si>
  <si>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</si>
  <si>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</si>
  <si>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</si>
  <si>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</si>
  <si>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</si>
  <si>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</si>
  <si>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</si>
  <si>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</si>
  <si>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</si>
  <si>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</si>
  <si>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</si>
  <si>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</si>
  <si>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</si>
  <si>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</si>
  <si>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</si>
  <si>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</si>
  <si>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</si>
  <si>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</si>
  <si>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</si>
  <si>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</si>
  <si>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</si>
  <si>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</si>
  <si>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</si>
  <si>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</si>
  <si>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</si>
  <si>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</si>
  <si>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</si>
  <si>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</si>
  <si>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</si>
  <si>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</si>
  <si>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</si>
  <si>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</si>
  <si>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</si>
  <si>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</si>
  <si>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</si>
  <si>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</si>
  <si>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</si>
  <si>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</si>
  <si>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</si>
  <si>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</si>
  <si>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</si>
  <si>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</si>
  <si>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</si>
  <si>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</si>
  <si>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</si>
  <si>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CONSTRUCCIÓN DE PAZ</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</si>
  <si>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</si>
  <si>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</si>
  <si>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</si>
  <si>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</si>
  <si>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</si>
  <si>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</si>
  <si>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</si>
  <si>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</si>
  <si>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1 de 3</t>
  </si>
  <si>
    <t>Página: 3 de 3</t>
  </si>
  <si>
    <t>4. Educación de Calidad</t>
  </si>
  <si>
    <t>VIDA DIGNA</t>
  </si>
  <si>
    <t>EDUCACION</t>
  </si>
  <si>
    <t>Modernización De La Infraestructura Educativa</t>
  </si>
  <si>
    <t>02-02-03</t>
  </si>
  <si>
    <t>Incrementar a 40% el porcentaje de las Instituciones Educativas Oficiales con oferta en Educación Inicial para la atención de la primera infancia</t>
  </si>
  <si>
    <t>Plan Maestro de Infraestructura Educativa formulado e implementado.</t>
  </si>
  <si>
    <t>Número de predios de IEO legalizados</t>
  </si>
  <si>
    <t>Número de nuevas Instituciones Educativas Oficiales construidas</t>
  </si>
  <si>
    <t>Número de sedes educativas reconstruidas y/o con ampliación de la infraestructura</t>
  </si>
  <si>
    <t>Número de sedes educativas mejoradas y/o adecuadas</t>
  </si>
  <si>
    <t>Número de aulas con dotación de mobiliario escolar y material pedagógico</t>
  </si>
  <si>
    <t>Porcentaje</t>
  </si>
  <si>
    <t>91,37% de cobertura neta sin extraedad global Fuente: Secretaría de Educación Distrital, 2023</t>
  </si>
  <si>
    <t>91,37% de cobertura neta sin extraedad global Fuente: Secretaría de Educación Distrital, 2024</t>
  </si>
  <si>
    <t>91,37% de cobertura neta sin extraedad global Fuente: Secretaría de Educación Distrital, 2025</t>
  </si>
  <si>
    <t>91,37% de cobertura neta sin extraedad global Fuente: Secretaría de Educación Distrital, 2026</t>
  </si>
  <si>
    <t>91,37% de cobertura neta sin extraedad global Fuente: Secretaría de Educación Distrital, 2027</t>
  </si>
  <si>
    <t>91,37% de cobertura neta sin extraedad global Fuente: Secretaría de Educación Distrital, 2028</t>
  </si>
  <si>
    <t>Formular e implementar un (1) Plan Maestro de Infraestructura Educativa.</t>
  </si>
  <si>
    <t>Legalizar sesenta (60) predios de Instituciones Educativas Oficiales.</t>
  </si>
  <si>
    <t>Construir cinco (5) nuevas Instituciones Educativas Oficiales.</t>
  </si>
  <si>
    <t>Reconstruir y/o ampliar quince (15) sedes educativas.</t>
  </si>
  <si>
    <t>Mejorar y/o adecuar ochenta (80) sedes educativas.</t>
  </si>
  <si>
    <t>Dotar mil (1.000) aulas con mobiliario escolar, aires acondicionados, abanicos y material pedagógico.</t>
  </si>
  <si>
    <t>NP</t>
  </si>
  <si>
    <t>02-02-04</t>
  </si>
  <si>
    <t>Avanzando desde el comienzo.</t>
  </si>
  <si>
    <t>Número de Instituciones Educativas Oficiales con oferta de educación inicial para la atención a la primera infancia implementada</t>
  </si>
  <si>
    <t>Número de Instituciones Educativas Oficiales asesoradas con estrategias de articulación institucional para asegurar el tránsito armónico de niños y niñas desde los programas de atención a la primera infancia del ICBF al sistema educativo oficial</t>
  </si>
  <si>
    <t>2 Instituciones Educativas Oficiales con oferta de educación inicial para la atención de la primera infancia en el Distrito implementada.  Fuente: Secretaría de Educación, 2023.</t>
  </si>
  <si>
    <t>80 Instituciones Educativas Oficiales asesoradas con estrategias de articulación institucional para asegurar el tránsisto armónico de niños y niñas desde los programas de atención a la primera infancia del ICBF al sistema educativo oficial en el cuatrienio 2020-2023</t>
  </si>
  <si>
    <t>Implementar en cuarenta (40) Instituciones Educativas Oficiales la oferta de educación inicial para la atención a la primera infancia.</t>
  </si>
  <si>
    <t>Asesorar a cinto (105) Instituciones Educativas Oficiales con estrategias de articulaión institucional para asegurar el tránsito armónico de los niños y niñas desde los programas de atención a la primera infancia del ICBF al sistema educativo oficial</t>
  </si>
  <si>
    <t>02-02-05</t>
  </si>
  <si>
    <t>Me Quedo Porque Me Quedo</t>
  </si>
  <si>
    <t>Número de niños, niñas y adolescentes vinculados con estrategias para el acceso al sistema educativo oficial</t>
  </si>
  <si>
    <t>Número de estudiantes de Instituciones Educativas Oficiales atendidos con Programa de Alimentación Escolar como estrategia de permanencia</t>
  </si>
  <si>
    <t>Número de estudiantes de Instituciones Educativas Oficiales atendidos con  transporte escolar</t>
  </si>
  <si>
    <t>Número de estudiantes de Instituciones Educativas Oficiales atendidos con otras estrategias de permanencia (kits escolares, uniformes, y jornadas escolares complementarias)</t>
  </si>
  <si>
    <t>Planes Institucionales de Permanencia Escolar – PIPE, formulados e implementados en Instituciones Educativas Oficiales</t>
  </si>
  <si>
    <t>98.842 estudiantes atendidos con PAE como estrategia de permanencia a corte 2023.                                                                          Fuente: Secretaría de Educación, 2023.</t>
  </si>
  <si>
    <t>3.524 estudiantes atendido con transporte escolar a corte 2023.                                                                                                               Fuente: Secretaría de Educación, 2023.</t>
  </si>
  <si>
    <t>5.473 estudiantes atendidos con otras estratgias de permanencia.                Fuente: Secretaría de Educación, 2023.</t>
  </si>
  <si>
    <t>10 Instituciones Educativas Oficiales con Planes Institucionales de Permanencia Escolar-PIPE formulado e implementado a corte 2023.                                   Fuente: Secretaría de Educación, 2023.</t>
  </si>
  <si>
    <t>182.465 niños, niñas y adolescentes vinculados al sistema con estrategias de acceso.                       
 Fuente: SIMAT, 2023.</t>
  </si>
  <si>
    <t>Vincular a dos mil trescientos noventa (2.390) niños, niñas y adolescente adicionales con estrategias para el acceso al sistema educativo oficial.</t>
  </si>
  <si>
    <t>Atender a ciento seis mil cuatrocientos ochenta y siete (106.487) estudiantes anualmente con el Programa de Alimentación Escolar como estrategia de permanencia.</t>
  </si>
  <si>
    <t>Atender a cinco mil quinientso (5.500) estudiantes anualmente con transporte escolar.</t>
  </si>
  <si>
    <t>Atender a diez mil (10.000) estudiantes anualmente con otras estrategías de permanencia.</t>
  </si>
  <si>
    <t>Formular e implementar Planes Institucionales de Permanencia Escolar-PIPE en cuarenta y cinco (45) Instituciones Educativas Oficiales.</t>
  </si>
  <si>
    <t>Vincular a setenta y dos (72) Instituciones Educativas Oficiales a estrategias para el fortalecimiento de la oferta de educación inclusiva para preescolar, básica y media</t>
  </si>
  <si>
    <t>02-02-06</t>
  </si>
  <si>
    <t xml:space="preserve">Yo Cuento </t>
  </si>
  <si>
    <t>Número de Instituciones Educativas Oficiales vinculadas a estrategias para el fortalecimiento de la oferta de educación inclusiva para preescolar, básica y media</t>
  </si>
  <si>
    <t>Número de aulas hospitalarias para la atención de niños, niñas, adolescentes y jóvenes en condición de enfermedad habilitadas</t>
  </si>
  <si>
    <t>Número de Instituciones Educativas Oficiales con estudiantes con capacidades excepcionales vinculados a Escuela de Talentos</t>
  </si>
  <si>
    <t>45 Instituciones Educativas Oficiales con estrategias para el fortalecimiento de la oferta de educación inclusiva para preescolar, básica y media a corte 2023         Fuente: Secretaría de Educación, 2023</t>
  </si>
  <si>
    <t>1 Aula Hospitalaria habilitada para la atención de niños, niñas, adolescentes y jóvenes en condición de enfermedad.        Fuente: Secretaría de Educación, 2023</t>
  </si>
  <si>
    <t>0                                    
Fuente: Secretaría de Educación, 2023.</t>
  </si>
  <si>
    <t>Habilitar cuatro (4) Aulas Hospitalarias para la atención de niños, niñas, adolescentes y jóvenes en condición de enfermedad</t>
  </si>
  <si>
    <t>Vincular estudiantes con capacidades excepcionales a la Escuela de Talentos en cincuenta (50) Instituciones Educativas Oficiales</t>
  </si>
  <si>
    <t>02-02-07</t>
  </si>
  <si>
    <t xml:space="preserve">Escuela Hogar </t>
  </si>
  <si>
    <t>Número de Instituciones Educativas Oficiales con modelos educativos flexibles implementados</t>
  </si>
  <si>
    <t>Número de niños, niñas, adolescentes y jóvenes en extraedad que se encuentran por fuera del sistema educativo oficial atendidos con modelos educativos flexibles</t>
  </si>
  <si>
    <t>Número de niños, niñas, adolescentes y jóvenes en extraedad que se encuentran dentro de la oferta regular, atendidos con modelos educativos flexibles en el sistema educativo oficial</t>
  </si>
  <si>
    <t>22 Instituciones educativas Oficiales con modelos educativos flexibles implementados en el Distrito                   Fuente: Secretaría de Educación, 2023</t>
  </si>
  <si>
    <t>Implementar en veintisiete (27) Instituciones Educativas Oficiales los modelos educativos flexibles</t>
  </si>
  <si>
    <t xml:space="preserve">Atender con modelos educativos flexibles a tres mil seiscientos noventa (3.690) niños, niñas, adolescentes y jóvenes en extraedad, que se encuentran por fuera del sistema educativo </t>
  </si>
  <si>
    <t>Atender con modelos educativos flexibles a cuatro mil (4.000)  niños, niñas, adolescentes y jóvenes en extraedad, que se encuentran dentro de la oferta regular del sistema educativo oficial</t>
  </si>
  <si>
    <t>02-02-08</t>
  </si>
  <si>
    <t>Cartagena Territorio Plurilingüe</t>
  </si>
  <si>
    <t>Número de personas atendidas con modelos de alfabetización</t>
  </si>
  <si>
    <t>1.200 personas atendidas con modelos de alfabetización a corte 2023                             Fuente: Secretaría de Educación, 2023</t>
  </si>
  <si>
    <t>Atender a ocho mil cuatrocientas (8.400) personas con modelos de alfabetización</t>
  </si>
  <si>
    <t>Número de Instituciones Educativas Oficiales que implementan el Acuerdo Distrital No. 113 de 2022</t>
  </si>
  <si>
    <t xml:space="preserve">34 Instituciones Educativas Oficiales que implementan el Acuerdo Distrital No. 113 de 2022, de formación en derechos humanos de las mujeres y prevención de las violencias de género, dirigido a niñas, niños y jóvenes                Fuente:Secretaría de Educación, 2023          </t>
  </si>
  <si>
    <t>Implementar el Acuerdo Distrital No. 113 de 2022 en ciento siete (107) Instituciones Educativas Oficiales, de formación en derechos humanos de las mujeres y prevención de las violencias de género, dirigido a niñas, niños y jóvenes</t>
  </si>
  <si>
    <t>Numero de Instituciones Educativas Oficiales asistidas técnicamente en el proceso de tránsito de Proyecto Educativo Institucional – PEI a Proyecto Educativo Comunitario - PEC o Proyecto Educativo Intercultural acorde con la pertinencia con respecto a la caracterización y perfil educativo del territorio</t>
  </si>
  <si>
    <t>Número de Instituciones Educativas Oficiales con Cátedra de Estudios Afrocolombianos (CEA) implementada</t>
  </si>
  <si>
    <t>Número de Instituciones Educativas Oficiales acompañadas en el fortalecimiento de la enseñanza de lenguas extranjeras, especialmente las focalizadas en los Colegios Amigos del Turismo</t>
  </si>
  <si>
    <t>Número de docentes formados en una segunda lengua</t>
  </si>
  <si>
    <t>5 Instituciones Educativas Oficiales asistidas técnicamente en el proceso de tránsito de Proyecto Educativo Institucional- PEI a Proyecto Educativo Comunitario-pec p Proyecto Educativo Intercultural a corte 2023                                       Fuente: Secretaría e Educación, 2023</t>
  </si>
  <si>
    <t>6 Instituciones Educativas Oficiales con Cátedra de Estudios Afrocolombianos a corte 2023                           Fuente:Secretaría de Educación, 2023</t>
  </si>
  <si>
    <t>12 Instituciones Educativas Oficiales acompañadas en el fortalecimiento de la enseñanza de lenguas extranjeras a corte 2023      Fuente: Secretaría de Educación, 2023</t>
  </si>
  <si>
    <t>N.D.</t>
  </si>
  <si>
    <t>Asistir técnicamente a trece (13) Insituciones Educativas Oficiales en el proceso de tránsito de Proyecto Educativo Insitucional-PEI a Proyecto Educativo Comunitario-PEC o Proyecto Educativo Intercultural</t>
  </si>
  <si>
    <t>Implementar la Cátedra de Estudios Afrocolombianos (CEA) en seis (6) Insituciones Educativas Oficiales adicionales</t>
  </si>
  <si>
    <t>Acompañar a cicuenta y cinco (55) Instituciones Educativas Oficiales en el fortalecimiento de la enseñanza de lenguas extranjeras, especialmente las focalizadas en los Colegios Amigos del Turismo.</t>
  </si>
  <si>
    <t>Formar a seiscientos (600) docentes en una segunda lengua</t>
  </si>
  <si>
    <t>02-02-09</t>
  </si>
  <si>
    <t>Cartagena Mejor Educada</t>
  </si>
  <si>
    <t>Número de docentes formados en evaluación por competencias en las áreas que evalúa el ICFES</t>
  </si>
  <si>
    <t>Número de formaciones para estudiantes de grado 9, 10 y 11  para las Pruebas Saber</t>
  </si>
  <si>
    <t>Número de Instituciones Educativas Oficiales asesoradas en el análisis y uso de resultados de Pruebas Saber</t>
  </si>
  <si>
    <t xml:space="preserve">Número </t>
  </si>
  <si>
    <t>350 docentes formados en evaluación por competencias en las áreas que evalúa el ICFES a corte 2023         Fuente: Secretaría de Educación, 2023</t>
  </si>
  <si>
    <t>45 Instituciones Educativas Oficiales asesoradas en el análisis y uso de resultados de Pruebas Saber a corte 2023          Fuente: Secretaría de Educación, 2023</t>
  </si>
  <si>
    <t>Formar a seiscientos (600) docentes en evaluación por competencias en las áreas que evalúa el ICFES</t>
  </si>
  <si>
    <t>Desarrollar setenta y ocho mil doscientos (78.200) formaciones a estudiantes de grado 9, 10 y 11 de las 107 Instituciones Educativas Oficiales en procesos de preparación para las pruebas Saber</t>
  </si>
  <si>
    <t>Asesorar técnicamente a sesenta y dos (62) nuevas Instituciuones Educativas Oficiales en el análisis y uso de resultados de Prueba Saber</t>
  </si>
  <si>
    <t>02-02-10</t>
  </si>
  <si>
    <t>Levantemos La Voz</t>
  </si>
  <si>
    <t>Número de Instituciones Educativas Oficiales con Plan Institucional de Lectura, Escritura y Oralidad (PILEO) implementado</t>
  </si>
  <si>
    <t>Número de Instituciones Educativas Oficiales dotadas con material bibliográfico</t>
  </si>
  <si>
    <t>Red de Bibliotecas Escolares integrada al sistema de bibliotecas públicas creada</t>
  </si>
  <si>
    <t>Ferias Distritales de Radio Escolar desarrolladas</t>
  </si>
  <si>
    <t>Número de Instituciones Educativas Oficiales dotadas con materiales y equipos radiofónicos</t>
  </si>
  <si>
    <t>1 Institución Educativa Oficial dotadas con material bibliográfico a corte 2023                         Fuente: Secretaría de Educación, 2023</t>
  </si>
  <si>
    <t>30 Insituciones Educativas Oficiales dotadas con materiales y equipos radiofónicos a corte 2023    Fuente: Secretaría de Educación, 2023</t>
  </si>
  <si>
    <t>0                                   
Fuente: Secretaría de Educación, 2023.</t>
  </si>
  <si>
    <t>Implementar el Plan Institucional de Lectura, Escritura y Oralidad en ochenta y siete (87) Instituciones Educativas Oficiales.</t>
  </si>
  <si>
    <t>Dotar las bibliotecas escolares de ochenta y seis (86) Instituciones Educativas Oficiales con material bibliográfico</t>
  </si>
  <si>
    <t>Crear una (1) Red de Bibliotecas Escolares integrada al sistema de bibliotecas públicas</t>
  </si>
  <si>
    <t>Desarrollar cuatro (4) Ferias Distritales de Radio Escolar</t>
  </si>
  <si>
    <t>Dotar con material y equipo radiofónico a treinta (39) Insituciones Educativas Oficiales adicionales para la implementación de la radio escolar</t>
  </si>
  <si>
    <t>02-02-11</t>
  </si>
  <si>
    <t>Aula Global</t>
  </si>
  <si>
    <t>Número de Instituciones Educativas Oficiales que mejoran en resultados de pruebas - EGRA (Early Grade Reading Assessment)</t>
  </si>
  <si>
    <t>Número de Instituciones Educativas Oficiales que mejoran en resultados de pruebas - EGMA (Early Grades Mathematics Assessment)</t>
  </si>
  <si>
    <t>Mejorar en quince (15) Instituciones Educativas las destrezas básicas de alfabetismo en básica primaria medidos a través de EGRA</t>
  </si>
  <si>
    <t>Mejorar en quince (15) Instituciones Educativas las habilidades en matemáticas de las pruebas EGMA</t>
  </si>
  <si>
    <t>02-02-12</t>
  </si>
  <si>
    <t xml:space="preserve"> Formación Y Cualificación De Docentes Y Directivos Docentes</t>
  </si>
  <si>
    <t>Número de docentes de Instituciones Educativas Oficiales formados en su saber disciplinar, pedagógico y reflexivo</t>
  </si>
  <si>
    <t>Número de directivos docentes formados en liderazgo</t>
  </si>
  <si>
    <t>Número de foros educativos distritales anuales realizados</t>
  </si>
  <si>
    <t>974 docentes formados en su saber disciplinar pedagógico y reflexivp a corte 2023  fuente: Secretaría de Educación 2023</t>
  </si>
  <si>
    <t>4 foros elaborados en el cuatrienio 2020-2023  Fuente: Secretaría de Educación, 2023</t>
  </si>
  <si>
    <t>Formar a dos mil (2.000) docentes de Instituciones Educativas Oficiales en su saber disciplinar, pedagógico y reflexivo</t>
  </si>
  <si>
    <t>Formar a ciento (107) rectores de Insituciones Educativas Oficiales en liderazgo y gestión educativa</t>
  </si>
  <si>
    <t>Elaborar cuatro (4) foros educativos en el cuatrienio</t>
  </si>
  <si>
    <t>02-02-13</t>
  </si>
  <si>
    <t>Fortalecimiento De La Gestión Escolar En Las Instituciones Educativas Oficiales</t>
  </si>
  <si>
    <t>Numero de Instituciones Educativas Oficiales, con asistencia tecnica en el proceso de actualización de sus modelos pedagógicos y curriculares</t>
  </si>
  <si>
    <t>Sistema propio de información de la Gestión Escolar creado</t>
  </si>
  <si>
    <t>Referentes técnicos de educación inicial y preescolar incorporados en PEI de instituciones educativas que ofertan los grados prejardín, jardín y transición</t>
  </si>
  <si>
    <t>65 Instituciones Educativas Oficiales acompañadas en el proceso de actualización de sus modelos pedagógicos y curriculares a corte 2023                                       Fuente: Secretaría de Educación, 2023</t>
  </si>
  <si>
    <t>0                                   
 Fuente: Secretaría de Educación, 2023.</t>
  </si>
  <si>
    <t>2 Instituciones Educativas Oficiales que incorporan los referentes técnicos de educación inicial y preescolar en los PEI de instituciones educativas que ofertan los grados prejardín, jardín y transición a corte 2023      
Fuente: Secretaría de Educación, 2023</t>
  </si>
  <si>
    <t>Asistir técnicamente a  ciento siete (107) Instituciones Educativas Oficiales en el proceso de actualización de sus modelos pedagógicos y curriculares</t>
  </si>
  <si>
    <t>Crear un (1) sistema de información de la Gestión Escolar</t>
  </si>
  <si>
    <t>Incorporar los referentes técnicos de educación inicial y preescolar en los PEI de cuarenta (40) instituciones educativas que ofertan los grados prejardín, jardín y transición</t>
  </si>
  <si>
    <t>02-02-14</t>
  </si>
  <si>
    <t>Unidos Por El Sueño Superior</t>
  </si>
  <si>
    <t>Número de estudiantes egresados de Instituciones Educativas Oficiales y con matrícula contratada becados en educación superior</t>
  </si>
  <si>
    <t>Número de estudiantes egresados de Instituciones Educativas Oficiales y con matrícula contratada becados con becas inclusivas en educación superior (víctimas, NARP, con discapacidad, indígenas)</t>
  </si>
  <si>
    <t>Número de estudiantes de media técnica graduados con doble titulación</t>
  </si>
  <si>
    <t>Número de Instituciones Educativas Oficiales con media técnica y académicas con doble titulación implementada</t>
  </si>
  <si>
    <t>Numero de Instituciones Educativas Oficiales con nodos de media técnica asistidas con programas pilotos de bilingüismo</t>
  </si>
  <si>
    <t>Número de estudiantes con formación técnica para el trabajo y el desarrollo humano</t>
  </si>
  <si>
    <t>Número de voluntarios universitarios que acompañan a los estudiantes de las Instituciones Educativas Oficiales en el fortalecimiento de sus competencias</t>
  </si>
  <si>
    <t>2.136 estudiantes de media técnica graduados con doble titulación a corte 2023   Fuente: Secretaría de Educación, 2023</t>
  </si>
  <si>
    <t>16 Instituciones Educativas Oficiales con doble titulación        Fuente: Secretaría de Educación, 2023</t>
  </si>
  <si>
    <t>56 estudiantes con formación técnica para el trabajo y el desarrollo humano a corte 2023                                                Fuente: Secretaría de Educación, 2023</t>
  </si>
  <si>
    <t>3.250 estudiantes egresados de Instituciones Educativas Oficiales y con matrícula contratada que acceden a becas de educación superior a corte 2023                          
Fuente: Secretaría de Educación, 2023</t>
  </si>
  <si>
    <t>228 estudiantes egresados de Instituciones Educativas Oficiales y con matrícula contratada becados con becas inclusivas en educación superior a corte 2023                       
Fuente: secretaría de Educación, 2023</t>
  </si>
  <si>
    <t>Becar en educación superior a nueve mil (9.000) estudiantes egresados de Instituciones Educativas Oficiales y con matrícula contratada</t>
  </si>
  <si>
    <t>Becar en educación superior a quinientos cuarenta y cuatro (544) estudiantes egresados de Instituciones Educativas Oficiales y con matricula contratada, con becas inclusivas</t>
  </si>
  <si>
    <t>Graduar doce mil (12.000) estudiantes de media técnica con doble titulación</t>
  </si>
  <si>
    <t>Implementar doble titulación en veinticinco (25) Instituciones Educativas Oficiales con media técnica e Instituciones Educativas oficiales académicas</t>
  </si>
  <si>
    <t>Asistir con programas piloto de bilingüismo a cinco (5) Instituciones Educativas Oficiales con nodos de media técnica</t>
  </si>
  <si>
    <t>Formar a quinientos (500) estudiantes en educación técnica para el trabajo y el desarrollo humano</t>
  </si>
  <si>
    <t>Vincular a doscientos (200) voluntarios universitarios para acompañamiento a los estudiantes de las Instituciones Educativas Oficiales en el fortalecimiento de sus competencias</t>
  </si>
  <si>
    <t>02-02-15</t>
  </si>
  <si>
    <t>Avanzamos En El Fortalecimiento Institucional De La Secretaría De Educación</t>
  </si>
  <si>
    <t>Numero de políticas armonizadas del Modelo Integrado de Planeación y Gestión – MIPG en la SED</t>
  </si>
  <si>
    <t>Reorganización administrativa y de procesos de la Secretaría de Educación diseñada, aprobada e implementada</t>
  </si>
  <si>
    <t>Sistema de seguimiento y aseguramiento de la calidad del servicio educativo a través del ejercicio de la inspección y vigilancia, diseñado e implementado</t>
  </si>
  <si>
    <t>Plan de Bienestar y Protección para los funcionarios del sector educativo de Cartagena implementado</t>
  </si>
  <si>
    <t>Una (1) política armonizada (Fortalecimiento organizacional y simplificación de procesos) a corte 2023     Fuente: Secretaría de Educación, 2023</t>
  </si>
  <si>
    <t>Estructura de la Secretaría que data del año 2006         Fuente: Alcaldía Mayor de Cartagena, 2006</t>
  </si>
  <si>
    <t>1 Plan de Bienestar y Protección para los funcionarios del sector eduactivo existente             Fuente: Secretaría de Educación, 2023</t>
  </si>
  <si>
    <t>Armonizar las diecinueve (19) políticas del Modelo Integrado de Planeación y Gestión - MIPG en la Secretaría de Educación</t>
  </si>
  <si>
    <t>Diseñar, aprobar e implementar una (1) nueva estructura administrativa y de procesos de la Secretaría de Educación</t>
  </si>
  <si>
    <t>Diseñar e implementar un (1) sistema de seguimiento y aseguramiento a la calidad del servicio educativo a través del ejercicio de la inspección, vigilancia y control</t>
  </si>
  <si>
    <t>Implementar un (1) Plan de Bienestar y protección otorgados a los funcionarios del Sector Educativo de Cartagena</t>
  </si>
  <si>
    <t>02-02-16</t>
  </si>
  <si>
    <t>Cartagena, Territorio Digital</t>
  </si>
  <si>
    <t>Número de sedes educativas con conectividad escolar implementada</t>
  </si>
  <si>
    <t>Número de aulas RTCi para el desarrollo de competencias digitales en las Instituciones Educativas Oficiales habilitadas</t>
  </si>
  <si>
    <t>Número de Instituciones Educativas Oficiales asistidas en las prácticas de ciencia, innovación y tecnología</t>
  </si>
  <si>
    <t>2 Instituciones Educativas Oficiales asistidas en las prácticas de ciencia, innovación y tecnología a corte 2023     Fuente: Secretaría de Educación, 2023</t>
  </si>
  <si>
    <t>105 sedes educativas con conectividad escolar a corte 2023          
Fuente: Secretaría de Educación, 2023</t>
  </si>
  <si>
    <t>1  aula RTCi habilitada en las Instituciones Educativas Oficiales a corte 2023                               
Fuente: Secretaría de Educación, 2023</t>
  </si>
  <si>
    <t>Implementar conectividad escolar en ciento cincuenta (150) sedes educativas del Distrito</t>
  </si>
  <si>
    <t>Habilitar ocho (8) aulas RTCi para el desarrollo de competencias digitales en las Instituciones educativas Oficiales</t>
  </si>
  <si>
    <t>Asistir a ochenta y cinco (85) Instituciones Educativas Oficiales en las prácticas de ciencia, innovación y tecnología</t>
  </si>
  <si>
    <t>Incrementar la tasa de cobertura neta sin extraedad global al 95%</t>
  </si>
  <si>
    <t>Reducir la tasa de deserción en educación preescolar, básica y media de Instituciones Educativas Oficiales a 2,47%</t>
  </si>
  <si>
    <t>1.052 niños, niñas, adolescentes y jóvenes atendidos         
Fuente: Secretaría de Educación Distrital, 2023</t>
  </si>
  <si>
    <t>Incrementar a 67% el porcentaje de Instituciones Educativas Oficiales que cuentan con fortalecimiento de educación inclusiva</t>
  </si>
  <si>
    <t>Reducir la tasa de extraedad en el Distrito al 9%</t>
  </si>
  <si>
    <t>Reducir la tasa de analfabetismo en el Distrito al 0,9%</t>
  </si>
  <si>
    <t>Incrementar a treinta y dos (32) el número de Instituciones Educativas Oficiales que mejoran su clasificación en Pruebas SABER 11</t>
  </si>
  <si>
    <t>Incrementar a treinta y dos (32) el número de Instituciones Educativas Oficiales que mejoran su clasificación en Pruebas SABER 12</t>
  </si>
  <si>
    <t>Incrementar a treinta y dos (32) el número de Instituciones Educativas Oficiales que mejoran su clasificación en Pruebas SABER 13</t>
  </si>
  <si>
    <t>Incrementar la participación de los egresados de las Instituciones Educativas Oficiales en la tasa de absorción de educación superior del Distrito a 30%</t>
  </si>
  <si>
    <t xml:space="preserve">
2. 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
</t>
  </si>
  <si>
    <t>02-02-17</t>
  </si>
  <si>
    <t>02-02-18</t>
  </si>
  <si>
    <t>02-02-19</t>
  </si>
  <si>
    <t>02-02-20</t>
  </si>
  <si>
    <t>Becas inclusivas para estudiantes de los Consejos Comunitarios</t>
  </si>
  <si>
    <t>Becas inclusivas para estudiantes de los cabildos indígenas asentados en el Distrito</t>
  </si>
  <si>
    <t>Mesa de Expertos creada, implementada y con seguimiento de la implementación de la cátedra de estudios afroamericanos, transición de PEI a PEC e implementación de la resemantización en Instituciones Educativas Oficiales del Distrito</t>
  </si>
  <si>
    <t xml:space="preserve">277 becas entregadas por la SED a corte 2023 </t>
  </si>
  <si>
    <t>ND</t>
  </si>
  <si>
    <t>0 Fuente: Secretaría de Educación Distrital, 2023</t>
  </si>
  <si>
    <t>Otorgar trescientas noventa y seis (396) becas inclusivas a estudiantes de los Consejos Comunitarios</t>
  </si>
  <si>
    <t>Otorgar sesenta (60) becas inclusivas para estudiantes de los cabildos indígenas</t>
  </si>
  <si>
    <t>Crear, implementar y hacer seguimiento a una (1) Mesa de Expertos para el seguimiento de la implementación de la cátedra de estudios afroamericanos, transición de PEI a PEC e implementación de la resemantización en Instituciones Educativas Oficiales del Distrito</t>
  </si>
  <si>
    <t>Desarrollo Humano y Bienestar Social de las Comunidades Negras, Afrocolombianas, Raizales y Palenqueras</t>
  </si>
  <si>
    <t>Atención Integral para las Comunidades Indígenas (Programa 14.2.2)</t>
  </si>
  <si>
    <t>CAPÍTULO III
DE LOS PUEBLOS Y COMUNIDADES ETNICAS</t>
  </si>
  <si>
    <t>Incrementar a 20% el porcentaje de la población negra, afrocolombiana, raizal, palenquera que habita el Distrito vinculada a procesos de fortalecimiento y reconocimiento de sus derechos, diversidad étnica y cultural como un principio fundamental</t>
  </si>
  <si>
    <t>Incrementar a 50% el porcentaje de población indígena que habita el Distrito de Cartagena vinculada a procesos fortalecimiento y reconocimiento de sus derechos, diversidad étnica y cultural como un principio fundamental</t>
  </si>
  <si>
    <t>06-01-01</t>
  </si>
  <si>
    <t>06-01-02</t>
  </si>
  <si>
    <t>06-01-03</t>
  </si>
  <si>
    <t>10. Reducción de la desigualdad 
16. Paz, justicia e instituciones sólidas</t>
  </si>
  <si>
    <t xml:space="preserve">3. Promover el Desarrollo Económico Equitativo en el Distrito de Cartagena de Indias mediante la formulación y ejecución de políticas y estrategias para lograr la reducción de la brecha laboral de género, la disminución de las tasas de desempleo juvenil, la reducción de la informalidad laboral, con el fomento al emprendimiento, el fortalecimiento de la economía popular, la diversificación económica, la mejora del índice de competitividad, y la creación de empleos de calidad en la ciudad, durante el período de gobierno 2024-2027. </t>
  </si>
  <si>
    <t>Modernización de la Infraestructura Educativa del Distrito Cartagena de Indias</t>
  </si>
  <si>
    <t>Mejorar las condiciones para la formación y el desarrollo de competencias básicas y sociales de la población en proceso de formación escolar.</t>
  </si>
  <si>
    <t>Mejorar y/o adecuar sedes educativas</t>
  </si>
  <si>
    <t xml:space="preserve"> Difusión y Logística del Proyecto, garantizando la información accesible y comprensible para la ciudadanía, garantizando la transparencia</t>
  </si>
  <si>
    <t>SECRETARIA DE EDUCACION DISTRITAL</t>
  </si>
  <si>
    <t>GUILLERMO PEÑA</t>
  </si>
  <si>
    <t xml:space="preserve">Implementación de la estrategia Descubriendo Mi Escuela para la atención a la primera </t>
  </si>
  <si>
    <t>Mejorar la Capacidad de respuesta de la entidad territorial para el acceso y la permanencia de las niñas y niños que requieren educación preescolar en el sistema educativo oficial.</t>
  </si>
  <si>
    <t>Realizar Caracterización de la población de primera infancia</t>
  </si>
  <si>
    <t>Crear planta temporal de docentes de preescolar para la atención de la nueva oferta</t>
  </si>
  <si>
    <t>Realizar análisis y manejo de bases de datos</t>
  </si>
  <si>
    <t xml:space="preserve"> Realizar asistencia técnica con los establecimientos educativos focalizados y las unidades de servicio del ICBF</t>
  </si>
  <si>
    <t xml:space="preserve"> Realizar Seguimiento Gestión de Cobertura a los establecimientos educativos focalizados</t>
  </si>
  <si>
    <t>Asegurar la difusión efectiva del proceso de inscripción de las I.E.O, garantizando que la información sea accesible y comprensible para toda la ciudadanía de Cartagena.</t>
  </si>
  <si>
    <t>Realizar Transferencias de conocimiento a los rectores, directivos y docentes de los establecimientos educativos focalizados</t>
  </si>
  <si>
    <t xml:space="preserve">Realizar los Planes de Ruta de atención Integral a los I.E.O focalizados </t>
  </si>
  <si>
    <t>Implementación del proyecto "La escuela nos espera" en el Distrito de Cartagena de Indias</t>
  </si>
  <si>
    <t>Aumentar la cobertura educativa para garantizar la prestación del servicio educativo en el
Distrito de Cartagena</t>
  </si>
  <si>
    <t>Ampliar la oferta de cupos del ente territorial para la prestación del
servicio Educativo</t>
  </si>
  <si>
    <t>Organizar el proceso de Gestión de la Cobertura.</t>
  </si>
  <si>
    <t xml:space="preserve"> Realizar el estudio de insuficiencia y limitaciones</t>
  </si>
  <si>
    <t xml:space="preserve"> Realizar la actualización del Banco de Oferentes</t>
  </si>
  <si>
    <t xml:space="preserve"> Contratar cupos educativos</t>
  </si>
  <si>
    <t xml:space="preserve"> Garantizar la póliza de seguro para estudiantes de matrícula oficial.</t>
  </si>
  <si>
    <t>Realizar asistencia técnica para la consolidación de alianzas y apoyo a la supervisión.</t>
  </si>
  <si>
    <t xml:space="preserve"> Diseñar estrategias de comunicación que fomente el proceso de gestión de la cobertura, y a su vez se convierta en un espacio de interacción y articulación </t>
  </si>
  <si>
    <t>EDUARDO SANJUR - NINI TORRES</t>
  </si>
  <si>
    <t xml:space="preserve">EDUARDO SANJUR </t>
  </si>
  <si>
    <t>Implementación De La Estrategia  Alimentando Sueños Y Conocimientos", Alimentación Escolar En Cartagena de Indias</t>
  </si>
  <si>
    <t>Diseño y construcción de los ciclos de menú, focalización de la población e inventario de cocina comedores y menaje dispuesto para la preparación de alimentos in situ</t>
  </si>
  <si>
    <t>Realizar  asistencia técnica y apoyo a la supervisión y/o interventoría para las estrategias de alimentación escolar.</t>
  </si>
  <si>
    <t xml:space="preserve"> Organizar  comites, mesas para planeacion,  seguimiento, evaluacion  del PAE </t>
  </si>
  <si>
    <t xml:space="preserve">Entrega de complementos nutricionales acorde con la normatividad vigente </t>
  </si>
  <si>
    <t>Desarrollar estrategia de comunicaciones para visibilizar las acciones e interactuar con la comunidad</t>
  </si>
  <si>
    <t>Mejorar los ambientes para la preparación y consumo de alimentos en los establecimientos educativos.</t>
  </si>
  <si>
    <t>Implementación Del Proyecto "Todos por la Permanencia" Cartagena de Indias</t>
  </si>
  <si>
    <t>Disminuir el riesgo de deserción en los establecimientos educativos de la oferta oficial del Distrito de Cartagena</t>
  </si>
  <si>
    <t xml:space="preserve"> Implementar la estrategia de transporte escolar para estudiantes de establecimientos educativos oficiales.</t>
  </si>
  <si>
    <t>Implementar otras estrategias de acceso y permanencia (Jornada Escolar Complementaria, Kits escolares y uniformes) que disminuyan el riesgo de deserción, en el sistema educativo.</t>
  </si>
  <si>
    <t xml:space="preserve"> Crear unidades de atención móviles y apoyo a la supervisión para la implementación de estrategias acceso y permanencia.</t>
  </si>
  <si>
    <t>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</si>
  <si>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 xml:space="preserve"> Construir Planes Institucionales de Permanencia Escolar (PIPE) en conjunto con los Establecimiento Educativos para la implementación de estrategias de permanencia.</t>
  </si>
  <si>
    <t>Monitorear la caracterización de la población estudiantil en las plataformas de información SIMAT y SIMPADE para el seguimiento a la deserción en el sistema educativo.</t>
  </si>
  <si>
    <t xml:space="preserve"> Construir una agenda de impacto colectivo para la activación de servicios de atención integral a la niñez que favorezcan la permanencia escolar en los establecimientos educativos</t>
  </si>
  <si>
    <t>Implementar acciones formativas afirmativas para la disminución del riesgo de deserción en el sistema educativo.</t>
  </si>
  <si>
    <t>Diseñar estrategias comunicativas que favorezcan la permanencia de las niñas y niños en el sistema educativo distrital</t>
  </si>
  <si>
    <t>Optimización De La Operación De Las Instituciones Educativas Oficiales del distrito de Cartagena de Indias</t>
  </si>
  <si>
    <t xml:space="preserve">Garantizar el funcionamiento y operación de instituciones educativas oficiales para la prestación del servicio educativo óptimo en el distrito de Cartagena. 
</t>
  </si>
  <si>
    <t xml:space="preserve">Garantizar los pagos oportunos para el funcionamiento de la operación de las instituciones educativas oficiales en el Distrito de Cartagena. </t>
  </si>
  <si>
    <t>LUIS GUILLERMO PACHECO</t>
  </si>
  <si>
    <t>Pagos a proveedores de servicios públicos y gastos asociados para el buen funcionamiento de las IEO</t>
  </si>
  <si>
    <t>Servicio de Vigilancia</t>
  </si>
  <si>
    <t xml:space="preserve">Servicio de Aseo </t>
  </si>
  <si>
    <t xml:space="preserve">Servicios publicos </t>
  </si>
  <si>
    <t>Transferencias FOSE</t>
  </si>
  <si>
    <t>Servicio de transporte</t>
  </si>
  <si>
    <t>Sentencias y Conciliaciones</t>
  </si>
  <si>
    <t>Vigencias Expiradas</t>
  </si>
  <si>
    <t xml:space="preserve">Arriendos inmuebles </t>
  </si>
  <si>
    <t>Transferencias - RENDIMIENTOS FINANCIEROS</t>
  </si>
  <si>
    <t xml:space="preserve">Transferencias gratuidad </t>
  </si>
  <si>
    <t>Servicios profesionales y apoyo a la gestión</t>
  </si>
  <si>
    <t xml:space="preserve">Otros gastos(Dotacion de Insumos para las IEO) ICLD </t>
  </si>
  <si>
    <t xml:space="preserve">Administración del Talento Humano del Servicio Educativo Oficial Docentes, Directivos Docentes y </t>
  </si>
  <si>
    <t>Garantizar el cumplimiento de la legislación laboral vigente en el marco de la prestación del servicio educativo del sector Oficial.</t>
  </si>
  <si>
    <t xml:space="preserve">PAGO NOMINA, CONTRIBUCIONES INHERENTES A LA NOMINA Y APORTES PATRONALES -  Ascensos en Escalofon de Docentes </t>
  </si>
  <si>
    <t xml:space="preserve">Dotacion de Docentes y Administrativos </t>
  </si>
  <si>
    <t>Entregar viaticos y gastos de Viajes - Inscripciones</t>
  </si>
  <si>
    <t>Otros Gastos  - Administrativos - Gastos Generales  (Papeleria-Toner e insumos de oficina y Servicios prestados a las empresas y servicios de producción)</t>
  </si>
  <si>
    <t>Realizar Servicios Ocupacionales a los funcionarios administrativos de la planta</t>
  </si>
  <si>
    <t>Adquirir y/o Alquilar equipos de Computo para los funcionarios administrativos de la planta</t>
  </si>
  <si>
    <t>LUIS CARLOS JARABA</t>
  </si>
  <si>
    <t>Implementación de la estrategia Una Escuela Transformadora para la Inclusión y Diversidad, en Cartagena de Indias</t>
  </si>
  <si>
    <t xml:space="preserve">Mitigar las barreras estructurales para el acceso y la permanencia de la población diversa en el sistema educativo del Distrito de Cartagena </t>
  </si>
  <si>
    <t xml:space="preserve">Crear unidades de apoyo para la inclusión, equidad y diversidad en la educación, favoreciendo las trayectorias educativas completas oportunas y diversas.  </t>
  </si>
  <si>
    <t>Promover procesos formativos y de acompañamiento situado a los docentes orientados a mejorar la comprensión de la inclusión, equidad y diversidad en la educación</t>
  </si>
  <si>
    <t>Dotar con herramientas técnicas, tecnológicas y didácticas los establecimientos educativos focalizados</t>
  </si>
  <si>
    <t>Diseño e implementación de un plan de asistencias técnicas y de acompañamiento situado  para el fortalecimiento de la capacidad institucional y de las instituciones educativas desde la perspectiva de inclusión y equidad</t>
  </si>
  <si>
    <t xml:space="preserve">Desarrollar estrategias de formación y acompañamiento a las familias en perspectivas de inclusión y equidad a favor de la superación de brechas en la educación.  </t>
  </si>
  <si>
    <t>Habilitar cuatro (4) Aulas Hospitalarias para la atención de niños, niñas, adolescentes y jóvenes en condición de enfermedad.</t>
  </si>
  <si>
    <t xml:space="preserve">Implementar acciones afirmativas a favor de la inclusión y equidad en la educación. </t>
  </si>
  <si>
    <t xml:space="preserve">Implementar alternativas orientadas al desarrollo de habilidades para la vida o la formación vocacional que respondan a un proceso educativo más pertinente reconociendo las características de los estudiantes </t>
  </si>
  <si>
    <t>Diseñar e implementar la Escuela de talentos, incluyendo la ruta distrital para potencializar el desarrollo de los estudiantes con capacidades y talentos excepcionales de 50 Instituciones Educativas Oficiales.</t>
  </si>
  <si>
    <t>Desarrollar estrategias de comunicación accesibles y comprensible del contexto educativo para  la población diversa a favor de la inclusión de la población diversa.</t>
  </si>
  <si>
    <t>EDUARDO SANJUR - ALBA PABA</t>
  </si>
  <si>
    <t>Implementación de la Estrategia "Educación Sin Edad" Para la Atención a la Población en Extraedad en Cartagena de Indias. Cartagena de Indias</t>
  </si>
  <si>
    <t xml:space="preserve">Disminuir índice de 
Extraedad de niñas,
niños, adolescentes
y jóvenes en el distrito de
Cartagena.
</t>
  </si>
  <si>
    <t>Realizar la Caracterizacion de la oferta educativa del distrito para la atención de la población con extraedad.</t>
  </si>
  <si>
    <t>Reorganizar la oferta educativa de modelos educativos flexibles.</t>
  </si>
  <si>
    <t>Desarrollar planes de capacitación a docentes formadores en MEF.</t>
  </si>
  <si>
    <t>Actividad Comunicacional para los Proyectos del Plan de Desarrollo 2024-2027 de la Secretaría de Educación Distrital de la Alcaldía Mayor de Cartagena.</t>
  </si>
  <si>
    <t>Dotar a establecimientos educativos con herramientas didácticas y/o material necesario para la implementación de MEF.</t>
  </si>
  <si>
    <t>Crear Unidades móviles, incluyendo la planta temporal para la formación de estudiantes en extraedad, conforme a la oferta establecida en el distrito.</t>
  </si>
  <si>
    <t>Diseñar e implementar estrategias que incidan en la disminución de riesgo de abandono escolar.</t>
  </si>
  <si>
    <t>Formar a directivos docentes, maestros, psicosociales y administrativos en estrategias que disminuyan el riesgo de abandono escolar.</t>
  </si>
  <si>
    <t>Realizar asistencia técnica para el fortalecimiento en el uso de las plataformas de monitoreo y seguimiento de riesgo de abandono escolar.</t>
  </si>
  <si>
    <t>EDUARDO SANJUR - ELSA STEVENSON</t>
  </si>
  <si>
    <t xml:space="preserve"> Estrategia de implementación Llego, me quedo y me supero; “atención a jóvenes, adultos y mayores en el distrito de Cartagena de indias”</t>
  </si>
  <si>
    <t>Disminuir el Analfabetismo en la población jóvenes y adultos Clei 1.</t>
  </si>
  <si>
    <t>Actualizar la caracterización de jóvenes y adultos que no han iniciado ni culminado su ciclo educativo.</t>
  </si>
  <si>
    <t xml:space="preserve"> Generar alianzas estratégicas con actores interinstitucionales para mejorar la capacidad de respuesta en la prestación del servicio educativo para jóvenes y adultos. En la formación Laboral, seguridad institucional y habilidades para la vida</t>
  </si>
  <si>
    <t>Realizar asistencia técnica a  45 EE para la ejecución de Planes De Mejoramiento Institucional. Durante el Cuatrienio</t>
  </si>
  <si>
    <t xml:space="preserve">Crear Unidades Móviles para el acompañamiento en la implementación de la estrategia. </t>
  </si>
  <si>
    <t xml:space="preserve"> Realizar procesos de formación por ciclos lectivos especiales integrados para alfabetización de 8400 jóvenes y adultos durante el cuatrienio.</t>
  </si>
  <si>
    <t xml:space="preserve"> Dotar con canastas educativas el proceso de formación de jóvenes y adultos de acuerdo con los modelos flexibles a implementar</t>
  </si>
  <si>
    <t xml:space="preserve"> Implementacion Potenciarte Cartagena de Indias </t>
  </si>
  <si>
    <t>Optimizar el aprovechamiento del tiempo libre de los estudiantes de las Instituciones Educativas Oficiales, en su proyecto educativo</t>
  </si>
  <si>
    <t>Actualizar e Implementar los proyectos pedagógicos transversales de cultura, deporte, recreación, actividad física y artes en las Instituciones Educativas Oficiales</t>
  </si>
  <si>
    <t>Asistir técnicamente el ajuste y fortalecimiento de Proyectos Pedagógicos Transversales en las IEO del distrito de Cartagena</t>
  </si>
  <si>
    <t>Desarrollar Procesos de financiación  para el ajuste y fortalecimiento de Proyectos Pedagógicos Transversales en las IEO del distrito de Cartagena</t>
  </si>
  <si>
    <t>Establecer alianzas con otras entidades para  la ejecución de los  proyectos pedagógicos transversales de aprovechamiento del tiempo libre en las Instituciones Educativas.</t>
  </si>
  <si>
    <t>Número de Instituciones Educativas Oficiales con proyectos pedagógicos transversales de cultura, deporte, recreación, actividad física y artes implementados</t>
  </si>
  <si>
    <t>Número de Instituciones Educativas Oficiales con proyectos pedagógicos transversales de educación ambiental, emprendimiento y otros implementados</t>
  </si>
  <si>
    <t>Numero de Instituciones Educativas Oficiales asistidas en su sistema escolar de convivencia, habilidades para la vida y la paz y gobierno escolar</t>
  </si>
  <si>
    <t>48 Instituciones Educativas Oficiales con proyectos pedagógicos transversales implementados a corte 2023                         Fuente: Secretaría de Educación, 2023</t>
  </si>
  <si>
    <t>48 Instituciones Educativas Oficiales con proyectos pedagógicos transversales implementados a corte 2023    Fuente: Secretaría de Educación, 2023</t>
  </si>
  <si>
    <t>91 Instituciones Educativas Oficiales fortalecidas en su sistema escolar de convivencia, habilidades para la vida y la paz y gobierno escolar a corte 2023       Fuente: Secretaría de Educación, 2023</t>
  </si>
  <si>
    <t>Implementar proyectos pedagógicos transversales de educación ambiental, emprendimiento y otros en cincuenta y nueve (59) Instituciones Educativas Oficiales</t>
  </si>
  <si>
    <t>Asistir a ciento siete (107) Instituciones Educativas Oficiales en su sistema escolar de convivencia, habilidades para la vida y la paz y gobierno escolar</t>
  </si>
  <si>
    <t>Implementar proyectos pedagógicos transversales de cultura, deporte, recreación, actividad física y artes en cincuenta y nueve (59) Instituciones Educativas Oficiales</t>
  </si>
  <si>
    <t>Implementación "La Escuela generadoras de bienestar y ciudadanía en acción" en instituciones educativas oficiales del Distrito Cartagena de Indias</t>
  </si>
  <si>
    <t>Fortalecer los procesos de formación integral en educación ambiental, financiera-emprendimiento, seguridad vial y cultura ciudadana en estudiantes de las instituciones educativas oficiales del distrito de Cartagena.</t>
  </si>
  <si>
    <t>Fortalecimiento de la educación integral desde las habilidades socioemocionales, la convivencia y la participación, para vivir en paz en las Instituciones Educativas Oficiales Cartagena de Indias</t>
  </si>
  <si>
    <t>Formación en derechos humanos, prevencion de las violencias basadas en genero y todo tipo de discriminación en las instutuciones educativas oficiales del distrito Cartagena de Indias</t>
  </si>
  <si>
    <t xml:space="preserve">Fortalecer los protocolos de atención, medidas de prevención y abordaje de las violencias de género y la discriminación en las instituciones educativas oficiales. </t>
  </si>
  <si>
    <t>Realizar eventos académicos para dialogar sobre estereotipos e imaginarios sociales de género que afectan la comunidad</t>
  </si>
  <si>
    <t>Asistencias técnicas a las instituciones educativas para la revisión y ajustes de sus documentos institucionales y proyectos pedagógicos transversales</t>
  </si>
  <si>
    <t>Seguimiento a la implementación de estrategias y/o proyectos con enfoque de género y prevención de violencias basadas en género.</t>
  </si>
  <si>
    <t xml:space="preserve">Asistencia Revitalización de las prácticas etnoeducativas y respeto a la diversidad. </t>
  </si>
  <si>
    <t>Promover el desarrollo de las prácticas etnoeducativas, el reconocimiento y respeto a la diversidad en las I.E.O acorde con la pertinencia y la caracterización del territorio.</t>
  </si>
  <si>
    <t xml:space="preserve"> Capacitación sobre Derechos Humanos y protección especial de grupos étnicos a los Consejos Comunitarios y organizaciones representativas de base de las comunidades étnicas.    </t>
  </si>
  <si>
    <t xml:space="preserve">Asistencia Técnica para la Transición de PEI a PEC de 13 Instituciones Oficiales.      </t>
  </si>
  <si>
    <t>Creación de Normagrama para grupos étnicos.</t>
  </si>
  <si>
    <t>ALEX MONTES-ANA ARNEDO</t>
  </si>
  <si>
    <t>ALEX MONTES - YONEIDA PUELLO</t>
  </si>
  <si>
    <t>ALEX MONTES - HEIDI DEL CASTILLO</t>
  </si>
  <si>
    <t>Implementación "La escuela un espacio para la diversidad lingüística" Cartagena de Indias</t>
  </si>
  <si>
    <t>Fomentar el plurilingüismo en las instituciones educativas oficiales del distrito de Cartagena, mejorando los niveles de desempeño en competencias comunicativas en lenguas extranjeras y nativas en docentes y estudiantes</t>
  </si>
  <si>
    <t xml:space="preserve"> Desarrollar un plan de comunicación interna y externa relacionada con el desarrollo del proyecto que incluya la promoción, divulgación, registro e informes de resultados de los procesos o etapas de implementación: email, redes sociales, eventos, publicidad escrita, visual y logística.</t>
  </si>
  <si>
    <t>Formación en competencias a docentes y estudiantes de las instituciones educativas Cartagena de Indias</t>
  </si>
  <si>
    <t xml:space="preserve">Desarrollar procesos formativos  que contribuyan al mejoramiento de resultados de las Pruebas Saber 11 en las Instituciones Educativas Oficiales del Distrito de Cartagena.
</t>
  </si>
  <si>
    <t>Desarrollar procesos de formación de docentes en evaluación por competencias y comunicación y divulgación de la estrategia.</t>
  </si>
  <si>
    <t>Desarrollar procesos de formación por competencias con los estudiantes en las áreas que evalúa el ICFES y Competencias socioemocionales, comunicación y divulgación de la estrategia.</t>
  </si>
  <si>
    <t>ALEX MONTES - ALEX CABARCAS</t>
  </si>
  <si>
    <t>Fortaleciminto del Plan de Lectura,Escritura y Oralidad ESPALEER, Escucha, Parlamenta, Lee. Redacta, en las Instituciones  educativas de Cartagena de Indias</t>
  </si>
  <si>
    <t>Diseñar, implementar y hacer seguimiento a los Planes Institucionales
de Lectura, Escritura y Oralidad en las instituciones educativas oficiales</t>
  </si>
  <si>
    <t>Fomentar procesos de acompañamiento pedagógico para el mejoramiento de la lectura, escritura y oralidad en lasinstituciones educativas oficiales del Distrito de Cartagena</t>
  </si>
  <si>
    <t>Acompañamiento mediante asistencia técnica a las IEO focalizadas para el diseño e implementación de los planes institucionales de lectura, escritura y oralidad, y su inclusión en el PEI y los planes de mejoramiento.</t>
  </si>
  <si>
    <t>Acompañamiento mediante asistencia técnica para el seguimiento de los planes institucionales de lectura, escritura y oralidad</t>
  </si>
  <si>
    <t>Realización de encuentros Distrital de Lectura, Escritura y Oralidad.</t>
  </si>
  <si>
    <t>Realización de concursos de lectura, escritura y oralidad a nivel Distrital.</t>
  </si>
  <si>
    <t>Dotación de material bibliográfico a bibliotecas escolares de las IEO.</t>
  </si>
  <si>
    <t>Creación de la Red de Bibliotecas Escolares integrada al sistema de bibliotecas públicas.</t>
  </si>
  <si>
    <t>Creación del Comité Distrital de Lectura, Escritura y Oralidad.</t>
  </si>
  <si>
    <t>Realizar Eventos literarios en espacios no convencionales como parques u otros escenarios públicos que involucren a las Bibliotecas Escolares y Bibliotecas Públicas.</t>
  </si>
  <si>
    <t>Feria distrital de radio escolar</t>
  </si>
  <si>
    <t>Dotación con materiales y equipos radiofónicos a las IEO.</t>
  </si>
  <si>
    <t>Realizar el cubrimiento de las actividades con las IEO y la difusión efectiva de las mismas, haciendo uso de pauta en radio, pauta televisiva, prensa, medios digitales, pendones, etc.</t>
  </si>
  <si>
    <t>ALEX MONTES - ENITH GUZMAN</t>
  </si>
  <si>
    <t>Implementación del ecosistemas de infancias en clave de derechos en el Distrito de Cartagena de Indias</t>
  </si>
  <si>
    <t>Mejoramiento de la calidad educativa para el cierre de brechas Cartagena de Indias</t>
  </si>
  <si>
    <t>:  Disminuir los índices de repitencia y rezago escolar en la población estudiantil de básica primaria en las Instituciones Educativas Oficiales del distrito de Cartagena de Indias</t>
  </si>
  <si>
    <t>Mejorar los niveles de desempeño en asignaturas como lenguaje y matemáticas en los estudiantes de básica primaria de las Instituciones Educativas Oficiales de la ciudad.</t>
  </si>
  <si>
    <t>Realizar alistamiento para la implementación y aplicación de pruebas EGMA Y EGRA entrada</t>
  </si>
  <si>
    <t xml:space="preserve"> Implementar 24 tutorías con estudiantes y talleres con familias. </t>
  </si>
  <si>
    <t>Realizar formación y acompañamiento a docentes</t>
  </si>
  <si>
    <t> Aplicar pruebas de salida</t>
  </si>
  <si>
    <t>Elaborar, entregar y socializar a las Instituciones los informes correspondientes</t>
  </si>
  <si>
    <t xml:space="preserve"> Fortalecimientode los Procesos formativos que favorezcan los procesos pedagógicos de los docentes y estudiantes de las instituciones educativas oficiales. Cartagena de Indias</t>
  </si>
  <si>
    <t>Desarrollar procesos de formación con docentes acordes con las necesidades de las Instituciones Educativas Oficiales del Distrito de Cartagena</t>
  </si>
  <si>
    <t>Acompañamiento situado a los procesos de formación docente</t>
  </si>
  <si>
    <t>Entregar 300  becas de formación avanzada a docentes del distrito</t>
  </si>
  <si>
    <t>ALEX MONTES - OLGA MALDONADO</t>
  </si>
  <si>
    <t>Fortalecimiento , implementación y seguimiento de la gestión escolar en las IEO, a través de la actualización de los modelos pedagógicos y curriculares declarados en los Proyectos Educativos Institucionales PEI, para mejorar los índices de calidad educativa Cartagena de Indias</t>
  </si>
  <si>
    <t>Fortalecer los procesos referentes a la gestión escolar de las Instituciones Educativas Oficiales del Distrito</t>
  </si>
  <si>
    <t xml:space="preserve">Mejorar las oportunidades para el aprendizaje y el desarrollo integral de los niños y las niñas del nivel de preescolar  </t>
  </si>
  <si>
    <t>Armonizar las prácticas de aula de los docentes de preescolar y los referentes técnicos de la educación inicial y preescolar</t>
  </si>
  <si>
    <t>Dotar las aulas para el mejoramiento de los ambientes de aprendizajes</t>
  </si>
  <si>
    <t>Fortalecimiento del Acceso y Permanencia a la Educación Superior para los Bachilleres del Distrito de Cartagena de Indias</t>
  </si>
  <si>
    <t>Aumentar el acceso y permanencia de los egresados del sistema educativo oficial del distrito de Cartagena a la Educación superior.</t>
  </si>
  <si>
    <t>Aumentar y mejorar las posibilidades de acceso y permanencia a la educación superior de egresados del sistema educativo oficial a través del Fondo Cartagena 500 años.</t>
  </si>
  <si>
    <t>Organización de procesos para facilitar la entrega de becas a los beneficiarios.</t>
  </si>
  <si>
    <t>Coordinación del trabajo que desarrollan voluntarios</t>
  </si>
  <si>
    <t>Atención oportuna de ARL a estudiantes de ES practicantes</t>
  </si>
  <si>
    <t>Fortalecimiento de la Educación Media Técnica y su Articulación con la Educación Superior en el Distrito de Cartagena de Indias</t>
  </si>
  <si>
    <t>Aumentar el acceso, calidad y articulación de la formación media técnica con la educación superior para los estudiantes de las Instituciones Educativas Oficiales del Distrito de Cartagena</t>
  </si>
  <si>
    <t>Estudio de pertinencia de los programas de formación ofrecidos en la media técnica con las realidades y oportunidades del territorio.</t>
  </si>
  <si>
    <t>Revisión y actualización de currículos.</t>
  </si>
  <si>
    <t>Articulación de los programas de la MT con las IES</t>
  </si>
  <si>
    <t>Adecuación y mantenimiento de infraestructura de media técnica.</t>
  </si>
  <si>
    <t>Dotación de espacios de media técnica.</t>
  </si>
  <si>
    <t>Atención oportuna de ARL a estudiantes de MT activos</t>
  </si>
  <si>
    <t>Fortalecimiento de la formación de los estudiantes de MT en una segunda lengua.</t>
  </si>
  <si>
    <t>Apoyo profesional, logístico y de movilidad para la implementacion del plan  de orientación socioocupacional OSO</t>
  </si>
  <si>
    <t>Generación de Oportunidades de Acceso y Permanencia a la Educación para el Trabajo y el Desarrollo Humano para Egresados del Sistema</t>
  </si>
  <si>
    <t>Implementar alternativas de formación para la empleabilidad de la población vulnerable egresada de las Instituciones Educativas Oficiales del Distrito de Cartagena</t>
  </si>
  <si>
    <t>Garantizar alternativas de formación para la empleabilidad a egresados del sistema educativo oficial de Cartagena.</t>
  </si>
  <si>
    <t>Fortalecimiento Institucional de la Secretaría de Educación de  Cartagena de Indias</t>
  </si>
  <si>
    <t>Fortalecer y dinamizar la gestión institucional de la SED</t>
  </si>
  <si>
    <t> Acciones para armonizar e implementar el sistema de gestión de la SED con el Modelo Integrado de Planeación y Gestión de la Alcaldía Mayor de Cartagena</t>
  </si>
  <si>
    <t>Realizar asistencias técnicas para acompañar los equipos de las IEO y de la SED para sostenimiento  y mejora de los sistemas de gestión implementados  / certifcados</t>
  </si>
  <si>
    <t>Apoyar realización de auditorías externas</t>
  </si>
  <si>
    <t>NEIL FORTICH</t>
  </si>
  <si>
    <t>Realizar diagnóstico de planta de personal Administrativa y de Docentes y Directvos Docentes de la SED</t>
  </si>
  <si>
    <t>Elaborar estudio Técnico (Diseño -Arquitectura - Análisis financiero - Análisis de procesos - Propuesta de Estructura -  Definición de perfiles y necesidades de personal (Análisis de cargas de trabajo) -  Planta de personal propuesta - Manual de funciones y competencias laborales</t>
  </si>
  <si>
    <t xml:space="preserve">Presentar proyecto de reestructuración  administrativa de la SED </t>
  </si>
  <si>
    <t>Acciones y estrategias que permitan dinamizar el proceso de comunicaciones internas y externas de la SED</t>
  </si>
  <si>
    <t>Fortalecimiento de la calidad del servicio educativo a través de la función de Inspección y Vigilancia en las instituciones educativas de  Cartagena de Indias</t>
  </si>
  <si>
    <t>Mejoramiento del bienestar y protección de los funcionarios de la sed para contribuir a una mejor calidad de vida en el distrito de Cartagena de Indias.</t>
  </si>
  <si>
    <t>Motivar a los funcionarios de la Secretaría de Educación Distrital de Cartagena y aumentar su sentido de pertenencia institucional.</t>
  </si>
  <si>
    <t>Estimulos e incentivos a empleados de la SED y sus familias</t>
  </si>
  <si>
    <t>Generar espacios de participación en la SED en cumplimiento de la normativa existente del SG SST</t>
  </si>
  <si>
    <t>Implementar actividades que permita dar cumplimiento a lo pactado en los acuerdos sindicales que impacten el bienestar de los funcionarios de la SED</t>
  </si>
  <si>
    <t>OVIRIS CARABALLO</t>
  </si>
  <si>
    <t>MARLENE SIERRA</t>
  </si>
  <si>
    <t>Fortalecimiento de las competencias Digitales mediante la integración de las TIC en los procesos de enseñanza aprendizaje de las Instituciones Educativas Oficiales de Cartagena de Indias</t>
  </si>
  <si>
    <t>Promover el desarrollo de competencias digitales a través de la articulación de las Tecnologías de las Información y las Comunicaciones con los procesos de enseñanza aprendizaje en las instituciones educativas oficiales del distrito de Cartagena.</t>
  </si>
  <si>
    <t>Seleccionar y adquirir equipos tecnológicos necesarios (computadoras, proyectores, pizarras digitales, routers, etc.).</t>
  </si>
  <si>
    <t xml:space="preserve"> Adaptar las aulas físicas para integrar el equipamiento tecnológico (electricidad, mobiliario, seguridad).</t>
  </si>
  <si>
    <t>Instalar y configurar el equipamiento adquirido.</t>
  </si>
  <si>
    <t>Diseñar e implementar un programa de capacitación para docentes en el uso de tecnologías digitales y herramientas RTCi.</t>
  </si>
  <si>
    <t>Adquirir póliza de seguros para los equipos tecnológicos</t>
  </si>
  <si>
    <t xml:space="preserve"> Asegurar la disponibilidad de conexión a internet a las sedes educativas seleccionadas a beneficiar mediante contratos con proveedores de servicios de internet (ISP).</t>
  </si>
  <si>
    <t>Contratar personal para el apoyo, seguimiento y control de los proyectos tecnológicos implementados en las I.E.O y en la Secretaría de Educación</t>
  </si>
  <si>
    <t>Asegurar la difusión efectiva de la información del proyecto e interacción ciudadana a través de medios y canales de comunicación, utilizando estrategias de comunicación multicanal y plataformas digitales.</t>
  </si>
  <si>
    <t>Implementar programas de formación para docentes en metodologías innovadoras y uso de tecnologías en la enseñanza de ciencias.</t>
  </si>
  <si>
    <t>DICKSON ACOSTA</t>
  </si>
  <si>
    <t>APROPIACIÓN INICIAL (en pesos)</t>
  </si>
  <si>
    <t>Articular la educación media técnica con la educación superior en el Distrito de Cartagena.</t>
  </si>
  <si>
    <t xml:space="preserve">Asistir con programas de bilingüismo a las instituciones educativas oficiales de media técnica del Distrito de Cartagena
</t>
  </si>
  <si>
    <t xml:space="preserve">Aumentar la capacidad en infraestructura para atender la demanda en cobertura educativa actual. 
</t>
  </si>
  <si>
    <t xml:space="preserve">
Fortalecer la articulación entre sectores e instituciones para garantizar la atención integral de la primera infancia y el mejoramiento de la gestión de cobertura en el nivel de prescolar
</t>
  </si>
  <si>
    <t xml:space="preserve">Fortalecer la articulación entre sectores e instituciones para garantizar la atención integral de la primera infancia y el mejoramiento de la gestión de cobertura en el nivel de prescolar
</t>
  </si>
  <si>
    <t>Brindar alimentación de calidad a los estudiantes en la jornada escolar.</t>
  </si>
  <si>
    <t>Incrementar los niveles de permanencia de los niños, niñas, adolescentes y jóvenes en la jornada académica que asisten a los establecimientos educativos oficiales en la entidad territorial</t>
  </si>
  <si>
    <t xml:space="preserve">Fortalecer la oferta de estrategias de permanencia en el sector oficial del sistema educativo del Distrito de Cartagena. 
</t>
  </si>
  <si>
    <t>o Brindar alimentación de calidad a los estudiantes en la jornada escolar.</t>
  </si>
  <si>
    <t xml:space="preserve">Diseñar programas y políticas de renovación y mantenimiento de recursos educativos.
</t>
  </si>
  <si>
    <t xml:space="preserve">Reducir el índice de infraestructura educativa que no cumple con lineamientos y estándares técnicos de calidad.
</t>
  </si>
  <si>
    <t xml:space="preserve">Reducir el índice de infraestructura educativa que no cumple con lineamientos y estándares técnicos de calidad.
</t>
  </si>
  <si>
    <t xml:space="preserve">
Reducir el índice de infraestructura educativa que no cumple con lineamientos y estándares técnicos de calidad.
</t>
  </si>
  <si>
    <t xml:space="preserve">
Diseñar programas y políticas de renovación y mantenimiento de recursos educativos.
</t>
  </si>
  <si>
    <t xml:space="preserve">Ampliar la Oferta educativa para la atención al nivel de preescolar en el sistema educativo oficial.
</t>
  </si>
  <si>
    <t xml:space="preserve">Ampliar la Oferta educativa para la atención al nivel de preescolar en el sistema educativo oficial.
</t>
  </si>
  <si>
    <t>Fortalecer la capacidad técnica de la entidad territorial para prestar el servicio de alimentación escolar</t>
  </si>
  <si>
    <t xml:space="preserve">Conocer las necesidades alimentarias de los estudiantes por parte de los hogares y los establecimientos
educativos.
</t>
  </si>
  <si>
    <t xml:space="preserve">
Fortalecer el acompañamiento a los Establecimiento Educativos para la implementación de estrategias que disminuyan el riesgo de deserción en el sistema educativo.
</t>
  </si>
  <si>
    <t xml:space="preserve">Fortalecer el acompañamiento a los Establecimiento Educativos para la implementación de estrategias que disminuyan el riesgo de deserción en el sistema educativo.
</t>
  </si>
  <si>
    <t xml:space="preserve">Mejorar los Procedimientos internos en los trámites asociados a la administración del talento humano del sector educativo.
</t>
  </si>
  <si>
    <t xml:space="preserve">Diversificar la oferta educativa para la atención a la diversidad en el sistema educativo oficial.
</t>
  </si>
  <si>
    <t>Fortalecer la gestión de alianzas estratégicas para la inclusión, equidad y diversidad en la educación.</t>
  </si>
  <si>
    <t xml:space="preserve"> Fortalecer la oferta educativa del Distrito para la atención de población en extraedad.
</t>
  </si>
  <si>
    <t xml:space="preserve">
Mejorar el acompañamiento institucional para la atención de los estudiantes en extraedad
</t>
  </si>
  <si>
    <t xml:space="preserve">Mejorar el acompañamiento institucional para la atención de los estudiantes en extraedad
</t>
  </si>
  <si>
    <t xml:space="preserve">Fortalecer la Oferta educativa para la formación de   jóvenes, adultos y mayores. 
</t>
  </si>
  <si>
    <t xml:space="preserve">Realizar asistencias técnicas en la revisión, ajuste y actualización de los proyectos pedagógicos transversales para la prevención de riesgos sociales en entornos escolares.
</t>
  </si>
  <si>
    <t xml:space="preserve">Fortalecer los proyectos pedagógicos transversales en educación ambiental, financiera-emprendimiento, seguridad vial y cultura ciudadana en instituciones educativas oficiales del distrito de Cartagena, mediante el desarrollo de diferentes estrategias formación, recursos educativos, logísticos, financieros y de alianza interinstitucional e intersectorial.
</t>
  </si>
  <si>
    <t xml:space="preserve">Aumentar la oferta de programas educativos integrales que promuevan la formación en derechos humanos, reconocimiento de la diversidad, la igualdad de género, la prevención de violencia basadas en género y todo tipo de exclusión 
</t>
  </si>
  <si>
    <t xml:space="preserve">Aumentar la oferta de programas educativos integrales que promuevan la formación en derechos humanos, reconocimiento de la diversidad, la igualdad de género, la prevención de violencia basadas en género y todo tipo de exclusión 
</t>
  </si>
  <si>
    <t>Realizar jornadas de promoción de derechos y prevención de las violencias basadas en género, a través de la cultura y el deporte.</t>
  </si>
  <si>
    <t xml:space="preserve">Prevenir la perpetuación de imaginarios y constructos sociales discriminatorios que naturalizan y minimizan las violencias basadas en género y la discriminación en toda la comunidad educativa de las IEO 
</t>
  </si>
  <si>
    <t xml:space="preserve">Fortalecer la comprensión y la incorporación del enfoque de género y el respeto por la diversidad para la implementación en el PEI y el currículo, que permitan transformar las prácticas en el aula.
</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</si>
  <si>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</si>
  <si>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Implementar la Cátedra de Estudios Afrocolombianos (CEA) en   Instituciones Educativas Oficiales.</t>
  </si>
  <si>
    <t xml:space="preserve">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</si>
  <si>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</si>
  <si>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y brindar herramientas metodológicas, recursos educativos y ambientes favorables a los docentes que potencialicen la enseñanza de lenguas extranjeras y nativas a estudiantes de instituciones oficiales del distrito de Cartagena.
</t>
  </si>
  <si>
    <t xml:space="preserve">Desarrollar procesos de  formación de docentes en evaluación por competencias.
</t>
  </si>
  <si>
    <t xml:space="preserve"> Implementar estrategias institucionales para el mejoramiento de  los resultados  de las pruebas Saber 11.
</t>
  </si>
  <si>
    <t xml:space="preserve">Fortalecer el desarrollo de procesos de formación continua y avanzada dirigido a docentes y directivos docentes
</t>
  </si>
  <si>
    <t xml:space="preserve">Fortalecer el desarrollo de procesos de formación continua y avanzada dirigido a docentes y directivos docentes
</t>
  </si>
  <si>
    <t xml:space="preserve">Desarrollar los foros educativos de acuerdo con la Ley como un mecanismo de discusión pública para mejorar los procesos de la SED
</t>
  </si>
  <si>
    <t xml:space="preserve">Implementar estrategias de acompañamiento para el seguimiento de las propuestas de mejoramiento de las Instituciones Educativas Oficiales
</t>
  </si>
  <si>
    <t xml:space="preserve">Acompañar la revisión, ajuste e implementación de las herramientas de gestión escolar.
</t>
  </si>
  <si>
    <t xml:space="preserve">Armonizar y articular con la Alcaldía Mayor de Cartagena, las políticas del modelo integrado de planeación y gestión en la Secretaría de Educación del Distrito.
</t>
  </si>
  <si>
    <t xml:space="preserve">Armonizar y articular con la Alcaldía Mayor de Cartagena, las políticas del modelo integrado de planeación y gestión en la Secretaría de Educación del Distrito.
</t>
  </si>
  <si>
    <t xml:space="preserve">Diseñar e implementar nueva estructura administrativa de la SED. 
</t>
  </si>
  <si>
    <t xml:space="preserve">Armonizar y articular con la Alcaldía Mayor de Cartagena, las políticas del modelo integrado de planeación y gestión en la Secretaría de Educación del Distrito.
</t>
  </si>
  <si>
    <t xml:space="preserve">
Diseñar e implementar nueva estructura administrativa de la SED. 
</t>
  </si>
  <si>
    <t xml:space="preserve">Aumentar la cobertura y participación de los funcionarios de la SED en los programas de bienestar social y protección.
</t>
  </si>
  <si>
    <t xml:space="preserve">
Fortalecer las condiciones en el ambiente de trabajo que favorezcan la protección de los funcionarios, la promoción y prevención de riesgos laborales.
</t>
  </si>
  <si>
    <t xml:space="preserve">Fortalecer las condiciones en el ambiente de trabajo que favorezcan la protección de los funcionarios, la promoción y prevención de riesgos laborales.
</t>
  </si>
  <si>
    <t xml:space="preserve">Establecer alianzas con el gobierno nacional, universidades y entidades privadas para fortalecer la infraestructura tecnológica y fomentar la apropiación de las TIC por parte de los docentes y la comunidad educativa en general.
</t>
  </si>
  <si>
    <t xml:space="preserve">Implementar lineamientos que faciliten el desarrollo de estrategias mediadas a través de las TIC para el fomento de las competencias digitales en cada una de las instituciones educativas oficiales del Distrito de Cartagena.
</t>
  </si>
  <si>
    <t>220100104  Documentos operativos formulados</t>
  </si>
  <si>
    <t>229905600 Documentos normativos realizados</t>
  </si>
  <si>
    <t xml:space="preserve">220105100  Sedes educativas nuevas construidas </t>
  </si>
  <si>
    <t xml:space="preserve">220105200  
Sedes educativas mejoradas </t>
  </si>
  <si>
    <t>220106900  
Sedes dotadas</t>
  </si>
  <si>
    <t>220103700 Instituciones educativas oficiales que implementan el nivel preescolar en el marco de la atención integral</t>
  </si>
  <si>
    <t>220108900 
Servicio de asistencia técnica</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</si>
  <si>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</si>
  <si>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</si>
  <si>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</si>
  <si>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</si>
  <si>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</si>
  <si>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220107100 Establecimientos educativos en operación</t>
  </si>
  <si>
    <t>220103800 Docentes del nivel inicial, preescolar, básica o media contratados</t>
  </si>
  <si>
    <t>220108400
 Sedes educativas con apoyo pedagógico para  la oferta de educación inclusiva para preescolar, básica y media</t>
  </si>
  <si>
    <t>220107000 Ambientes de aprendizaje dotados</t>
  </si>
  <si>
    <t>220108400 
Sedes educativas con apoyo pedagógico para  la oferta de educación inclusiva para preescolar, básica y media</t>
  </si>
  <si>
    <t>220105700 
Modelos educativos flexibles validados</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</si>
  <si>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</si>
  <si>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</si>
  <si>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</si>
  <si>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</si>
  <si>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</si>
  <si>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220107500  
Eventos de promoción y prevención de los derechos  realizados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</si>
  <si>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</si>
  <si>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</si>
  <si>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</si>
  <si>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</si>
  <si>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</si>
  <si>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</si>
  <si>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</si>
  <si>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</si>
  <si>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</si>
  <si>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</si>
  <si>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</si>
  <si>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220100603 Establecimientos Educativos oficiales con acompañamiento en el marco de las estrategias de calidad educativa</t>
  </si>
  <si>
    <t>220107401
 Docentes y agentes educativos  de educación inicial, preescolar, básica y media beneficiados con estrategias de mejoramiento de sus capacidades</t>
  </si>
  <si>
    <t>220104800 Documentos elaborados</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</si>
  <si>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</si>
  <si>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</si>
  <si>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</si>
  <si>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</si>
  <si>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</si>
  <si>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</si>
  <si>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</si>
  <si>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229906000 
Sistema de Gestión implementado</t>
  </si>
  <si>
    <t>229907400 Sistema de gestión actualizado</t>
  </si>
  <si>
    <t>229907400  Informes de inspección vigilancia y control del sector educativo</t>
  </si>
  <si>
    <t>229905601 
Sedes dotadas con dispositivos tecnológicos</t>
  </si>
  <si>
    <t>220105001 Instituciones educativas asistidas técnicamente en innovación educativa</t>
  </si>
  <si>
    <t xml:space="preserve">220106904  Entidades o instituciones asistidas técnicamente en innovación educativa </t>
  </si>
  <si>
    <t>220104602  Instituciones educativas asistidas técnicamente en innovación educativa</t>
  </si>
  <si>
    <t>SECRETARIA DE EDUCACION</t>
  </si>
  <si>
    <t>40010012 
Educación - Cobertura neta en educación - Total</t>
  </si>
  <si>
    <t>220105601 
Modelos educativos para grupos étnicos acompañados</t>
  </si>
  <si>
    <t>220100104 
Documentos operativos formulados</t>
  </si>
  <si>
    <t>229905600 
Documentos normativos realizados</t>
  </si>
  <si>
    <t xml:space="preserve">220105100  
Sedes educativas nuevas construidas </t>
  </si>
  <si>
    <t xml:space="preserve">220106900  
Sedes educativas mejoradas </t>
  </si>
  <si>
    <t>220103700  
Instituciones educativas oficiales que implementan el nivel preescolar en el marco de la atención integral</t>
  </si>
  <si>
    <t xml:space="preserve">220101700  
Personas beneficiadas con estrategias de fomento para el acceso a la educación inicial, preescolar, básica y media. </t>
  </si>
  <si>
    <t>220102805 
Estudiantes beneficiados del programa de alimentación escolar</t>
  </si>
  <si>
    <t>220102900  
Beneficiarios de transporte escolar</t>
  </si>
  <si>
    <t>220103300 
Personas beneficiarias de estrategias de permanencia</t>
  </si>
  <si>
    <t>220101202 
Documentos sobre evaluación de permanencia en la educación preescolar, básica y media elaborados</t>
  </si>
  <si>
    <t>220108400  
Establecimientos educativos en operación</t>
  </si>
  <si>
    <t>220107000 
Ambientes de aprendizaje dotados</t>
  </si>
  <si>
    <t>220108400  
Sedes educativas con apoyo pedagógico para  la oferta de educación inclusiva para preescolar, básica y media</t>
  </si>
  <si>
    <t>220103000 
 Beneficiarios atendidos con modelos educativos flexibles</t>
  </si>
  <si>
    <t>220103001 
Beneficiarios atendidos con modelos educativos flexibles</t>
  </si>
  <si>
    <t xml:space="preserve">220103200  
Personas beneficiarias con modelos de alfabetización </t>
  </si>
  <si>
    <t>220106100 
Establecimientos educativos beneficiados</t>
  </si>
  <si>
    <t>220105400 
 Entidades territoriales con estrategias para la prevención de riesgos sociales en los entornos escolares implementadas</t>
  </si>
  <si>
    <t>220105600  
Modelos educativos acompañados</t>
  </si>
  <si>
    <t>220105601  
Modelos educativos para grupos étnicos acompañados</t>
  </si>
  <si>
    <t>220103401 
Instituciones educativas fortalecidas en competencias comunicativas en un segundo idioma</t>
  </si>
  <si>
    <t>220107402 
Docentes apoyados para el mejoramiento de sus competencias en un segundo idioma</t>
  </si>
  <si>
    <t>220107400 
Docentes y agentes educativos  de educación inicial, preescolar, básica y media beneficiados con estrategias de mejoramiento de sus capacidades</t>
  </si>
  <si>
    <t xml:space="preserve">220103600  
Contenidos educativos para la educación inicial, preescolar, básica y media producidos </t>
  </si>
  <si>
    <t>220100602  Establecimientos Educativos oficiales con acompañamiento en el marco de las estrategias de calidad educativa</t>
  </si>
  <si>
    <t xml:space="preserve">220103600 
Contenidos educativos para la educación inicial, preescolar, básica y media producidos </t>
  </si>
  <si>
    <t>220106902 
Sedes dotadas con materiales pedagógicos</t>
  </si>
  <si>
    <t>220103305   Eventos realizados</t>
  </si>
  <si>
    <t>220106904  
Sedes dotadas con dispositivos tecnológicos</t>
  </si>
  <si>
    <t>220100602 
Establecimientos Educativos oficiales con acompañamiento en el marco de las estrategias de calidad educativa</t>
  </si>
  <si>
    <t>220100603  
Establecimientos Educativos oficiales con acompañamiento en el marco de las estrategias de calidad educativa</t>
  </si>
  <si>
    <t>220107400  
Docentes y agentes educativos  de educación inicial, preescolar, básica y media beneficiados con estrategias de mejoramiento de sus capacidades</t>
  </si>
  <si>
    <t>220107401 
Docentes y agentes educativos  de educación inicial, preescolar, básica y media beneficiados con estrategias de mejoramiento de sus capacidades</t>
  </si>
  <si>
    <t>220104800 
Documentos elaborados</t>
  </si>
  <si>
    <t>220103700
  Instituciones educativas oficiales que implementan el nivel preescolar en el marco de la atención integral</t>
  </si>
  <si>
    <t>220206200  
Beneficiarios de estrategias o programas de  fomento para el acceso a la educación superior</t>
  </si>
  <si>
    <t>220206205 
 Beneficiarios de estrategias de fomento a la educación inclusiva</t>
  </si>
  <si>
    <t xml:space="preserve">220103500  
Programas y proyectos de educación pertinente articulados con el sector productivo </t>
  </si>
  <si>
    <t>220103501 
 Proyectos de investigación desarrollados de forma conjunta entre las Instituciones de educación media y el sector productivo</t>
  </si>
  <si>
    <t>220208500
 Instituciones de educación superior fortalecidas en competencias comunicativas en idiomas extranjeros</t>
  </si>
  <si>
    <t xml:space="preserve">220203900  
Entidades o instituciones de educación acompañadas en el mejoramiento de la calidad y la pertinencia de la Educación para el Trabajo y Desarrollo Humano- ETDH </t>
  </si>
  <si>
    <t>220207000  
Contenidos educativos para la educación superior  producidos</t>
  </si>
  <si>
    <t>229907400  
Sistema de gestión actualizado</t>
  </si>
  <si>
    <t>220101401 
 Informes de inspección vigilancia y control del sector educativo</t>
  </si>
  <si>
    <t>229905601  
Actos administrativos elaborados</t>
  </si>
  <si>
    <t>220105001 
Establecimientos educativos conectados a internet</t>
  </si>
  <si>
    <t>220104602
Instituciones educativas asistidas técnicamente en innovación educativa</t>
  </si>
  <si>
    <t>Documentos de lineamientos técnicos</t>
  </si>
  <si>
    <t>Elaborar Plan Maestro de Infraestructura Educativa</t>
  </si>
  <si>
    <t>Infraestructura educativa construida</t>
  </si>
  <si>
    <t>Legalización de predios</t>
  </si>
  <si>
    <t>Construcción Nuevas Instituciones Educativas Oficiales</t>
  </si>
  <si>
    <t>Reconstrucción de Sedes Educativas</t>
  </si>
  <si>
    <t>Infraestructura educativa mejorada</t>
  </si>
  <si>
    <t>Elaborar un plan/programa/proyecto de la implementación de energías renovables en las IEO</t>
  </si>
  <si>
    <t>Dotación de Mobiliario Escolar</t>
  </si>
  <si>
    <t>Elaborar un Plan de Mitigación Emergencias Infraestructura Educativa</t>
  </si>
  <si>
    <t>Servicio de atención integral para la primera infancia</t>
  </si>
  <si>
    <t xml:space="preserve">Crear unidades Móviles para para la atención en la primera infancia </t>
  </si>
  <si>
    <t>Diseñar una ruta de gestión para el fortalecimiento de la oferta del Distrito
del nivel preescolar orientado a la ampliación de la capacidad para el acceso y la
permanencia.</t>
  </si>
  <si>
    <t>Servicio de asistencia técnica en educación inicial, preescolar, básica
y media</t>
  </si>
  <si>
    <t>Servicio de fomento para el acceso a la educación inicial, preescolar,
básica y media</t>
  </si>
  <si>
    <t>Servicio de apoyo a la permanencia con alimentación escolar</t>
  </si>
  <si>
    <t>Servicio de fomento para la permanencia en programas de educación
formal</t>
  </si>
  <si>
    <t>Servicio de evaluación de la permanencia en la educación inicial,
preescolar, básica y media</t>
  </si>
  <si>
    <t>Servicio educativo</t>
  </si>
  <si>
    <t>No aparece en MGA</t>
  </si>
  <si>
    <t>Servicio de docencia escolar</t>
  </si>
  <si>
    <t>Servicio de apoyo pedagógico para la oferta de educación inclusiva
para preescolar, básica y media</t>
  </si>
  <si>
    <t>Ambientes de aprendizaje para la educación inicial preescolar, básica
y media dotados</t>
  </si>
  <si>
    <t>Servicio educación formal por modelos educativos flexibles</t>
  </si>
  <si>
    <t>Servicio de asistencia técnica</t>
  </si>
  <si>
    <t>Servicio de alfabetización</t>
  </si>
  <si>
    <t>Ampliar la oferta educativa en 3 nuevas instituciones educativas para la
atención de jóvenes, adultos y mayores en extraed en la ciudad de Cartagena</t>
  </si>
  <si>
    <t>Realizar la difusión efectiva de la información proyecto accesible y
comprensible para toda la ciudadanía de Cartagena.</t>
  </si>
  <si>
    <t>Organizar la logística del evento de graduación de los jóvenes, adultos y
mayores del programa de alfabetización anualmente, incluyendo la convocatoria
de medios de comunicación, líderes comunitarios, y ciudadanos.</t>
  </si>
  <si>
    <t>Servicio de acompañamiento para el desarrollo de modelos
educativos interculturales</t>
  </si>
  <si>
    <t>Asistencias técnicas orientadas a la revisión, formulación, actualización y
ejecución de los proyectos pedagógicos transversales</t>
  </si>
  <si>
    <t>Cursos de formación continua -avanzada y capacitación dirigido a docentes
y acompañamiento con recursos educativos- materiales, logísticos, financieros
para la ejecución de PPT en IEO.</t>
  </si>
  <si>
    <t>Jornadas, talleres, encuentros formativos, campañas de sensibilización
dirigidos a estudiantes sobre problemáticas o situaciones reales que se afrontan
desde su participación en el desarrollo de los PPT.</t>
  </si>
  <si>
    <t>Alianzas interinstitucionales e intersectoriales que puedan ofrecer recursos,
apoyo técnico y oportunidades de aprendizaje práctico relacionado con los PPT
de las IEO.</t>
  </si>
  <si>
    <t>En Formulacion</t>
  </si>
  <si>
    <t>Servicio de promoción y prevención de los derechos de los niños,
niñas y adolescentes</t>
  </si>
  <si>
    <t>Realizar asistencias técnicas orientadas a los lineamientos; disposiciones
normativas, metodológicas; estrategias pedagógicas que desde las IEO se deben
promover para la actualización y fortalecimiento de sus protocolos,
procedimientos internos y medidas complementarias, para la prevención,
detección y atención de violencias y cualquier tipo de discriminación basada en
género.</t>
  </si>
  <si>
    <t>Desarrollar jornadas, talleres, encuentros formativos, campañas de
sensibilización dirigidos a estudiantes, docentes, padres de familia- cuidadores
que tengan como propósito incentivar la prevención de la VBG o cualquier tipo de
discriminación, fomentando la cultura de la no tolerancia frente a estas conductas
en el contexto escolar.</t>
  </si>
  <si>
    <t>Realizar alianzas interinstitucionales públicas y privadas que
potencialicen las acciones de prevención, detección, manejo y atención de la
VBG o cualquier tipo de discriminación que afecte la integridad física y psicológica
de los niños, niñas, adolescentes, jóvenes que hacen parte del sistema educativo
del Distrito de Cartagena.</t>
  </si>
  <si>
    <t>Capacitación a 13 I.E.O oficiales y 13 consejos comunitarios sobre las
competencias jurídicas del decreto 804 de 1995 y alcances normativos de los
Proyectos Etnoeducativos Comunitarios PEC. Ley General de Educación 115/94.</t>
  </si>
  <si>
    <t>Servicio de acompañamiento para el desarrollo de modelos educativos interculturales</t>
  </si>
  <si>
    <t>Formación sobre etnocurriculo y marco normativo para Proyectos
Educativos a las comunidades.</t>
  </si>
  <si>
    <t>Documentos de estudios técnicos</t>
  </si>
  <si>
    <t>Capacitación en el diseño e implementación de Catedra de Estudios
Afrocolombianos.</t>
  </si>
  <si>
    <t>Taller de integración Curricular para Incorporar los contenidos de la Cátedra
de Estudios Afrocolombianos en asignaturas del currículo escolar.</t>
  </si>
  <si>
    <t>Servicio educativos de promoción del bilingüismo</t>
  </si>
  <si>
    <t>Desarrollar cursos, talleres de formación continua que incluyan
metodologías de enseñanza de lenguas extranjeras/nativas, estrategias de
inmersión y actualización en competencias lingüísticas tanto en el idioma materno
como en un segundo o varios idiomas, intercambios culturales dirigido a docentes.</t>
  </si>
  <si>
    <t>Mejorar las competencias escrita y oral en los estudiantes mediante cursos,
talleres, inmersiones, encuentros culturales, materiales, utilización de plataformas
o aplicaciones tecnológicas con énfasis en bilingüismo dirigido a estudiantes.</t>
  </si>
  <si>
    <t>Servicio educativo de promoción del bilingüismo para docentes</t>
  </si>
  <si>
    <t>Servicio de educación informal</t>
  </si>
  <si>
    <t>Servicio de asistencia técnica en educación inicial, preescolar, básica y media</t>
  </si>
  <si>
    <t>Actualizar el sistema de información para monitorear el comportamiento año
a año del índice de clasificación total en las IEO y posterior asistencia técnica a
las instituciones educativas.</t>
  </si>
  <si>
    <t>Financiación del pago de inscripción de prueba saber a los estudiantes del
distrito de Cartagena y comunicación de la estrategia.</t>
  </si>
  <si>
    <t>Servicio de evaluación de la calidad de la educación inicial,
preescolar, básica y media</t>
  </si>
  <si>
    <t>Servicio de desarrollo de contenidos educativos para la educación
inicial, preescolar, básica y media</t>
  </si>
  <si>
    <t>Servicio de fomento a las instancias de participación del sector
educación</t>
  </si>
  <si>
    <t>Servicios de apoyo a la implementación de modelos de innovación
educativa</t>
  </si>
  <si>
    <t>Acompañamiento mediante asistencia técnica a las IEO focalizadas para la
implementación de la radio escolar.</t>
  </si>
  <si>
    <t>Servicio de asistencia técnica en educación inicial, preescolar, básica
y media (</t>
  </si>
  <si>
    <t>Servicio de fortalecimiento a las capacidades de los docentes de
educación Inicial, preescolar, básica y media</t>
  </si>
  <si>
    <t>Formar 107 rectores en procesos de liderazgo escolar y gestión
administrativa de las instituciones educativas.</t>
  </si>
  <si>
    <t xml:space="preserve">Asistir técnicamente la revisión, ajuste y estructuración de las dimensiones y niveles de concreción curricular de los Modelos Pedagógicos de las IEO </t>
  </si>
  <si>
    <t xml:space="preserve">Asistir técnicamente la armonización de las prácticas curriculares con PEI, los modelos pedagógicos y las prácticas de aula con las IEO </t>
  </si>
  <si>
    <t>Servicios de información en materia educativa</t>
  </si>
  <si>
    <t xml:space="preserve">Diseño e implementación del Sistema de Información de la Gestión Escolar </t>
  </si>
  <si>
    <t>Crear las unidades móviles para la incorporación de los referentes técnicos
pedagógicos de la educación inicial y preescolar en los PEI, de las IEO que
ofertan los grados pre jardín, jardín y transición.</t>
  </si>
  <si>
    <t>Asistir técnicamente la armonización de los referentes técnicos
pedagógicos de la educación inicial y prescolar en los currículos de los grados pre
jardín, jardín y transición ofertado en las de las instituciones educativas oficiales</t>
  </si>
  <si>
    <t>Servicio de apoyo financiero para el acceso a la educación superior</t>
  </si>
  <si>
    <t>Entregar  becas a egresados del sistema educativo oficial</t>
  </si>
  <si>
    <t>Entregar becas inclusivas a egresados del sistema educativo oficial</t>
  </si>
  <si>
    <t>Servicio de fomento para el acceso a la educación inicial, preescolar,
básica y media.</t>
  </si>
  <si>
    <t>Servicio de articulación entre la educación media y el sector
productivo.</t>
  </si>
  <si>
    <t>Servicio de asistencia técnica en calidad y pertinencia de la
educación para el trabajo y el desarrollo humano</t>
  </si>
  <si>
    <t>Organización de procesos de acompañamiento a la SED y a las IETDH para
garantizar la entrega de becas a los beneficiarios.</t>
  </si>
  <si>
    <t>Entregar becas de educación para el trabajo y el desarrollo humano a
beneficiarios.</t>
  </si>
  <si>
    <t>Servicio de monitoreo y seguimiento a la gestión del sector educativo</t>
  </si>
  <si>
    <t>Servicios conexos a la prestación del servicio educativo oficial</t>
  </si>
  <si>
    <t>Realización de actividades educativas, culturales, recreativas y deportivas
para los funcionarios y sus familias.</t>
  </si>
  <si>
    <t>Actualizar e implementar el plan de bienestar, estímulos, incentivos y
protección para los funcionarios del sector educativo del Distrito de Cartagena.</t>
  </si>
  <si>
    <t>Servicios de gestión del riesgo físico en estudiantes y docentes</t>
  </si>
  <si>
    <t>Implementar el plan de trabajo de Seguridad y Salud en el Trabajo.</t>
  </si>
  <si>
    <t>Infraestructura educativa dotada</t>
  </si>
  <si>
    <t>Servicio de accesibilidad a contenidos web para fines pedagógicos</t>
  </si>
  <si>
    <t>Servicios de asistencia técnica en innovación educativa en la
educación inicial, preescolar, básica y media</t>
  </si>
  <si>
    <t>Servicio de apoyo a la permanencia con transporte escolar</t>
  </si>
  <si>
    <t>UCG 1-15, Zona Rural, Rivereña e Insular</t>
  </si>
  <si>
    <t>UCG 6,11,13</t>
  </si>
  <si>
    <t>UCG 2, 3, 4, 5, 12, 13 y Rural</t>
  </si>
  <si>
    <t>SI</t>
  </si>
  <si>
    <t>UN DOCUMENTO TECNICO</t>
  </si>
  <si>
    <t>N/A</t>
  </si>
  <si>
    <t>2.3.2201.0700.2024.130010243</t>
  </si>
  <si>
    <t>TITULARIDAD DEL PREDIO A NOMBRE DEL DISTRITO</t>
  </si>
  <si>
    <t>INFRAESTRUCTURA EDUCATIVA  NUEVA</t>
  </si>
  <si>
    <t>INFRAESTRUCTURA EDUCATIVA  RECONSTRUIDA Y /O AMPLIADA</t>
  </si>
  <si>
    <t>Recursos propios</t>
  </si>
  <si>
    <t>INFRAESTRUCTURA EDUCATIVA  MEJORADA Y/O ADECUADA</t>
  </si>
  <si>
    <t>DOCUMENTO TÉCNICO</t>
  </si>
  <si>
    <t>IMPLEMENTACIÓN  DE SISTEMA DE ENERGÍA RENOVABLE</t>
  </si>
  <si>
    <t>SILLAS, ESCRITORIOS, TABLEROS</t>
  </si>
  <si>
    <t>TODAS</t>
  </si>
  <si>
    <t xml:space="preserve"> Equipo interdisciplinario que no 
reúna las competencias para la 
atención y acompañamiento a 
las niñas y niños en primera 
infancia.                                 </t>
  </si>
  <si>
    <t xml:space="preserve"> Realizar un adecuado proceso de 
selección para la conformación de 
equipos de apoyo a la gestión y 
acompañamiento a los 
establecimientos educativos. </t>
  </si>
  <si>
    <t xml:space="preserve">80111620 - Prestación de servicios profesionales y de apoyo de la gestión para el apoyo en los procesos de la Dirección de cobertura educativa de la Secretaría de educación dentro del proyecto de inversión implementación de la estrategia Descubriendo Mi Escuela para la atención a la primera </t>
  </si>
  <si>
    <t>1.2.1.0.00-001 - ICLD</t>
  </si>
  <si>
    <t>2.3.2201.0700.2020130010256</t>
  </si>
  <si>
    <t>NO</t>
  </si>
  <si>
    <t xml:space="preserve"> Equipo interdisciplinario que no     
reúna las competencias para la 
atención y acompañamiento a 
las niñas y niños en primera 
infancia.                                 </t>
  </si>
  <si>
    <t>Retraso en la Asignación de Recursos por parte de la Alcaldía de Cartagena</t>
  </si>
  <si>
    <t>Gestionar oportunamente la asignación de recursos en el presupuesto de la secretaria de educación del Distrito de Cartagena de Indias para la implementación del Proyecto</t>
  </si>
  <si>
    <t>Desinterés de las organizaciones y/o actores involucrados</t>
  </si>
  <si>
    <t>Incentivar la participación, a través del seguimiento permanente</t>
  </si>
  <si>
    <t>NA</t>
  </si>
  <si>
    <t>Posibilidad de perdida imagen institucional por el retraso en el cumplimiento de las etapas del proceso de gestion de la cobertura debido a demosras en la contratacion del talento humano</t>
  </si>
  <si>
    <t>Los profesionales universitario 219-35 de SED realizan seguimiento de cada hito coordinadamente con las Instituciones Educativas Oficianes y otas dependencias de la Alcaldia Distrital</t>
  </si>
  <si>
    <t>Prestación de servicios profesionales y de apoyo a la gestión en los procesos de la Dirección de cobertura educativa de la Secretaría de educación</t>
  </si>
  <si>
    <t>1.2.1.0.00-001- ICLD</t>
  </si>
  <si>
    <t>2.3.2201.0700.2024130010252</t>
  </si>
  <si>
    <t>Posibilidad de perdida economica por la formulacion del estudio sin rigor metodologico que genere una inadecuada contratacion del servicio educativo</t>
  </si>
  <si>
    <t>El PU 219-35 tiene en cuenta los lineamientos dados por el MEN e implementa protocolos internos de construccion y revision del estudio asegurando que el contenido este acorde a la realidad del Distrito en materia educativa.</t>
  </si>
  <si>
    <t>Perdida reputacional y economica por la declaratoria desierta de la convocatoria debido a que los establecimientos a contratar para la prestación del servicio educativo no cumplan con los requerimientos de idoneidad que se requieren</t>
  </si>
  <si>
    <t>El equipo evaluador conformado para la revision de los requisitos habilitantes deben evaluar de manera rigurosa y oportuna, con base a la normativa emitida por el MEN, cada uno de los soportes suministrados por los aspirantes y programar las visitas de inspeccion requeridas.</t>
  </si>
  <si>
    <t>Posibilidad de perdida reputacional por la demora en la contratación de los cupos debido al retraso en la asignación de recursos</t>
  </si>
  <si>
    <t>El Director de Cobertura Gestiona oportunamente la asignación de recursos en el presupuesto de la secretaria de educación del Distrito de Cartagena de Indias para cumplir con las etapas precontractuales y contractuales de acuerdo al PAC</t>
  </si>
  <si>
    <t>Contratación de prestación de servicio educativo a través de las diferentes modalidades establecidas en el Decreto 1075 de 2015 y el Decreto 1851 de 2015.</t>
  </si>
  <si>
    <t>1.2.4.1.01-071-SGP PRESTACIÓN EDUCATIVO</t>
  </si>
  <si>
    <t>Posibilidad de perdida reputacional por la demora en la contratación de la poliza debido al retraso en la asignación de recursos</t>
  </si>
  <si>
    <t>Adquisición de pólizas de seguro de accidentes personales para los estudiantes que conforman la matrícula oficial 2024 a cargo del Distrito de Cartagena de Indias.</t>
  </si>
  <si>
    <t>Posibilidad de pérdida económica y reputacional  por la vinculación de Talento humano que desconozca el proceso de supervision del Servicio Educativo o no cuente con el perfil para trabajar en este proyecto</t>
  </si>
  <si>
    <t>El Director de Cobertura verifica la realización de un adecuado proceso de selección para la conformación de equipos de apoyo a la gestión y acompañamiento a los establecimientos educativos.</t>
  </si>
  <si>
    <t>Posibilidad de perdida economica y reputacional por la inoportuna contratación del personal requerido debido a una insuficiente asignacion presupuestal</t>
  </si>
  <si>
    <t>El director de cobertura realiza la proyeccion real de las necesidades de contratacion y solicita de manera oportuna el CDP por el monto requerido.</t>
  </si>
  <si>
    <t>Contratacion de talento humano para desarrolar la actividad.</t>
  </si>
  <si>
    <t>2,32201,0700,2024130010256</t>
  </si>
  <si>
    <t>Posibilidad de perdida reputacional por la falta de asistencia a las mesas y comites, debido a la falta de interes de los participantes</t>
  </si>
  <si>
    <t>El secretario de Educación realiza la convocatoria y se apoya en el equipo de gestion social y equipo financiero para realizar una amplia divulgación y gestion del sentido de pertenencia al programa.</t>
  </si>
  <si>
    <t>Posibilidad de perdida economica y reputacional por la inoportuna contratación del operador requerido debido a una insuficiente asignacion presupuestal</t>
  </si>
  <si>
    <t>Contratacion de operador PAE</t>
  </si>
  <si>
    <t xml:space="preserve">ICLD, SGP ALIMENTACION ESCOLAR , SGP LIBRE INVERSIÓN, ASIGNACION MEN, RENDIMIENTO FINANCIERO </t>
  </si>
  <si>
    <t xml:space="preserve">2,32201,0700,2024130010256 -  </t>
  </si>
  <si>
    <t>Posibilidad de perdida economica y reputacional por la inoportuna contratación del talento humano del componente de calidad de PAE requerido debido a una insuficiente asignacion presupuestal</t>
  </si>
  <si>
    <t>2, 4,7,8,10,11, CONTINENTAL Y RIVEREÑA</t>
  </si>
  <si>
    <t>2,3,4,5,6,7,8,9,10,11,12,13,14,15, CONTINENTAL E INSULAR</t>
  </si>
  <si>
    <t>2,4,5,6,9,13,15</t>
  </si>
  <si>
    <t>2,4,5,6,9,13,16</t>
  </si>
  <si>
    <t xml:space="preserve">No asignación de recursos necesarios para todo el calendario académico. </t>
  </si>
  <si>
    <t>Seguimiento a la asignación de los recursos.</t>
  </si>
  <si>
    <t xml:space="preserve"> Prestación de servicio público de transporte escolar terrestre para el desplazamiento de los estudiantes de las instituciones educativas oficiales fozalizadas.</t>
  </si>
  <si>
    <t>1.2.1.0.00-001 - ICLD
1.3.3.6.03-95-171 RB SGP CALIDAD MATRICULA
1.2.4.1.03-171 - SGP CALIDAD MATRICULA</t>
  </si>
  <si>
    <t>2.3.2201.0700.2024130010240</t>
  </si>
  <si>
    <t>Personal no idóneo para el acompañamiento en la ejecución, asistencia técnica y apoyo a la supervisión o interventoría de los programas y estrategias.</t>
  </si>
  <si>
    <t>Realizar procesos de selección efectivos.</t>
  </si>
  <si>
    <t>Prestación de servicios profesionales y de apoyo a la gestión en los procesos de la Dirección de Cobertura Educativa de la Secretaria de Educación dentro del proyecto de inversión: Todos por la permanencia en el distrito de Cartagena de Indias.</t>
  </si>
  <si>
    <t>Bajo o nulo acompañamiento y seguimiento de la implementación de la herramienta SIMAT y SIMPADE.</t>
  </si>
  <si>
    <t>Utilización, Acompañamiento y seguimiento a la herramienta SIMPADE y SIMAT.</t>
  </si>
  <si>
    <t>Personal no idóneo para la conformación de equipos de trabajo para el diseño y puesta en marcha de la Estrategia.</t>
  </si>
  <si>
    <t>Garantizar los Apoyos oportunos y pertinentes que se requieren para la implementación del proyecto durante el calendario escolar.</t>
  </si>
  <si>
    <t>Si</t>
  </si>
  <si>
    <t>Prestación de servicios profesionales para el apoyo en los procesos de la Dirección de cobertura educativa de la Secretaría de educación del proyecto Implementación de la estrategia Una Escuela Transformadora para la Inclusión y Diversidad, en Cartagena de Indias.</t>
  </si>
  <si>
    <t>SGP EDUCACIÓN
ICLD</t>
  </si>
  <si>
    <t>2.3.2201.0700.2024130010244</t>
  </si>
  <si>
    <t>Incumplimiento de las actividades por parte de las unidades de apoyo y docentes de aula debido al desconocimiento de las dimensiones políticas, culturas y prácticas pedagógicas inclusivas</t>
  </si>
  <si>
    <t>Elaboración de procesos de formación pedagógicas dirigidas a los docentes de aula para la atención a la diversidad a favor de la inclusión, equidad en educación.</t>
  </si>
  <si>
    <t>Desconocimiento de la normatividad vigente para la atención educativa a poblaciones en el marco de la inclusión, equidad y diversidad</t>
  </si>
  <si>
    <t>Implementar acciones afirmativas para promover los lineamientos de políticas, prácticas y cultura inclusiva</t>
  </si>
  <si>
    <t>81-PRESTACION DE SERVICIO PUBLICO EDUCATIVO</t>
  </si>
  <si>
    <t>Barreras actitudinales de los docentes y directivos docentes para adoptar las orientaciones y lineamientos de política educativa inclusiva para la atención a población diversa en los establecimientos educativos de carácter oficial.</t>
  </si>
  <si>
    <t>Brindar asistencias técnicas y de acompañamiento situado y contextualizados a las instituciones educativas oficiales.</t>
  </si>
  <si>
    <t>Débil gestión de alianzas para establecer rutas y esquemas de atención a la diversidad en el marco de la inclusión y equidad en la educación.</t>
  </si>
  <si>
    <t>Implementar acciones afirmativas de participación activa con los actores cooperantes y beneficiarios a favor de inclusión y equidad en la educación.</t>
  </si>
  <si>
    <t>Equipo psicosocial que no reúna las competencias para la focalización, caracterización y definición de metodologías flexibles para la atención de los estudiantes con extraedad.</t>
  </si>
  <si>
    <t>Realizar un adecuado
proceso de selección para la conformación de equipos de apoyo a la gestión y acompañamiento a los establecimientos
educativos.ambientes y planta docente.</t>
  </si>
  <si>
    <t>80111600-Prestación de servicios profesionales y de apoyo en los procesos de la Dirección de Cobertura Educativa de la Secretaria de Educación dentro del proyecto de inversión Implementación de la estrategia EDUCACIÓN SIN EDAD”  para la atención a la población en Extra edad  Cartagena de Indias.</t>
  </si>
  <si>
    <t>ICLD</t>
  </si>
  <si>
    <t>2.3.2201.0700.2024130010239</t>
  </si>
  <si>
    <t>Incumplimiento por parte del socio operativo frente al desarrollo de procesos de formación.</t>
  </si>
  <si>
    <t>Seguimiento al
cumplimiento del contrato y ajuste de plan de trabajo dentro de los tiempos establecidos para la ejecución del proyecto.</t>
  </si>
  <si>
    <t>Incumplimiento por parte de la Secretaría en la contratación de la planta de docentes y personal de apoyo para la implementación de las metodologías flexibles en los establecimientos educativos focalizados..</t>
  </si>
  <si>
    <t>Contratación oportuna durante el calendario escolar.</t>
  </si>
  <si>
    <t>Incumplimiento por parte de la Secretaría en la contratación de la planta de docentes y personal de apoyo para la implementación de las metodologías flexibles en los establecimientos educativos focalizados</t>
  </si>
  <si>
    <t>Niños en condiciones de extraedad y sus familias que no quieran ser parte de la ejecución del proyecto.</t>
  </si>
  <si>
    <t>Sensibilizar de los propósitos del proyecto, establecer
acuerdos de corresponsabilidad con las familias y acompañamiento a las familias que puede incluir visitas domiciliarias.</t>
  </si>
  <si>
    <t xml:space="preserve">Baja expectativa de los
docentes y directivos
respecto a las posibilidades de aprendizaje de los niños y jóvenes con extraedad atendidos en el proyecto.
</t>
  </si>
  <si>
    <t>Implementar una campaña en los establecimientos educativos que promueva la importancia de que los niños lleguen a tiempo, se mantengan y culminen sus ciclos educativos en clave
de trayectorias completas.
Comprometer a los
Rectores en este proceso.</t>
  </si>
  <si>
    <t>COUNTRY                                       DE LA VIRGEN   INDUSTRIAL                       RURAL                                      SANTA RITA</t>
  </si>
  <si>
    <t>Que el MEN no apruebe los recursos para el pago de horas extras de la formación de jóvenes y adultos a través de los establecimientos educativos oficiales.</t>
  </si>
  <si>
    <t>2.3.2201.0700.2024130010223</t>
  </si>
  <si>
    <t>Barreras actitudinales de los docentes y directivos docentes en los establecimientos educativos oficiales, para adoptar las orientaciones y lineamientos para el  servicio educativo de jóvenes y adultos.</t>
  </si>
  <si>
    <t>Proveer los apoyos que las Instituciones educativas requieren para el acompañamiento permanente durante el calendario escolar</t>
  </si>
  <si>
    <t>Personal no idóneo para el acompañamiento en la ejecución, asistencia técnica y apoyo a la supervisión del proyecto.</t>
  </si>
  <si>
    <t xml:space="preserve">Prestaciòn de servicios profesionales y de apoyo en los procesos de la Direccion de Cobertura Educativa de la Secretaria de Educaciòn dentro del proyecto de inversiòn Implementación de la estrategia “Llego me quedo y me supero ” Atención A Jóvenes, Adultos Y Mayores en el Distrito De Cartagena </t>
  </si>
  <si>
    <t>Desconocimiento de las normas que regulan la prestación del servicio educativo para jóvenes y adultos</t>
  </si>
  <si>
    <t>Realizar jornadas de sensibilización y
divulgación de los lineamientos establecidos por el MEN para la atención educativa de la
población de jóvenes y adultos.</t>
  </si>
  <si>
    <t>Dotar con canasta educativas los establecimientos educativos focalizados para la implementación de los modelos  educativos flexibles para la formación de jóvenes y adultos.</t>
  </si>
  <si>
    <t>LEGALES OPERACIONALES ADMINISTRATIVOS OPERACIONALES</t>
  </si>
  <si>
    <t>La SED debe efectuar de modo ágil
y transparente todo el proceso de
contratación, previendo y definiendo
las garantías mediante las cuales
hará frente a los requerimientos para
la implementación del proyecto</t>
  </si>
  <si>
    <t>PRESTACIÓN DEL SERVICIO DE VIGILANCIA Y SEGURIDAD PRIVADA EN LAS INSTALACIONES DE LAS SEDES EDUCATIVAS OFICIALES DEL DISTRITO Y AREAS ADMINISTRATIVAS DEL DISTRITO DE CARTAGENA</t>
  </si>
  <si>
    <t>LICITACION PUBLICA</t>
  </si>
  <si>
    <t>02-001-06-00-00-00-161-20240241</t>
  </si>
  <si>
    <t>CONTRATAR LA PRESTACION INTEGRAL DEL SERVICIO DE ASEO PARA LAS SEDES EDUCATIVAS DEL DISTRITO Y PARA LAS AREAS ADMINISTRATIVAS DE LA ALCALDIA DE CARTAGENA DE INDIA</t>
  </si>
  <si>
    <t>TIENDA VIRTUAL; ACUERDO MARCO DE PRECIOS</t>
  </si>
  <si>
    <t>pagos de facturas de servicio de energia electrica y agua a las IEO</t>
  </si>
  <si>
    <t>ICLD-SGP</t>
  </si>
  <si>
    <t>02-001-06-00-00-00-161-20240241             02-081-06-00-00-00-161-20240241</t>
  </si>
  <si>
    <t>TRANSFERENCIAS A LAS IEO</t>
  </si>
  <si>
    <t>02-001-06-00-00-00-161-20240241             02-081-06-00-00-00-161-20240242</t>
  </si>
  <si>
    <t>PRESTACIÓN DEL SERVICIO DE TRANSPORTE AUTOMOTOR TERRESTRE ESPECIAL CON CONDUCTOR PARA EL DESPLAZAMIENTO DE LOS FUNCIONARIOS Y CONTRATISTAS DE LAS DEPENDENCIAS DEL DISTRITO TURÍSTICO Y CULTURAL DE CARTAGENA DE INDIAS</t>
  </si>
  <si>
    <t>RESOLUCIONES PARA SENTENCIAS Y CONCILIACIONES</t>
  </si>
  <si>
    <t>RESOLUCIONES PARA PASIVOS EXIGIBLES</t>
  </si>
  <si>
    <t>ARRENDAMIENTO DEL INMUEBLE PARA PRESTACION DE SERVICIO EDUCATIVO</t>
  </si>
  <si>
    <t>CONTRATACION DIRECTA</t>
  </si>
  <si>
    <t>PRESTACIÓN DEL SERVICIO PÚBLICO EDUCATIVO EN EL ESTABLECIMIENTO EDUCATIVO NO OFICIAL</t>
  </si>
  <si>
    <t>02-081-06-00-00-00-161-20240242</t>
  </si>
  <si>
    <t>PRESTACION DE SERVICIOS PROFESIONALES Y DE APOYO A LA GESTION</t>
  </si>
  <si>
    <t>DOTACION DE AULAS CON MOBILIARIO ESCOLAR EN LAS INSTITUCIONES EDUCATIVAS DEL DISTRITO DE CARTAGENA.</t>
  </si>
  <si>
    <t>Todas</t>
  </si>
  <si>
    <t>1. Retraso en la asignación de
recursos por parte del Ministerio
de Educación y del distrito de
Cartagena.
2. Retraso en gestión de Firmas
para solicitudes de
Disponibilidad y Registros
presupuestales con entidades</t>
  </si>
  <si>
    <t>1. Gestionar oportunamente la
asignación del presupuesto por
parte del Distrito de Cartagena y la
gestión, firma y correcta ejecución
de la Nómina.
2. Gestionar la firma y la correcta
ejecución de la Nómina.</t>
  </si>
  <si>
    <t>SGP
ICLD</t>
  </si>
  <si>
    <t>2.3.2299.0700.2024130010238</t>
  </si>
  <si>
    <t>La no entrega oportuna al
personal de la dotaciones</t>
  </si>
  <si>
    <t>Gestionar a tiempo la entrega
oportuna de las dotaciones de
docentes y administrativo a que
tiene derecho.</t>
  </si>
  <si>
    <t>Adquisicion de bonos o tarjetas canjeables de dotacion para funcionarios de las SED
DOTACIÓN DE VESTIDO Y CALZADO PARA DOCENTES, DIRECTIVOS DOCENTES Y PERSONAL ADMINISTRATIVO DE LA SECRETARIA DE EDUCACIÓN DISTRITAL</t>
  </si>
  <si>
    <t>Contratar la prestación de servicios y actividades del Sistema de Gestión de Seguridad y Salud en el Trabajo (Batería de riesgo psicosocial, investigación de ATEL, análisis de puestos de trabajo, matrices IPVR, plan de prevención, preparación y respuesta ante emergencias, entre otros)</t>
  </si>
  <si>
    <t>Adquisición de licencias del software para computadores de secretaria de educación y UNALDES.</t>
  </si>
  <si>
    <t>Cambio de las condiciones para celebrar contratos con las entidades gubernamentales debido a cambio de administración</t>
  </si>
  <si>
    <t xml:space="preserve">La SED debe efectuar de modo ágil y transparente todo el proceso de contratación, previendo y definiendo las garantías mediante las cuales hará frente a los requerimientos para la implementación del proyecto </t>
  </si>
  <si>
    <t>2.3.2201.0700.2024130010253</t>
  </si>
  <si>
    <t>1. Retraso en la Asignación de Recursos por parte de la Alcaldía de Cartagena.                              2. Deficiente implementación de los PPT.                                3.Desconocimiento de la normatividad vigente en materia de Proyectos Pedagógicos Transversales.</t>
  </si>
  <si>
    <t>1.Gestionar oportunamente la asignación de recursos en el presupuesto de la Secretaría de Educación para la implementación del proyecto.                                2. Revisión, actualización y ejecución de los PPT con las herramientas necesarias para su desarrollo eficiente. 3. Actualización permanente del marco de la normatividad vigente de los Proyectos Pedagógicos Transversales.</t>
  </si>
  <si>
    <t>1. Retraso en la Asignación de Recursos por parte de la Alcaldía de Cartagena                                     2.Implementación inadecuada de los protocolos y procedimientos referentes a la implementación del proyecto. 3. Desconocimiento de la normatividad vigente en materia de prevención de la violencia basada en género.</t>
  </si>
  <si>
    <t xml:space="preserve">1.Gestionar oportunamente la asignación de recursos en el presupuesto de la Secretaría de Educación para la implementación del proyecto.                                                  2.Revisión, actualización y orientación de las normas, lineamientos y protocolos en las instituciones educativas 3. Actualización permanente de los protocolos y/o procedimientos en el marco de la normatividad vigente. </t>
  </si>
  <si>
    <t xml:space="preserve"> Se han atendido las siguientes instituciones 
 IE de Ararca 
IE Luis Felipe Cabrera 
IE de Puerto Rey 
I E isla Fuerte 
</t>
  </si>
  <si>
    <t>I.E Fe y Alegria               IE Pedro Romero</t>
  </si>
  <si>
    <t>Desarticulación con actores importantes como Consejos comunitarios, Posible Mayor Los resultados estimados en el horizonte de operación del proyecto Acompañamiento permanente por parte del Equipo de técnico de la SED - Calidad Educativa desde el inicio del proyecto a organizaciones étnico territoriales, instituciones de educación superior, entidades de gobierno.</t>
  </si>
  <si>
    <t>Acompañamiento permanente por parte del Equipo de técnico de la SED - Calidad Educativa desde el inicio del proyecto a las IEO estableciendo mecanismos administrativos como incentivos o amonestaciones a las IEO.</t>
  </si>
  <si>
    <t>si</t>
  </si>
  <si>
    <t>Contratacion profesional directa</t>
  </si>
  <si>
    <t>2024130010232 1.2.1.0.00-001</t>
  </si>
  <si>
    <t>Asistir técnicamente a  Instituciones Educativas Oficiales, consejos comunitarios y organizaciones representativas de base de las comunidades étnicas en el proceso de tránsito de Proyecto Educativo Institucional – PEI a Proyecto Educativo Comunitario - PEC o Proyecto Educativo Intercultural Implementar la Cátedra de Estudios Afrocolombianos (CEA) en   Instituciones Educativas Oficiales.</t>
  </si>
  <si>
    <t xml:space="preserve">Taller a 13 I.E oficiales sobre los alcances normativos de los Proyectos Etnoeducativos Comunitarios PEC. Ley General de Educación 115/94. Art. 62.               </t>
  </si>
  <si>
    <t>Interés insuficiente de las Instituciones educativas y de los docentes en ser parte del proyecto.</t>
  </si>
  <si>
    <t xml:space="preserve">Promover los beneficios en la calidad educativa que genera la ejecución del proyecto.
</t>
  </si>
  <si>
    <t>Implementar acciones para la preparación en Pruebas Saber 11, y  mejoramiento del índice de clasificación a través del Sistema de Información Colombia Evaluadora</t>
  </si>
  <si>
    <t>2.3.2201.0700.2024130010235</t>
  </si>
  <si>
    <t>La SED debe efectuar de modo ágil y transparente todo el proceso de contratación, previendo y definiendo las garantías mediante las cuales hará frente a los requerimientos para la implementación del proyecto</t>
  </si>
  <si>
    <t xml:space="preserve">Retrazo en la asignación de recurso por parte de la alcaldia de cartagena </t>
  </si>
  <si>
    <t>Gestionar oportunamente la asignación de recursos en el presupuesto de la SED para la implementaci+on del proyecto</t>
  </si>
  <si>
    <t>Legales, operacionales y administrativos</t>
  </si>
  <si>
    <t>Garantizar procesos agiles, transparentes, con metodoligia definida y socializada</t>
  </si>
  <si>
    <t>Acompañamiento situado a los procesos de formacion  a directivos docentes y docentes en las diversas areas del conocimiento</t>
  </si>
  <si>
    <t>SGP/ Educación</t>
  </si>
  <si>
    <t>2.3.2201.0700.2024130010234</t>
  </si>
  <si>
    <t>Acompañamiento situado a los procesos de formacion  a directivos docentes en liderazgo esoclar</t>
  </si>
  <si>
    <t>Desarrollar los foros educativos de acuerdo con la Ley como un mecanismo de discusión pública para mejorar los procesos de la SED.</t>
  </si>
  <si>
    <t>Baja receptividad De los participantes Hacia el operador Del proyecto</t>
  </si>
  <si>
    <t>Supervisión del proyecto por parte de la sed</t>
  </si>
  <si>
    <t>3,5,8,11,12 y Correg. de Bayunca</t>
  </si>
  <si>
    <t xml:space="preserve">Retraso en el trámite administrativo correspondiente para la realización de cada convocatoria
</t>
  </si>
  <si>
    <t xml:space="preserve">Planeación adecuada de los procesos de cada convocatoria
</t>
  </si>
  <si>
    <t>Convenio interadministrativo con ICETEX para garantizar la entrega de becas por parte de las IES</t>
  </si>
  <si>
    <t>ICAT 3%</t>
  </si>
  <si>
    <t>2.3.2202.0700.2024130010248</t>
  </si>
  <si>
    <t>Ejecución convenio con ICETEX para garantizar acceso y permanencia de la población beneficiaria.</t>
  </si>
  <si>
    <t>1,3,3,6,03-95-171 RB SGP CALIDAD MATRICULA</t>
  </si>
  <si>
    <t>1,2,1,0,00-001 - ICLD</t>
  </si>
  <si>
    <t>2.3.2202.0700.2024.130010249</t>
  </si>
  <si>
    <t>2.3.2202.0700.2024.130010250</t>
  </si>
  <si>
    <t>Administrativos y financieros</t>
  </si>
  <si>
    <t>Se gestionaron recursos para el desarrollo del proyecto mediante AMC-OFI-0084461-2024.</t>
  </si>
  <si>
    <t>Establecer compromisos con las diferentes áreas transversales del proceso. Gestionar recursos financieros y trámites administrativos.</t>
  </si>
  <si>
    <t>Administrativos</t>
  </si>
  <si>
    <t>Establecer compromisos con las diferentes áreas transversales del proceso. Gestionar trámites administrativos.</t>
  </si>
  <si>
    <t>UNIDADE COMUNERA DE GOBIERNO N° 11</t>
  </si>
  <si>
    <t>UNIDADE COMUNERA DE GOBIERNO N° 1-15</t>
  </si>
  <si>
    <t>Falta de recursos para adquirir la infraestructura tecnológica necesaria para el proceso de enseñanza aprendizaje de los
estudiantes y para los procesos misionales y de apoyo en la Secretaría de Educación Distrital
(SED).</t>
  </si>
  <si>
    <t>Gestionar recursos para la adquisición de equipos tecnológicos
y fortalecimiento de sistemas de información.</t>
  </si>
  <si>
    <t>Adquisición de Equipos de computo para IEO y SED</t>
  </si>
  <si>
    <t>2.3.2201.0700.2024130010231</t>
  </si>
  <si>
    <t>Falta de recursos para la adquisición de Poliza para proteger las infraestructura técnologica en las I.E.O
(SED).</t>
  </si>
  <si>
    <t>Gestionar recursos para la contratación del personal de apoyo en Secretaría de Educación Distrital.</t>
  </si>
  <si>
    <t>Adquisición de pólizas de seguro para infraestructura tecnológica de las IEO</t>
  </si>
  <si>
    <t>Falta de servicio de conectividad en las Instituciones Educativas Oficiales (IEO) y en los hogares de los estudiantes.</t>
  </si>
  <si>
    <t>Gestionar recursos para dar continuidad al servicio de Conectividad Escolar.</t>
  </si>
  <si>
    <t>Contratacion de Servicios de Internet para las sedes educativas oficiales del Distrito de Cartagena de Indias</t>
  </si>
  <si>
    <t>1.2.4.1.01-071 - SGP PRESTACION EDUCATIVO</t>
  </si>
  <si>
    <t>Falta de recursos para la  contratación de personal de apoyo en la Secretaría de Educación Distrital
(SED).</t>
  </si>
  <si>
    <t>Prestación de Servicios para el apoyo de los procesos de apropiación de herramientas tecnológicas en las IEO del distrito de Cartagena</t>
  </si>
  <si>
    <t>Acciones para optimizar la Gestión documental de la SED</t>
  </si>
  <si>
    <t>Posibilidad de incumplir con las actividades definidas para la armonización y articulación de las políticas del MIPG.</t>
  </si>
  <si>
    <t>Realizar seguimiento periódico al cumplimiento de las actividades definidas para armonización y articulación de las políticas del MIPG</t>
  </si>
  <si>
    <t>Sí</t>
  </si>
  <si>
    <t>Contratación de servicios profesionales</t>
  </si>
  <si>
    <t>2.3.2201.0700.2024130010255</t>
  </si>
  <si>
    <t>Resistencia al cambio por parte de los rectores y líderes de procesos en el mantenimiento y mejora de los  Sistemas de Gestión</t>
  </si>
  <si>
    <t>Sensibilización y socialización de las ventajas del uso de herramientas brindadas por el sistema de gestión</t>
  </si>
  <si>
    <t>Posibilidad de Incumplir con las actividades por demoras en la recepción de la información solicitada</t>
  </si>
  <si>
    <t>Socialización previa con los responsables de entregar la información y seguimiento previo a las fechas de corte</t>
  </si>
  <si>
    <t xml:space="preserve">Contratación de servicios profesionales-técnicos-apoyo / Arriendo / Suministro de materiales, insumos y mobiliario para el proceso archivístico </t>
  </si>
  <si>
    <t>Presupuesto desfinanciado para la operativización de la nueva estructura organizacional.</t>
  </si>
  <si>
    <t>Acompañamiento y socialización desde el inicio con los grupos sindicales, que apoyen la solicitud ante el Concejo Distrital</t>
  </si>
  <si>
    <t>na</t>
  </si>
  <si>
    <t>Facilitar el acceso a material didáctico y tecnológico a los docente y estudiantes para la enseñanza y el aprendizaje de lenguas extranjeras-nativas.</t>
  </si>
  <si>
    <t xml:space="preserve"> Realizar cursos de formación continua y avanzada dirigido a docentes deIEO en el manejo de segundas o varias lenguas extranjeras y nativas.</t>
  </si>
  <si>
    <t>PROGRAMACIÓN NUMÉRICA DE LA ACTIVIDAD PROYECTO (VIGENCIA 2025)</t>
  </si>
  <si>
    <t>PRESUPUESTO VIGENTE POR PROYECTO</t>
  </si>
  <si>
    <t>Gastos de Viajes y Tiquetes</t>
  </si>
  <si>
    <t>Cursos de formación continua -avanzada y capacitación dirigido a
docentes en estas áreas para que puedan implementar metodologías
innovadoras y eficaces en la formulación y aplicación de proyectos pedagógicos
trasversales orientados a la convivencia escolar</t>
  </si>
  <si>
    <t>Jornadas, talleres, encuentros formativos, campañas de sensibilización dirigidos a estudiantes, padres de familias y cuidadores sobre problemáticas o situaciones reales que se afrontan desde su participación en el desarrollo de los Procesos</t>
  </si>
  <si>
    <t>Asistencias técnicas orientadas a la revisión, formulación, actualización y ejecución de los proyectos pedagógicos transversales de convivencia escolar,manuales de convivencia y rutas o protocolos de atención.</t>
  </si>
  <si>
    <t>Alianzas interinstitucionales e intersectoriales que puedan ofrecer recursos,
apoyo técnico y oportunidades de aprendizaje práctico relacionado con los PPT
de convivencia escolar de las IEO.</t>
  </si>
  <si>
    <t>Disminuir los índices de situaciones de conflictos escolares que afectan la convivencia en las instituciones educativas del distrito de Cartagena.</t>
  </si>
  <si>
    <t>Implementar programas/estrategias de prevención de la violencia escolar que disminuyan las tensiones y enfrentamientos en la comunidad educativa.</t>
  </si>
  <si>
    <t>Realizar diagnóstico del proceso
- Establecer el Plan para el fortalecimiento del proceso del proceso, de acuerdo
con el diagnóstico y la normatividad vigente, entre otros
- Apoyar en las asesorías y asistencias técnicas administrativas y pedagógicas</t>
  </si>
  <si>
    <t>Formación del talento humano de inspección y vigilancia</t>
  </si>
  <si>
    <t>Adquisición de equipos de Oficina de alto rendimiento (computadores,
impresoras y escáner).</t>
  </si>
  <si>
    <t>Mejorar el sistema de inspección y vigilancia de la Secretaría de Educación del distrito de Cartagena</t>
  </si>
  <si>
    <t>Fortalecer las herramientas para el seguimiento y monitoreo del proceso de inspección y vigilancia</t>
  </si>
  <si>
    <t>Servicio de inspección, vigilancia y control del sector educativo</t>
  </si>
  <si>
    <t>10929600 Estudiantes</t>
  </si>
  <si>
    <t>14400 Estudiantes</t>
  </si>
  <si>
    <t>6000000 Estudiantes</t>
  </si>
  <si>
    <t>4860 Estudiantes</t>
  </si>
  <si>
    <t>21120 Estudiantes</t>
  </si>
  <si>
    <t>9200 Estudiantes</t>
  </si>
  <si>
    <t>* Resistencia de la comunidad educativa frente a la recepción de los producto.
* Cambio de las condiciones para celebrar contratos con las 
entidades gubernamentales debido a cambio de administración
* Incumplimiento de los contratistas frente al desarrollo 
de las actividades en forma oportuna</t>
  </si>
  <si>
    <t>* Socialización previa con losla comunidad educativa dando a conocer los objetivos del proyecto.
* Reuniones de avance con la comunidad educativa.</t>
  </si>
  <si>
    <t>enero</t>
  </si>
  <si>
    <t>diciembre</t>
  </si>
  <si>
    <t>febrero</t>
  </si>
  <si>
    <t>noviembre</t>
  </si>
  <si>
    <t>junio</t>
  </si>
  <si>
    <t>octubre</t>
  </si>
  <si>
    <t>mayo</t>
  </si>
  <si>
    <t>septimbre</t>
  </si>
  <si>
    <t>marzo</t>
  </si>
  <si>
    <t>julio</t>
  </si>
  <si>
    <t xml:space="preserve">enero </t>
  </si>
  <si>
    <t xml:space="preserve">marzo </t>
  </si>
  <si>
    <t>27 de enero</t>
  </si>
  <si>
    <t>30 de noviembre</t>
  </si>
  <si>
    <t>27 DE ENERO</t>
  </si>
  <si>
    <t>30 DE NOVIEMBRE</t>
  </si>
  <si>
    <t>$293,000,000</t>
  </si>
  <si>
    <t>$550,966,820</t>
  </si>
  <si>
    <t>$ 110,765,044,800</t>
  </si>
  <si>
    <t>15/31/2025</t>
  </si>
  <si>
    <t>Enero 2025</t>
  </si>
  <si>
    <t>Diciembre 2025</t>
  </si>
  <si>
    <t>Febrero  2025</t>
  </si>
  <si>
    <t>Noviembre 2025</t>
  </si>
  <si>
    <t>1886143032 SGP
$ 500.000.000 ICLD</t>
  </si>
  <si>
    <t>SGP-ICLD</t>
  </si>
  <si>
    <t>N.A</t>
  </si>
  <si>
    <t>Enero de 2025</t>
  </si>
  <si>
    <t>Noviembre 30 de 2025</t>
  </si>
  <si>
    <t>IEO</t>
  </si>
  <si>
    <t>Actualizar e Implementar los proyectos pedagógicos transversales de cultura, deporte, recreación, actividad física y artes en las
Instituciones Educativas Oficiales.</t>
  </si>
  <si>
    <t>Enero</t>
  </si>
  <si>
    <t>no aplica</t>
  </si>
  <si>
    <t>Febrero de 2025</t>
  </si>
  <si>
    <t>Optimizar el diseño, aplicación y asignación recursos financieros para el desarrollo de los proyectos pedagógicos transversales de
educación ambiental, emprendimiento, seguridad vial y gestión del riesgo escolar.</t>
  </si>
  <si>
    <t>Optimizar el diseño, aplicación y asignación recursos financieros para el desarrollo de los proyectos pedagógicos transversales de</t>
  </si>
  <si>
    <t xml:space="preserve">contratacion directa </t>
  </si>
  <si>
    <t>Promover el desarrollo de acciones/estrategias que favorezcan el manejo, acompañamiento y seguimiento de la aplicación de la norma, los protocolos y estrategias para fomentar la resolución pacífica de conflictos en las instituciones educativas.</t>
  </si>
  <si>
    <t>Contratación directa</t>
  </si>
  <si>
    <t>MARZO</t>
  </si>
  <si>
    <t>Desarrollar programas, proyectos, estrategias y mecanismos que promuevan el ejercicio de los derechos humanos y la no violencia de género en las escuelas dirigido a estudiantes, docentes, padres de familias y cuidadores</t>
  </si>
  <si>
    <t>$300,000,000</t>
  </si>
  <si>
    <t>Marzo</t>
  </si>
  <si>
    <t>Marzo de 2025</t>
  </si>
  <si>
    <t>Docentes</t>
  </si>
  <si>
    <t>1,000,000,000</t>
  </si>
  <si>
    <t>Mayo de 2025</t>
  </si>
  <si>
    <t>marzo de 2025</t>
  </si>
  <si>
    <t>Estudiantes</t>
  </si>
  <si>
    <t>Recursos propios  y sgp</t>
  </si>
  <si>
    <t>Mayo</t>
  </si>
  <si>
    <t>ICLD y SGP</t>
  </si>
  <si>
    <t>FEBRERO10 DE 2025</t>
  </si>
  <si>
    <t>300 dias</t>
  </si>
  <si>
    <t>Abril  de 2025</t>
  </si>
  <si>
    <t>Junio de 2025</t>
  </si>
  <si>
    <t>Septiembre de 2025</t>
  </si>
  <si>
    <t>Marzo  de 2025</t>
  </si>
  <si>
    <t>Mayo  de 2025</t>
  </si>
  <si>
    <t>FORTALECIMIENTO DEL PLAN DE LECTURA, ESCRITURA Y ORALIDAD “ESPALEER: ESCUCHA, PARLAMENTA, LEE, REDACTA”, EN LAS INSTITUCIONES EDUCATIVAS DE  CARTAGENA DE INDIAS</t>
  </si>
  <si>
    <t>no</t>
  </si>
  <si>
    <t>Contratacion directa</t>
  </si>
  <si>
    <t>Reursos propios</t>
  </si>
  <si>
    <t>Abril</t>
  </si>
  <si>
    <t>2.3.2201.0700.2024130010245</t>
  </si>
  <si>
    <t>Reursos propios y sgp</t>
  </si>
  <si>
    <t>2.3.2201.0700.2024130010245 y 2.3.2201.0700.2024130010245</t>
  </si>
  <si>
    <t xml:space="preserve">Cambios de prioridad por parte 
de la administración distrital 
respecto a la estrategia centrada 
en reducción del rezago escolar
</t>
  </si>
  <si>
    <t>Mantener como prioridad las 
medidas para apoyar a fortalecer las 
competencias de los estudiantes, 
destinándoles presupuesto en las 
herramientas de planeación</t>
  </si>
  <si>
    <t>Mejorar los niveles de desempeño en asignaturas como lenguaje y matemáticas en los estudiantes de básicaprimaria de las Instituciones</t>
  </si>
  <si>
    <t xml:space="preserve">Aumento de la población 
migrante y/o retornada en 
extraedad que ingresa al 
sistema educativo.
de la administración distrital 
respecto a la estrategia centrada 
en reducción del rezago escolar
</t>
  </si>
  <si>
    <t xml:space="preserve">Tener desarrolladas estrategias y 
planes para su Integración a los 
diferentes programas y estrategias 
educativas para reducir el rezago y 
mejorar sus niveles académicos.
</t>
  </si>
  <si>
    <t>2.3.2201.0700.202400000005445</t>
  </si>
  <si>
    <t>Julio de 2025</t>
  </si>
  <si>
    <t>Armonizar las prácticas curriculares con los PEI, los modelos pedagógicos y las prácticas de aula en las IEO</t>
  </si>
  <si>
    <t>Febrero</t>
  </si>
  <si>
    <t>2.3.2201.0700.2024130010237</t>
  </si>
  <si>
    <t>Que no mejoren las oportunidades para el aprendizaje y el desarrollo integral de los niños, niñas y del nivel preescolar.</t>
  </si>
  <si>
    <t>Contratación de las unidades moviles para la incorporación de los referentes técnicos pedagogicos de la educación inicial y preescolar en los PEI de los IEO que ofertan los grados de jardin y transición</t>
  </si>
  <si>
    <t>Retraso en la contratación del personal deeducación  superior</t>
  </si>
  <si>
    <t>Garantizar el proceso de contratación del equipo de trabajo en el primer mes de cada año.</t>
  </si>
  <si>
    <t>Contratación del talento humano para la organización y planeación y desarrollo del proceso de adjudicación y entrega de becas.</t>
  </si>
  <si>
    <t>Coordinación del trabajo de voluntarios universitarios</t>
  </si>
  <si>
    <t>Contratación de la ARL para los voluntarios universitarios que participarán en el fortalecimiento de las competencias en las IEO</t>
  </si>
  <si>
    <t xml:space="preserve">Escasa atención a las necesidades de Talento humano, infraestructura y dotación en las IEO MT y en las IEO que se programaron para apertura de MT en el cuatrienio 2024-2027 </t>
  </si>
  <si>
    <t xml:space="preserve">Gestionar con aliados estratégicos recursos para la atención de las necesidades de Talento humano, infraestructura y dotación en las IEO MT y en las IEO que se programaron para apertura de MT </t>
  </si>
  <si>
    <t>Contratación de profesionales de apoyo a la gestión.</t>
  </si>
  <si>
    <t>Adecuación de ambientes de aprendizaje para la media técnica</t>
  </si>
  <si>
    <t>Dotación de ambientes de aprendizaje para la media técnica.</t>
  </si>
  <si>
    <t xml:space="preserve">No ejecución de los recursos disponibles en cada vigencia </t>
  </si>
  <si>
    <t>Iniciar con el tiempo pertinente los trámites administrativos necesarios para la ejecución de los recursos.</t>
  </si>
  <si>
    <t>Adquisición de la ARL ante una compañía de seguros y riesgos laborales.</t>
  </si>
  <si>
    <t>Adquisición de laboratorios y equipamiento para la enseñanza-aprendizaje del inglés</t>
  </si>
  <si>
    <t>Apoyo profesional y logístico para la orientación socio ocupacional</t>
  </si>
  <si>
    <t>2.3.2201.0700.2024130010249</t>
  </si>
  <si>
    <t>31/122025</t>
  </si>
  <si>
    <t>Trámite precontractual de la suscripción del convenio de formación para el trabajo por fuera de la fecha del cronograma de trabajo aprobado por la Junta Administrativa del Fondo.</t>
  </si>
  <si>
    <t>Se realizarán las gestiones precontractuales de forma eficiente y oportuna para minimizar el largo plazo en las fechas establecidas</t>
  </si>
  <si>
    <t>Contratación de profesional de apoyo para el desarrollo del proyecto</t>
  </si>
  <si>
    <t>-</t>
  </si>
  <si>
    <t>3 de febrero de 2025</t>
  </si>
  <si>
    <t>31 de diciembre de 2025</t>
  </si>
  <si>
    <t xml:space="preserve">
2,3,2201,0700,2024130010258</t>
  </si>
  <si>
    <t>Contratar el servicio de administración especializada y soporte para los sistemas de información de las instituciones educativas oficiales y la secretaría de educación del Distrito de Cartagena.</t>
  </si>
  <si>
    <t>Prestación de Servicios para la apropiación de herramientas tecnológicas en las IEO del distrito de Cartagena</t>
  </si>
  <si>
    <t>Prestación de Servicios para la instalación de herramientas tecnológicas en las IEO del distrito de Cartagena</t>
  </si>
  <si>
    <t>Prestación de Servicios para el apoyo de los procesos de apropiación en competencias digitales en las IEO del distrito de Cartagena</t>
  </si>
  <si>
    <t>Falta de recursos para la  contratación especializada de apoyo en la Secretaría de Educación Distrital (SED).</t>
  </si>
  <si>
    <t>Gestionar recursos para la contratación espacializadapara apoyo de las plataformas técnologicas en la Secretaría de Educación Distrital.</t>
  </si>
  <si>
    <t>Prestación de Servicios especializada para el apoyo de las plataformas tecnológicas en las IEO del distrito de Cartagena</t>
  </si>
  <si>
    <t>Todos</t>
  </si>
  <si>
    <t>No asignación de recursos para llevar a cabo el proyecto.</t>
  </si>
  <si>
    <t>Contratación de talento humano que no reúna los requisitos y la experiencia para mejorar el seguimiento y monitoreo del proceso de inspección y vigilancia.</t>
  </si>
  <si>
    <t>El sistema de información no se realice con el rigor técnico requerido.</t>
  </si>
  <si>
    <t xml:space="preserve">. Realizar diagnóstico del proceso.
* Establecer el Plan para el fortalecimiento del proceso del proceso, de acuerdo con el diagnóstico y la normatividad vigente, entre otros.
* Apoyar en las asesorías y asistencias técnicas administrativas y pedagógicas.
</t>
  </si>
  <si>
    <t>Realizar el diseño, implementación y puesta en marcha del sistema de información para el seguimiento y aseguramiento a la calidad del servicio educativo a través del ejercicio de inspección, vigilancia y control.</t>
  </si>
  <si>
    <t>Adquisición de equipos de Oficina de alto rendimiento (computadores, impresoras, escáner).</t>
  </si>
  <si>
    <t>$100,000,000</t>
  </si>
  <si>
    <t>2.3.2201.0700.2024130010228</t>
  </si>
  <si>
    <t>2.3.2201.0700.202400000005473</t>
  </si>
  <si>
    <t>2.3.2201.0700.2024130010229</t>
  </si>
  <si>
    <t>2.3.2201.0700.2024130010230</t>
  </si>
  <si>
    <t>La meta 72 Instituciones educativas es acumulativa, inicio con linea base de 45 IE, para el 2024 se programo 48, 2025 (56) aumentando 8, 2026 (64) 8 mas y el 2027 (72) instituciones.</t>
  </si>
  <si>
    <t>La meta para Aulas hospitalarias en el cuatrenio son 4, distribuidas 2 para el año 2024, 1 para el 2025 para 3 Aulas y para el 2026 una más para cumplir la meta de 4.</t>
  </si>
  <si>
    <t>Meta: 27 instituciones con modelos educativos flexibles
       2024: 20 instituciones
➕ 2025: 2 más (Total: 22)
➕ 2026: 3 más (Total: 25)
➕ 2027: 2 más (Total: 27)
Resultado final: Meta cumplida en 2027</t>
  </si>
  <si>
    <t>Meta de mantenimiento 150 por vigenia durante todo el cuatrieneio</t>
  </si>
  <si>
    <t>Se programo a partir del 2025</t>
  </si>
  <si>
    <t>Esta Meta se programo Asi:
2024: 15
2025: 10
2026: 10
2027: 5
Total Programado: 40</t>
  </si>
  <si>
    <t>REPORTE AVANCE CORTE 31 DE MARZO 2025</t>
  </si>
  <si>
    <t>REPORTE AVANCE DE LA ACTIVIDAD CORTE 31 DE MARZO 2025</t>
  </si>
  <si>
    <t>REPORTE EJECUCION PRESUPUESTAL CORTE 31 DE MARZO 2025</t>
  </si>
  <si>
    <t xml:space="preserve">OBSERVACIONES CORTE 31 DE MARZO 2025
</t>
  </si>
  <si>
    <t>71 IEO Inscritas formalmente en el Festival Escolar Jorge Garcia Usta y Desfile Estudiantil en Homenaje a los Heroes de Independencia 2025
se realizaron 2 asistencias técnicas a los docentes de rad cultural  para el fortalecimiento,actualización de los proyectos pedagógicos transversales de cultura, deporte, recreación, actividad física y artes en las Instituciones Educativas Oficiales</t>
  </si>
  <si>
    <t>16 instituciones educativas asistidaspara el diseño e implementación de los planes institucionales de lectura, escritura y oralidad, y su inclusión en el PEI y los planes de mejoramiento: Valores unidos, corazon de maria, liceo de bolivar, Nuestra señora del carmen, CASD Manuela Beltran,hijos de Maria, Fulgencio Lequerica velez, Madre gabriela de san Martin, Villa estrella, Fredonia, Fe y alegria las americas, Politecnico del pozon, Nuestro esfuerzo, Luis Carlos Galan, La Libertad,  Camilo torres del pozon</t>
  </si>
  <si>
    <t xml:space="preserve">En proceso solicitud cdp para la  contratación de los profesionales de apoyo para el desarrollo de las actividades programadas </t>
  </si>
  <si>
    <t>Acto administrativo de conformación del  Comité Distrital de Lectura, Escritura y Oralidad.</t>
  </si>
  <si>
    <t>Alianza con el IPCC</t>
  </si>
  <si>
    <t>A la fecha, el proyecto ha avanzado en la organización de solicitudes de CDP para la contrtación de los profesionales de apoyo que conforaran las unidades moviles 
 Se acompaña e proceso de infraestructura de las IEO Etnoeducativas que está intervenidas en este componente .</t>
  </si>
  <si>
    <t xml:space="preserve"> En proceso precontraactual se inicia tramite para financiación de pruebas saber y proceso precontractual para  la formación de estudiantes y docentes en el tema de pruebas saber
Se realiza asistencia  tecnica sobre  analisis de resultados de pruebas saber con 59 instituciones educativas  con el proposito de organizar los planes de mejora  para el logro de mejores resultados en pruebas saber : Santa Maria, República del libano, Nuestro esfuerzo, Bertha Gedeon de baladi, Camilo torres, Maria Reina, Buen Aire, Luis carlos lopez, pedro romero, Tecnica de pasacaballos, Promoción social, Madre Gabriela de san Martin, Clemente manuel zabala, Bayunca, Gaviotas, Soledad Roman, Maria Cano, Fulgencio, Casd Manuela Beltran, San Felipe neri, Ambientalista, Nuestro esfuerzo, Tierra Baja, Pontezuela, Fe y alegria las Americas, San Juan de Damasco,Valores Unidos, Juan Jose nieto, Republica del Libano, La Milagrosa, Rafael Nuñez, Luis Carlos Galan sarmiento, Jhon F kenedy, Ternera, Ciudad de tunja, Francisco de paula  Santander, Villa estrella, Politecnico del Pozon, Liceo bolivar, 20 de Julio, mercedes abrego, Nuestra señora del Carmen, Republica de argentina,</t>
  </si>
  <si>
    <t>Se realizaron 2 asistencias técnicas con apoyo del IPCC</t>
  </si>
  <si>
    <t xml:space="preserve"> Se avanza en la organización de solicitudes de CDP para la contrtación de los profesionales de apoyo que conforaran las unidades moviles 
 Se focalizan las IEo que harán parte del Proyecto Estrategia de Ambientes Pedagógicos e Incluyentes: El proyecto Estrategia de Ambientes Pedagógicos e Incluyentes, estructurado por el Ministerio de Educación Nacional, e incluido en el Plan Nacional de Desarrollo 2022-2025 “Colombia potencia mundial de la vida”, busca generar las condiciones necesarias para promover el desarrollo y el aprendizaje de las niñas y los niños en el segundo ciclo de la Educación Inicial, lo cual implica identificar, impulsar y promover el despliegue de todas sus capacidades desde el reconocimiento de sus singularidades. 
 Se emite circular para socializar los alcances del  Proyecto Estrategia de Ambientes Pedagógicos e Incluyentes
Se desarrollan mesas de trabajo en virtud del fortalecimiento de potecialidades de las docentes de prejardin, jardin y transición (a e i o Tu y Fundación Santo Domingo).
</t>
  </si>
  <si>
    <t xml:space="preserve"> Definición de la guía de actualización del proyecto, de Gestión Escolar
Focalización de las IEO a intervenir, y la proyección el PAM 2025-01. 
 Se remite al MEN el cierre del PAM 2024 Se publica en página web el cierre del MEN el PAM 2024
- De igual modo,  se ha estado participando en las mesas de trabajo en equipo con talento humano y las Unaldes para revisar y aprobar las asignaciones académicas de las IEO del distrito. 
- Planeación de la parrilla de acompañamientos de las IEO a través del programa GESTIONAR-TÉ 
- Se organizan como repositorio las Herramientas de Gestión Escolar 2025
- Se desarrollan acompañamiento en Currículos y modelos pedagógicos a la IEO San Felipe Neri
- Se organiza la apertura de la doble jornada de tres IEO, así: 
IEO GABRIEL GARCIA MARQUEZ: 
Doble jornada: todos los grados
Jornada única: ninguno 
IEO POLITECNICO DEL POZON: 
Doble jornada: preescolar y primaria
Jornada única: secundaria y media académica
IEO PIES DESCALZOS VILLAS DE ARANJUEZ: 
Doble jornada: primaria y secundaria
Jornada única: preescolar y media académica
- Organización de metas tutores de programa PTAFI
- AT  IEO, Clemente Manuel Zabala: orientaciones para apertura el tiempo escolar en Jornada única 
- AT  IEO, Gabriel García Márquez, orientaciones para apertura de la doble jornada escolar 
- AT  IEO, San Felipe Neri, orientaciones para la actualización del Modelo Pedagógico de la institución, revisión de autoevaluación y PMI
- AT  IEO, Playas de Acapulco, orientaciones para la actualización del Modelo Pedagógico de la institución, revisión de autoevaluación y PMI
- AT  IEO, Acisclo de Ávila Torres, orientaciones en torno al diseño curricular y la  evaluación por competencias, revisión de autoevaluación y PMI
- Se emite circular para solicitar las Herramientas de Gestión Escolar (HGE) de la vigencia 2024 (Proyecto Educativo Institucional (PEI), autoevaluación institucional, Planes de Mejoramiento Institucional (PMI),  Sistemas de Evaluación de Estudiantes (SIEE) y Manuales de Convivencia)
- 25-02-2025: Convocatoria a mesa de trabajo para formulación del Plan de Implementación del Tiempo Escolar PITE  2025
- Participación en la comisión especial Iglesia Centro Evangélico. (Ver informes coisión)
- Mesas de trabajo con el aliado Terpel en donde se focalizan 10 IEO que participaran del programa ESCUELAS QUE APENDEN en clave del mejoramiento de la gestión escolar y la calidad educativa
- Mesa de trabajo para el Seguimiento a la implementación de la doble jornada en las IEO: IEO Gabriel García Márquez, Politécnico Del Pozón, Pies Descalzos Villas De Aranjuez (ver informe seguimiento)
- Se emite circular para citar a Rectores con sus equipos de gestión a las entrevistas de selección de las Instituciones Educativas que se focalizarán para el programa Escuelas que Aprenden (EQA) de la Fundación Terpel.
</t>
  </si>
  <si>
    <t>Reuniones con aliados para definir planes de trabajo orientados a la Educación Ambiental, Planes de Gestión del Riesgo Escolar: Universidad Mayor de Bolívar, Cardique y el Establecimiento Publico Ambiental EPA-Cartagena.
Convocatoria de miembros del Comité Técnico Interinstitucional CIDEA Cartagena, para concertar y elaborar el Plan de acción 2025.
Convocatoria de miembros del Comité Técnico Interinstitucional CIDEA Cartagena, para concertar y elaborar el Plan de acción 2025.
Revisión Memorando de Entendimiento FUNDEFAVA-SED.
Plan de trabajo articulación con FUNDEFAVA-SED.
Desarrollo de actividades con PRAE en instituciones educativas en CONMEMORACIÓN DIA DISTRITAL DE EDUCACIÓN AMBIENTAL.
Reuniones COMITÉ TECNICO INTERINSTITUCIONAL DE EDUCACIÓN AMBIENTAL CIDEA CARTAGENA.
Reunión articulación con Veolia para fortalecer los proyectos ambientales escolaresPRAE.
Articulación con el programa de Seguridad Vial DATT.
Acompañamiento al Proyecto Cartagena Anfibia.
Reunión con Fundación Grupo Social- Proyectos Ambientales Escolares.
Priorización de Instituciones Educativas para Acompañamiento Técnico en Proyectos Escolares Ambientales:
1. I.E SAN LUCAS
2. I.E NUEVO BOSQUE PRINCIPAL
3 I.E DE FREDONIA PRINCIPAL
4I.E CAMILO TORRES DEL POZON
5I.E SAN FELIPE NERI PRINCIPÁL
6I.E RAFAEL NUÑEZ PRINCIPAL
7I.E RAFAEL NÚÑEZ SEDE CIUDAD DE SANTA MARTA
8I.E RAFAEL NUÑEZ - SEDE SIMON
9I.E SALIM BECHARA PRINCIPAL
10I.E FERNANDO DE LA VEGA - SEDE ALMIRANTE PADILLA SEDE ZAPATERO
11I.E SAN FRANCISCO DE ASIS PRINCIPAL ARROZ BARATO
12I.E SAN FRANCISCO DE ASIS SEDE POLICARPA SALAVARRIETA SEDE POLICARPA
13I.E SAN FRANCISCO DE ASIS SEDE HIJOS DEL AGRICULTOR SEDE ARROZ</t>
  </si>
  <si>
    <t>Reunión con el aliado Fundación Santa Fe, para lleva a cabo la etapa 3 y 4 del proyecto UNIDOS, para la prevención de embarazos en jóvenes a temprana edad, disminución de la mortalidad materna y prevención de las violencias basadas en género.
2.Revisión del Memorando de entendimiento entre la Secretaria de Educación y la Fundación Santa Fe de Bogotá.
3.Revisión del Protocolo del programa.</t>
  </si>
  <si>
    <t xml:space="preserve">Articulación con UNICOLOMBO para el desarrollo de practicas de estudiantes de idiomas en los 12 Colegios Amigos del Turismo.
1. Tierra Baja
2. ⁠Boquilla
3. ⁠Liceo Bolívar
4. ⁠La Milagrosa
5. ⁠Antonia Santos
6. ⁠Pedro Romero
7. ⁠Nuestra Sra. del Carmen
8. ⁠INEM
9. ⁠Luis Carlos López
10. ⁠Manuela Vergara de Curí
11. ⁠Promoción Social
12. ⁠Ternera
13. ⁠Santa Ana
Articulación de la voluntaria japonesa en el desarrollo de actividades interculturales en la IEO la Milagrosa.•
Alianza con el ministerio de educación nacional para fortalecer los procesos de enseñanza de lenguas extranjeras en los colegios amigos del turismo.
Relación de instituciones educativas focalizadas para el desarrollo de acciones formativas con docentes y estudiantes.
Revisión de propuesta de bilingüismo.
</t>
  </si>
  <si>
    <t>En proceso de contratacion de los profesionales de apoyo al proceso</t>
  </si>
  <si>
    <t xml:space="preserve"> Se emiten orientaciones  para favorecer la apropiación de la ruta de atención y protocolos en casos de afectación de la convivencia escolar en las instituciones educativas del distrito de Cartagena.
Se reciben los manuales de convivencia de 25 instituciones educativas:ALBERTO ELIAS FERNANDEZ BAENA, ANTONIO NARIÑO, ARROYO DE PEDRO, CAMILO TORRES, CAÑO DEL ORO, CIUDAD DE TUNJA, FE Y ALEGRIA EL PROGRESO, FRANCISCO DE PAULA SANTANDER, MADRE GABRIELA DE SAN MARTIN, JOSE DE LA VEGA, JORGE ARTEL,LUIS CARLOS GALAN, OMAIRA SANCHEZ, PEDRO ROMERO, POLITECNICO DEL POZON, SAN FRANCISCO DE ASIS, TERNERA, ARROYO DE PIEDRA, JHON F. KENEDY,NUEVO BOSQUE,REPUBLICA DE ARGENTINA,BAYUNCA,LA LIBERTAD.
Se emitieron orientaciones para la conformación del gobierno escolar en las instituciones educativas.
</t>
  </si>
  <si>
    <t>Preparación Feria, mediante asistencia Técnica que se brinda a las Instituciones  Educativas.
1. 4 de marzo de  2025-Institución Educativa Madre Laura; Taller de formación a Estudiantes Asistencia: 22 Estudiantes y 4 Docentes.
2. 23 de marzo de 2025-Institución Educativa Bertha Gedeón de Baladi. Taller de formación a Estudiantes; Asistencia: 15 Estudiantes y 1 Docente.
3. 26 de marzo de 2025-Institución Educativa San Juan de Damasco. Lanzamiento de la Radio Escolar; Estudiantes Asistencia: 1000 Estudiantes y 30 Docente.</t>
  </si>
  <si>
    <t>$406,616,800</t>
  </si>
  <si>
    <t>ICLD- $97,390,001,562
ASIGNACION ESPECIAL MEN-$6,775,231,810  
 SGP ALIMENTACION ESCOLAR-5995301822 
RF SGP ALIMENTACION ESCOLAR-136,726,754           
RF ASIGNACION ESPECIAL MEN-$467,782,852</t>
  </si>
  <si>
    <t>A corte de 31 de maarzo se han contratado 4 unidades de apoyo: Unidad de Apoyo Especializada, Unidad de Apoyo Aula Hospitalaria, Unidad de Docentes de Apoyo pedagógico, Unidad de apoyo Inclusión Base.</t>
  </si>
  <si>
    <t xml:space="preserve">A corte de 31 de marzo el equipo se encuentra en el diseño de la propuesta de formación.  Lo anterior se debe a que la contratación de las unidades se realizaron entre el 28 de febrero y 19 de marzo.  A la fecha aún nos encontramos en la vinculación de equipos. </t>
  </si>
  <si>
    <t>En la vigencia no se ha contemplado la Dotación de herramientas tecnicas, tecnologicas, pedagógicas debido a los recursos financieros no suficientes.</t>
  </si>
  <si>
    <t xml:space="preserve">Se realiza diseño del plan de asistencia tecnica  a implementar en 56 EE con oferta de educación inclusiva focalizados.  Las ofertas definidas son: Domiciliaria, Hospitalaria, General, Bilingüe Bicultural. </t>
  </si>
  <si>
    <t xml:space="preserve">A la Fecha se realiza la formulación de red para la participación de familias. </t>
  </si>
  <si>
    <t xml:space="preserve">A corte 31 de marzo se cuenta con 3 Aulas Hospitalarias con asignación de Docentes en planta temporal </t>
  </si>
  <si>
    <t>A la Fecha se realiza la formulación de las acciones afirmativas.</t>
  </si>
  <si>
    <t>Esta actividad no se programo.</t>
  </si>
  <si>
    <t>A corte 31 de marzo nos encontramos en proceso de contratación del equipo para acompañar 12 EE</t>
  </si>
  <si>
    <t xml:space="preserve">El proyecto se encuentra en fase de alistamiento y recolección de insumos para elaborar la caracterización de la oferta educativa </t>
  </si>
  <si>
    <t xml:space="preserve">Se adelantaron mesas de trabajo con los cinco rectores (Por Unaldes) con mayor reporte de matrícula de extraedad en la oferta regular para invitarle a reorganizar su oferta educativa y brindar formación pertinente a la población.  </t>
  </si>
  <si>
    <t xml:space="preserve">el 21 de marzo inició el primer ciclo de formación y fortalecimiento de capacidades de docentes, el cual   cuenta con una agenda de 5 sesiones para abordar temas orientados a garantizar una educación flexible, inclusiva y equitativa.  </t>
  </si>
  <si>
    <t xml:space="preserve">Con el propósito de fortalecer la comunicación de la formación docente se elaboran piezas publicitarias con información relevante de la misma.  </t>
  </si>
  <si>
    <t>Se cuenta con registro presupuestal con fecha 28 de marzo cuyo objeto es: Transferencia para la compra y dotación de herramientas didácticas y/o materiales requeridos para la implementación de modelo flexibles para la atención de jóvenes del sistema de responsabilidad penal para adolescentes en la institución educativa Nuestro Esfuerzo, según resolución 2764 de 26 de marzo de 2025</t>
  </si>
  <si>
    <t xml:space="preserve">A mediados de marzo inició proceso de posesion de docentes en planta temporal para la implementación de Modelos Educativos Flexibles- MEF. Por lo anterior, a la fecha 21 de marzo, no se cuenta con compromisos financieros. </t>
  </si>
  <si>
    <t xml:space="preserve">La contratación de unidades móviles, conformadas por profesionales pedagogos y psicosociales encargados de brindar asistencias tecnicas en las esuelas se encuentra en trámite. </t>
  </si>
  <si>
    <t xml:space="preserve">Esta en proceso la contratación del equipo para adelantar el cumplimiento de esta actividad </t>
  </si>
  <si>
    <t xml:space="preserve">Se adelantan mesas de trabajo con equipo de comunicaciones para la difusion de la oferta educativa de Alfabetización </t>
  </si>
  <si>
    <t xml:space="preserve">Docentes Adelantan los tramites administrativos pertinentes para su posesión. Con corte 31 de marzo se han posesionado 3 docentes Que brindan apoyo en procesos de matrícula. </t>
  </si>
  <si>
    <t xml:space="preserve">No aplica para la fecha </t>
  </si>
  <si>
    <t xml:space="preserve">Por la restricción en los recursos asignados no fue posible programar esta actividad. </t>
  </si>
  <si>
    <t>Está en proceso de contratación del equipo de profesionales, ya se cuenta con el CDP.</t>
  </si>
  <si>
    <t xml:space="preserve">NA. Esta programado para el proximo trimestre. </t>
  </si>
  <si>
    <r>
      <t xml:space="preserve">A la fecha se ha nombrado 73 Docentes de los 84 viabilizados por el Ministerio de Educación. 
</t>
    </r>
    <r>
      <rPr>
        <b/>
        <sz val="11"/>
        <color theme="1"/>
        <rFont val="Aptos Narrow"/>
        <scheme val="minor"/>
      </rPr>
      <t xml:space="preserve">Anexo 1: </t>
    </r>
  </si>
  <si>
    <t xml:space="preserve">Está en proceso de contratación del equipo de profesionales encargados. </t>
  </si>
  <si>
    <t xml:space="preserve">Se anexa reporte del seguimiento de la matricual, donde se evidencias la información correspondiente. </t>
  </si>
  <si>
    <r>
      <t xml:space="preserve">El proceso de Gestión de la Cobertura está organizado por 6 Hitos de cumplimiento, así: 1. Consolidación de matrícula, 2. Resolución de cobertura, 3. Proyección de cupos, 4. Estudio de insuficiencia, 5. Banco de oferentes, 6.Plan anual de contratación,
A la fecha se dio cumplimiento conforme lo planeado al Hito 1,2 que equivale al17% del cumplimiento de la meta y 100% de lo planeado en evaluación de IQ.
</t>
    </r>
    <r>
      <rPr>
        <b/>
        <sz val="11"/>
        <color theme="1"/>
        <rFont val="Aptos Narrow"/>
        <scheme val="minor"/>
      </rPr>
      <t xml:space="preserve">Anexo 1: Soporte SIMAT corte 31 de Marzo del 2025. </t>
    </r>
  </si>
  <si>
    <r>
      <t xml:space="preserve">El proceso de construcción del estudio de insuficiencia inicia en  el 3er trimestre de 2025.
</t>
    </r>
    <r>
      <rPr>
        <b/>
        <sz val="11"/>
        <color theme="1"/>
        <rFont val="Aptos Narrow"/>
        <scheme val="minor"/>
      </rPr>
      <t>Anexo: N/A</t>
    </r>
  </si>
  <si>
    <t xml:space="preserve">El Banco de oferentes se encuentra actualizado a la fecha. Se espera realizar la actualización del mismo para el segundo sementre de acuerdo a lo establecido en la norma. </t>
  </si>
  <si>
    <r>
      <t xml:space="preserve">A la fecha se logró la suscripción 49.325 cupos, a traves de la suscripción de 54 contratos. distribuidos de la siguiente manera:
Banco de oferentes: 24.107 estudiantes, a traves de 46 contratos, que representan 46 instituciones educativas. 
Confesiones releigiosas: 25.218, estudiantes, a traves de 8 contratos, que representan 16 instituciones educativas. 
</t>
    </r>
    <r>
      <rPr>
        <b/>
        <sz val="11"/>
        <color theme="1"/>
        <rFont val="Aptos Narrow"/>
        <scheme val="minor"/>
      </rPr>
      <t>Anexo 2:FUC aprobado por el MEN para la contratación de cupos educativos.</t>
    </r>
  </si>
  <si>
    <r>
      <t xml:space="preserve">La póliza de seguros estudiantil continúa vigente para la cobertura de 186.000 estudiantes del 15 de Febrero del 2025 hasta  el mes 17 de Agosto del 2025.
Es necesario adelantar las gestiones conducentes a la consecución de recursos para completar el calendario academico 
</t>
    </r>
    <r>
      <rPr>
        <b/>
        <sz val="11"/>
        <color theme="1"/>
        <rFont val="Aptos Narrow"/>
        <scheme val="minor"/>
      </rPr>
      <t>Anexo 3: Póliza vigente.</t>
    </r>
  </si>
  <si>
    <t xml:space="preserve">A la fecha nos encontramos en el etapa de contratación del equipo de supervisión encargado de adelantar las auditorias y las correspondientes asistencias tecnicas. </t>
  </si>
  <si>
    <t xml:space="preserve">1-Se evidencio en el diseño y aprobacion de ciclos de menus por parte de la nutricionista 
 2-Para el focalizado se evidencia un total 101,017 .                                           </t>
  </si>
  <si>
    <t>Se evidencia visitas a bodegas, colegios p. ver anexo.</t>
  </si>
  <si>
    <t xml:space="preserve">Se evidencia reuniones para la planeacion de dichas actividades . Ver soportes.                                                                                                         Se programo cita para el 10 de Abril con el comite de planeacion PAE y para 22 o 23 primera mesa publica. </t>
  </si>
  <si>
    <t>Se evidencia actividades de entrega de complementos por equipo PAE, en varias instituciones. 
ver anexos Se evidencia reunion con operador donde se divulga temas para mesa publica, menu del dia del niño, y menu espeviales para este año.           Se evidencia entrega de complementos por parte del director cobertura Eduardo Sanjur.</t>
  </si>
  <si>
    <t>Se evidencia interacccion con la comunidad a traves de patrulla PAE, visitas para aclara dudas, medios de comunicacion como el universal para la visivilidad de las actividades . ver anexos.  https://www.eluniversal.com.co/cartagena/2025/03/22/asi-avanza-el-pae-en-cartagena/                            
https://www.instagram.com/reel/DHwfy3ahI-1/?igsh=aWM4YzZoaXpvaWhy</t>
  </si>
  <si>
    <t>Se evidencia visitas a colegios para observar el estado y condiciones de la cocina para aprobacion de APS.  Ademas  se evidencia creacion de politica publica  de ambientes saluldables. ver anexo</t>
  </si>
  <si>
    <t xml:space="preserve">Se adelantaron los trámites administrativos y presupuestales para la contratación del transporte escolar de manera oportuna.
Se avanzó en la actualización del proyecto con la incorporación presupuestal de esta vigencia, así mismo se hicieron solicitudes de CDP para transporte terrestre y marítimo dando como resultado la expedición de los CDP 25000104, 25000112 y 25000113 y de la misma manera los RP para inicio de implementación de transporte escolar en 16 IEO urbanas y 5 IEO marítimas y fluviales.
RP 618, 664, 665, 667, 673 para transferencias marítimas y RP 1142, 1143 para transporte terrestre.
A través de la tienda virtual Colombia compra eficiente con el acuerdo marco de transporte escolar se adjudicó la orden de compra 141184 para la operación del transporte escolar.
En esa misma línea se hizo reunión de alistamiento con rectores de las IEO y el operador de transporte terrestre para preparar la logística de la operación del transporte escolar
Se inicia la implementación del transporte escolar en 5 instituciones educativas de la zona insular que corresponden a 297 estudiantes y 15 de la zona urbana que cubren a un número de 1.490 estudiantes, la operación se desarrolla hasta el momento sin novedades.
</t>
  </si>
  <si>
    <t xml:space="preserve">Se hizo solicitud de CDP de unidades móviles y se dio como resultado la expedición del CDP 25000169
Se realizó la entrega de 6.000 kits escolares con los aliados ECOPETROL y Fundación Pies Descalzos, adicionalmente a otros kits que serán entregados por la oficina de gestión social. </t>
  </si>
  <si>
    <t xml:space="preserve">Está en proceso la contratación del equipo de profesionales encargados. </t>
  </si>
  <si>
    <t xml:space="preserve">Las actividades están programadas para junio y diciembre. </t>
  </si>
  <si>
    <t>La entrega del estímulo de permanencia esta programado entre junio y agosto.</t>
  </si>
  <si>
    <t>Se realizaron 6 actividades con la participación de 250 funcionarios (docentes y administrativos)</t>
  </si>
  <si>
    <t>Se reconocieron auxilios de montura, funerario y educativos.</t>
  </si>
  <si>
    <t>Se cumplió la capacitación programada en el mes de marzo.</t>
  </si>
  <si>
    <t xml:space="preserve">En el periodo se realizó la entrega oportuna de la nómina, cancelándose los meses de enero a marzo de 2025 la suma de $109.864.771.233. </t>
  </si>
  <si>
    <t>Se gestionó incorporación de recursos para disponer de recursos y se solicitaron los CDP para iniciar convocatorias del proceso de entrega de becas 2025-I</t>
  </si>
  <si>
    <t>No se asignaron recursos en el presupuesto inicial de la vigencia 2025 para el desarrollo de la actividad</t>
  </si>
  <si>
    <t>Se gestionó incorporación de recursos para disponer de recursos y se solicitaron los CDP para iniciar convocatorias del proceso de entrega de becas inclusivas 2025-I</t>
  </si>
  <si>
    <t>Contrato soportado en CRP 4313 del 28 de marzo de 2025.</t>
  </si>
  <si>
    <t>Contrato soportado en CRP: 4110 de 25 de marzo de 2025.</t>
  </si>
  <si>
    <t>Se realizó solicitud de disponibilidad presupuestal para inicio de procesos de convocatorias, de igual manera, se realizó gestión con Fundación Rofé para entrega de becas por parte de la entidad aliada.</t>
  </si>
  <si>
    <t xml:space="preserve">En el rpimer triemstre se realizó Planeación y alistamiento de las actividades a realizar, Identificación de políticas que serán armonizadas y articuladas y el Cronograma. </t>
  </si>
  <si>
    <t>Proyección del Plan anual de Talleres y Asistencias Técnicas para acompañar IEO y la SED.
Asistencia Técnica realizada en las IEO: Madre Gabriela de San Martín, San Francisco de Asís y Soledad Román de Núñez; y, en la SED al proceso GEDCO. Cobertura Educativa.</t>
  </si>
  <si>
    <t>Se solicitaron las cotizaciones para auditorías externas y se iniciaron las asistencias técnicas en las IEO certificadas (Madre Gabriela de San Martín y  San Francisco de Asís), para acompañamiento del proceso de auditoría.</t>
  </si>
  <si>
    <t>Plan de trabajo proyectado para ajustar con ingreso de contratisas
Se solicitó información a líderes de proceso con corte a 31/12/2024, para confirmar o ajustar resultados reportados de los avances de los indicadores de la olítica pública educativa.</t>
  </si>
  <si>
    <t>Plan de trabajo proyectado para ajustar una vez se cuente con el personal de apoyo solicitado.</t>
  </si>
  <si>
    <t xml:space="preserve">NA </t>
  </si>
  <si>
    <t>Identificación del plan de trabajo de acuerdo a los entregables del estudio técnico.</t>
  </si>
  <si>
    <t>Realizar el diseño, implementación y puesta en marcha del sistema de información para el seguimiento y aseguramiento a la calidad del servicio
educativo a través del ejercicio de inspección, vigilancia y control</t>
  </si>
  <si>
    <t>Nos encontramos en la fase de incorporación de recursos para dar inicio a la actividad</t>
  </si>
  <si>
    <t>Se realizó trasferencia de fondos a la I.E MADRE GABRIELA para la adquisición de póliza que ampara la infraestructura tecnológica de 10 I.E.O en la a través del CDP 25000728 y RP 3666.</t>
  </si>
  <si>
    <t>Nos encontramos en el procesos de contratación del servicio a través de la tienda virtual CDP 25000106</t>
  </si>
  <si>
    <t>Nos encontramos en el procesos de contratación del servicio a través del CDP 25000417</t>
  </si>
  <si>
    <t>Se cuenta con recursos de crédito para la realización de una licitación de obra pública destinada a la construcción de cinco nuevos colegios en la ciudad de Cartagena de Indias.</t>
  </si>
  <si>
    <t>Se han realizado transferencias para mejorar los ambientes de aprendizaje en las instituciones educativas Antonia Santos y Olga González Arraut. Actualmente, se está llevando a cabo un proceso y estudio técnico para la realización de un contrato de mantenimiento en las instituciones educativas oficiales del distrito.</t>
  </si>
  <si>
    <t>Se ha Realizado gestiones con aliados para la dotacio  en Instituciones Educativas oficiales del Distrito de cartagena de indias</t>
  </si>
  <si>
    <t>Se contrato adicional de vigencias futuras y el contrato de esta vigencia hasta EL 22 DE JULIO DE 2025</t>
  </si>
  <si>
    <t>SE CONTRATO EL SERVICIO HASTA EL 30 DE SEPTIEMBRE DE 2025</t>
  </si>
  <si>
    <t>SE HAN PAGADO FACTURAS DE AGUA Y EENRGIA ELECTRICA HASTA EL MES DE MARZO Y ESTAMOS EN DEFICIT FINANCIERO</t>
  </si>
  <si>
    <t>SE HICIERON TRANSFERENCIAS A LAS IEO POR ARRIENDO POR INFRAESTRUCTURA</t>
  </si>
  <si>
    <t>SE CONTRATARON 6 INMUEBLES PARA ARRENDAMIENTO PARA LA PRESTACION DL SERVICIO EDUCATIVO</t>
  </si>
  <si>
    <t>ACUMULADO AL CUATRIENIO</t>
  </si>
  <si>
    <t>Avance Programa Modernización De La Infraestructura Educativa</t>
  </si>
  <si>
    <t>Avance Programa Avanzando desde el comienzo</t>
  </si>
  <si>
    <t>Avance programa Me Quedo Porque Me Quedo</t>
  </si>
  <si>
    <t xml:space="preserve">Avance Programa Yo Cuento </t>
  </si>
  <si>
    <t xml:space="preserve">Avance Programa Escuela Hogar </t>
  </si>
  <si>
    <t>Avance Programa Cartagena Territorio Plurilingüe</t>
  </si>
  <si>
    <t>Avance Programa Cartagena Mejor Educada</t>
  </si>
  <si>
    <t>Avance Programa Levantemos La Voz</t>
  </si>
  <si>
    <t>Avance Programa Aula Global</t>
  </si>
  <si>
    <t>Avance Programa  Formación Y Cualificación De Docentes Y Directivos Docentes</t>
  </si>
  <si>
    <t>Avance Programa Fortalecimiento De La Gestión Escolar En Las Instituciones Educativas Oficiales</t>
  </si>
  <si>
    <t>Avance Programa Unidos Por El Sueño Superior</t>
  </si>
  <si>
    <t>Avance Programa Avanzamos En El Fortalecimiento Institucional De La Secretaría De Educación</t>
  </si>
  <si>
    <t>Avance Programa Cartagena, Territorio Digital</t>
  </si>
  <si>
    <t>Avance Programa Desarrollo Humano y Bienestar Social de las Comunidades Negras, Afrocolombianas, Raizales y Palenqueras</t>
  </si>
  <si>
    <t>ACUMULADO META PRODUCTO AL AÑO 2025</t>
  </si>
  <si>
    <t>ACUMULADO 2024</t>
  </si>
  <si>
    <t>% AVANCE META PRODUCTO AL AÑO PONDERADO</t>
  </si>
  <si>
    <t>% AVANCE META PRODUCTO AL AÑO SIMPLE</t>
  </si>
  <si>
    <t>% AVANCE META PRODUCTO AL CUATRIENIO PONDERADO</t>
  </si>
  <si>
    <t>% AVANCE META PRODUCTO AL CUATRIENIO SIMPLE</t>
  </si>
  <si>
    <t>AVANCE PLAN DE DESARROLLO PARTE ESTRATÉGICA - SECRETARÍA DE EDUCACIÓN marzo 31 DE  2025</t>
  </si>
  <si>
    <t>AVANCE EN LAS ACTIVIDADES DE LOS PROYECTOS DICIEMBRE 2024</t>
  </si>
  <si>
    <t>Avance Proyecto Modernización de la Infraestructura Educativa del Distrito Cartagena de Indias</t>
  </si>
  <si>
    <t xml:space="preserve">Avance Proyecto Implementación de la estrategia Descubriendo Mi Escuela para la atención a la primera </t>
  </si>
  <si>
    <t>Avance Proyecto Implementación del proyecto "La escuela nos espera" en el Distrito de Cartagena de Indias</t>
  </si>
  <si>
    <t>Avance Proyecto Implementación De La Estrategia  Alimentando Sueños Y Conocimientos", Alimentación Escolar En Cartagena de Indias</t>
  </si>
  <si>
    <t>Avance Proyecto Implementación Del Proyecto "Todos por la Permanencia" Cartagena de Indias</t>
  </si>
  <si>
    <t>Avance Proyecto Optimización De La Operación De Las Instituciones Educativas Oficiales del distrito de Cartagena de Indias</t>
  </si>
  <si>
    <t xml:space="preserve">Avance Proyecto Administración del Talento Humano del Servicio Educativo Oficial Docentes, Directivos Docentes </t>
  </si>
  <si>
    <t>Avance Proyecto Implementación de la estrategia Una Escuela Transformadora para la Inclusión y Diversidad, en Cartagena de Indias</t>
  </si>
  <si>
    <t>Avance Proyecto Implementación de la Estrategia "Educación Sin Edad" Para la Atención a la Población en Extraedad en Cartagena de Indias. Cartagena de Indias</t>
  </si>
  <si>
    <t>Avance Proyecto  Estrategia de implementación Llego, me quedo y me supero; “atención a jóvenes, adultos y mayores en el distrito de Cartagena de indias”</t>
  </si>
  <si>
    <t xml:space="preserve">Avance Proyecto  Implementacion Potenciarte Cartagena de Indias </t>
  </si>
  <si>
    <t>Avance Proyecto Implementación "La Escuela generadoras de bienestar y ciudadanía en acción" en instituciones educativas oficiales del Distrito Cartagena de Indias</t>
  </si>
  <si>
    <t xml:space="preserve">Avance Proyecto Fortalecimiento de la educación integral desde las habilidades socioemocionales, la convivencia y la participación, para vivir en paz en las Instituciones Educativas Oficiales </t>
  </si>
  <si>
    <t>Avance Proyecto  Formación en derechos humanos, prevencion de las violencias basadas en genero y todo tipo de discriminación en las instutuciones educativas oficiales del distrito Cartagena</t>
  </si>
  <si>
    <t>Avance Proyecto Asistencia Revitalización de las prácticas etnoeducativas y respeto a la diversidad</t>
  </si>
  <si>
    <t>Avance Proyecto Implementación "La escuela un espacio para la diversidad lingüística" Cartagena de Indias</t>
  </si>
  <si>
    <t>Avance Proyecto Formación en competencias a docentes y estudiantes de las instituciones educativas Cartagena de Indias</t>
  </si>
  <si>
    <t>Avance Proyecto Fortaleciminto del Plan de Lectura,Escritura y Oralidad ESPALEER, Escucha, Parlamenta, Lee. Redacta, en las Instituciones  educativas de Cartagena de Indias</t>
  </si>
  <si>
    <t>Avance Proyecto Mejoramiento de la calidad educativa para el cierre de brechas Cartagena de Indias</t>
  </si>
  <si>
    <t>Avance Proyecto  Fortalecimientode los Procesos formativos que favorezcan los procesos pedagógicos de los docentes y estudiantes de las instituciones educativas oficiales.</t>
  </si>
  <si>
    <t xml:space="preserve">Avance Proyecto Fortalecimiento , implementación y seguimiento de la gestión escolar en las IEO, a través de la actualización de los modelos pedagógicos y curriculares </t>
  </si>
  <si>
    <t>Avance Proyecto Implementación del ecosistemas de infancias en clave de derechos en el Distrito de Cartagena de Indias</t>
  </si>
  <si>
    <t>Avance Proyecto Fortalecimiento del Acceso y Permanencia a la Educación Superior para los Bachilleres del Distrito de Cartagena de Indias</t>
  </si>
  <si>
    <t>Avance Proyecto Fortalecimiento de la Educación Media Técnica y su Articulación con la Educación Superior en el Distrito de Cartagena de Indias</t>
  </si>
  <si>
    <t>Avance Proyecto Generación de Oportunidades de Acceso y Permanencia a la Educación para el Trabajo y el Desarrollo Humano para Egresados del Sistema</t>
  </si>
  <si>
    <t>Avance Proyecto Fortalecimiento Institucional de la Secretaría de Educación de  Cartagena de Indias</t>
  </si>
  <si>
    <t>Avance Proyecto Fortalecimiento de la calidad del servicio educativo a través de la función de Inspección y Vigilancia en las instituciones educativas de  Cartagena de Indias</t>
  </si>
  <si>
    <t>Avance Proyecto Mejoramiento del bienestar y protección de los funcionarios de la sed para contribuir a una mejor calidad de vida en el distrito de Cartagena de Indias.</t>
  </si>
  <si>
    <t xml:space="preserve">Avance Proyecto Fortalecimiento de las competencias Digitales mediante la integración de las TIC en los procesos de enseñanza aprendizaje de las Instituciones Educativas </t>
  </si>
  <si>
    <t xml:space="preserve">Atender con modelos educativos flexibles a tres mil seiscientos noventa (3.690) niños, niñas, adolescentes y jóvenes en extraedad, que se encuentran dentro del sistema educativo </t>
  </si>
  <si>
    <t>depende de los docentes los 481 niños atendidos</t>
  </si>
  <si>
    <t>Atender con modelos educativos flexibles a cuatro mil (4.000)  niños, niñas, adolescentes y jóvenes en extraedad, que se encuentran fuera de la oferta regular del sistema educativo oficial</t>
  </si>
  <si>
    <t xml:space="preserve">ajustar porque los reportes estuvieron invertidos </t>
  </si>
  <si>
    <t>se tratabaja como meta de mantenimiento, durante todas las vigencias se atenderan 59 IEO</t>
  </si>
  <si>
    <t>EN FORMULACIÓN</t>
  </si>
  <si>
    <t>AVANCE PROYECTOS DE LA SECRETARÍA DE EDUCACIÓN CORTE MARZO 2025</t>
  </si>
  <si>
    <t>PRESUPUESTO DEFINITIVO  POR PROYECTO MARZO 31 2025 (PREDIS)</t>
  </si>
  <si>
    <t xml:space="preserve"> </t>
  </si>
  <si>
    <t>REPORTE EJECUCION PRESUPUESTAL SEGÚN COMPROMISO CORTE 31 DE MARZO 2025 (SEGÚN PREDIS)</t>
  </si>
  <si>
    <t>REPORTE EJECUCION PRESUPUESTAL SEGÚN OBLIGACIONES CORTE 31 DE MARZO 2025 (SEGÚN PREDIS)</t>
  </si>
  <si>
    <t>PORCENTAJE DE AVANCE EJECUCIÓN PRESUPUESTAL A MARZO 31 SEGÚN COMPROMISOS</t>
  </si>
  <si>
    <t>PORCENTAJE DE AVANCE EJECUCIÓN PRESUPUESTAL A MARZO 31 SEGÚN OBLIGACIONES</t>
  </si>
  <si>
    <t>EJECUCIÓN PRESUPUESTAL S.E.D MARZO 31 2025</t>
  </si>
  <si>
    <t>Dotar con material y equipo radiofónico a treinta (30) Insituciones Educativas Oficiales adicionales para la implementación de la radio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</si>
</sst>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8" formatCode="&quot;$&quot;\ #,##0.00;[Red]\-&quot;$&quot;\ #,##0.00"/>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240A]\ #,##0"/>
    <numFmt numFmtId="167" formatCode="&quot;$&quot;\ #,##0.00"/>
    <numFmt numFmtId="168" formatCode="&quot;$&quot;\ #,##0"/>
    <numFmt numFmtId="169" formatCode="_-[$$-409]* #,##0.00_ ;_-[$$-409]* \-#,##0.00\ ;_-[$$-409]* &quot;-&quot;??_ ;_-@_ "/>
    <numFmt numFmtId="170" formatCode="_(* #,##0_);_(* \(#,##0\);_(* &quot;-&quot;??_);_(@_)"/>
    <numFmt numFmtId="171" formatCode="\$\ #,##0.00"/>
    <numFmt numFmtId="172" formatCode="\$\ #,##0"/>
    <numFmt numFmtId="173" formatCode="_-&quot;$&quot;* #,##0.00_-;\-&quot;$&quot;* #,##0.00_-;_-&quot;$&quot;* &quot;-&quot;_-;_-@_-"/>
    <numFmt numFmtId="174" formatCode="0.000"/>
    <numFmt numFmtId="175" formatCode="0.000%"/>
    <numFmt numFmtId="176" formatCode="_-[$$-240A]\ * #,##0.00_-;\-[$$-240A]\ * #,##0.00_-;_-[$$-240A]\ * &quot;-&quot;??_-;_-@_-"/>
  </numFmts>
  <fonts count="62"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4"/>
      <color theme="1"/>
      <name val="Aptos Narrow"/>
      <family val="2"/>
      <scheme val="minor"/>
    </font>
    <font>
      <sz val="11"/>
      <color theme="1" tint="4.9989318521683403E-2"/>
      <name val="Aptos Narrow"/>
      <family val="2"/>
      <scheme val="minor"/>
    </font>
    <font>
      <sz val="12"/>
      <name val="Arial"/>
      <family val="2"/>
    </font>
    <font>
      <b/>
      <sz val="10"/>
      <color theme="1"/>
      <name val="Verdana"/>
      <family val="2"/>
    </font>
    <font>
      <sz val="10"/>
      <color theme="1"/>
      <name val="Verdana"/>
      <family val="2"/>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sz val="12"/>
      <color theme="1" tint="4.9989318521683403E-2"/>
      <name val="Aptos Narrow"/>
      <family val="2"/>
      <scheme val="minor"/>
    </font>
    <font>
      <sz val="12"/>
      <color theme="1"/>
      <name val="Aptos Narrow"/>
      <family val="2"/>
      <scheme val="minor"/>
    </font>
    <font>
      <sz val="11"/>
      <name val="Aptos Narrow"/>
      <family val="2"/>
      <scheme val="minor"/>
    </font>
    <font>
      <sz val="11"/>
      <color theme="1"/>
      <name val="Segoe UI"/>
      <family val="2"/>
    </font>
    <font>
      <sz val="11"/>
      <color rgb="FF000000"/>
      <name val="Aptos Narrow"/>
      <family val="2"/>
      <scheme val="minor"/>
    </font>
    <font>
      <sz val="11"/>
      <color theme="1"/>
      <name val="Arial Narrow"/>
      <family val="2"/>
    </font>
    <font>
      <sz val="12"/>
      <color theme="1"/>
      <name val="Segoe UI"/>
      <family val="2"/>
    </font>
    <font>
      <b/>
      <sz val="20"/>
      <color theme="1"/>
      <name val="Aptos Narrow"/>
      <scheme val="minor"/>
    </font>
    <font>
      <b/>
      <sz val="14"/>
      <color theme="1"/>
      <name val="Arial"/>
      <family val="2"/>
    </font>
    <font>
      <b/>
      <sz val="11"/>
      <color theme="1"/>
      <name val="Aptos Narrow"/>
      <scheme val="minor"/>
    </font>
    <font>
      <sz val="11"/>
      <color theme="1"/>
      <name val="Calibri"/>
      <family val="2"/>
    </font>
    <font>
      <b/>
      <sz val="16"/>
      <color theme="1"/>
      <name val="Aptos Narrow"/>
      <family val="2"/>
      <scheme val="minor"/>
    </font>
    <font>
      <b/>
      <sz val="16"/>
      <color rgb="FFFF0000"/>
      <name val="Aptos Narrow"/>
      <scheme val="minor"/>
    </font>
    <font>
      <sz val="11"/>
      <color theme="1"/>
      <name val="Aptos Narrow"/>
      <scheme val="minor"/>
    </font>
    <font>
      <sz val="11"/>
      <color rgb="FF000000"/>
      <name val="Aptos Narrow"/>
    </font>
    <font>
      <sz val="11"/>
      <name val="Arial"/>
      <family val="2"/>
    </font>
    <font>
      <sz val="11"/>
      <name val="Aptos Narrow"/>
      <scheme val="minor"/>
    </font>
    <font>
      <sz val="11"/>
      <color rgb="FF000000"/>
      <name val="Segoe UI"/>
      <family val="2"/>
    </font>
    <font>
      <sz val="11"/>
      <color theme="1"/>
      <name val="Arial"/>
      <family val="2"/>
    </font>
    <font>
      <sz val="11"/>
      <color theme="1"/>
      <name val="Aptos Narrow"/>
    </font>
    <font>
      <sz val="16"/>
      <name val="Aptos Narrow"/>
      <scheme val="minor"/>
    </font>
    <font>
      <sz val="11"/>
      <color rgb="FFFF0000"/>
      <name val="Aptos Narrow"/>
      <family val="2"/>
      <scheme val="minor"/>
    </font>
    <font>
      <sz val="11"/>
      <color theme="1"/>
      <name val="Aptos Narrow"/>
      <charset val="134"/>
      <scheme val="minor"/>
    </font>
    <font>
      <sz val="14"/>
      <color theme="1"/>
      <name val="Aptos Narrow"/>
      <scheme val="minor"/>
    </font>
    <font>
      <sz val="11"/>
      <color rgb="FF0D0D0D"/>
      <name val="Aptos Narrow"/>
      <family val="2"/>
      <scheme val="minor"/>
    </font>
    <font>
      <b/>
      <sz val="16"/>
      <color rgb="FFFF0000"/>
      <name val="Aptos Narrow"/>
      <family val="2"/>
      <scheme val="minor"/>
    </font>
    <font>
      <b/>
      <sz val="11"/>
      <color rgb="FF0D0D0D"/>
      <name val="Aptos Narrow"/>
      <scheme val="minor"/>
    </font>
    <font>
      <b/>
      <sz val="16"/>
      <color rgb="FF0D0D0D"/>
      <name val="Aptos Narrow"/>
      <scheme val="minor"/>
    </font>
    <font>
      <b/>
      <sz val="11"/>
      <color theme="1" tint="4.9989318521683403E-2"/>
      <name val="Aptos Narrow"/>
      <scheme val="minor"/>
    </font>
    <font>
      <b/>
      <sz val="12"/>
      <color theme="1" tint="4.9989318521683403E-2"/>
      <name val="Aptos Narrow"/>
      <scheme val="minor"/>
    </font>
    <font>
      <b/>
      <sz val="16"/>
      <color theme="1" tint="4.9989318521683403E-2"/>
      <name val="Aptos Narrow"/>
      <scheme val="minor"/>
    </font>
    <font>
      <sz val="11"/>
      <color theme="1" tint="4.9989318521683403E-2"/>
      <name val="Aptos Narrow"/>
      <scheme val="minor"/>
    </font>
    <font>
      <b/>
      <sz val="18"/>
      <color rgb="FFFF0000"/>
      <name val="Aptos Narrow"/>
      <family val="2"/>
      <scheme val="minor"/>
    </font>
    <font>
      <b/>
      <sz val="24"/>
      <color theme="1"/>
      <name val="Aptos Narrow"/>
      <family val="2"/>
      <scheme val="minor"/>
    </font>
    <font>
      <b/>
      <sz val="16"/>
      <color theme="1"/>
      <name val="Aptos Narrow"/>
      <scheme val="minor"/>
    </font>
    <font>
      <b/>
      <sz val="11"/>
      <color theme="1"/>
      <name val="Aptos Narrow"/>
      <family val="2"/>
      <scheme val="minor"/>
    </font>
    <font>
      <b/>
      <sz val="11"/>
      <color rgb="FFFF0000"/>
      <name val="Arial"/>
      <family val="2"/>
    </font>
    <font>
      <b/>
      <sz val="11"/>
      <color rgb="FF000000"/>
      <name val="Arial"/>
      <family val="2"/>
    </font>
    <font>
      <b/>
      <sz val="20"/>
      <color rgb="FFFF0000"/>
      <name val="Aptos Narrow"/>
      <family val="2"/>
      <scheme val="minor"/>
    </font>
    <font>
      <b/>
      <sz val="14"/>
      <color rgb="FFFF0000"/>
      <name val="Arial"/>
      <family val="2"/>
    </font>
    <font>
      <sz val="11"/>
      <color rgb="FFFF0000"/>
      <name val="Aptos Narrow"/>
    </font>
    <font>
      <sz val="16"/>
      <color theme="1"/>
      <name val="Aptos Narrow"/>
      <family val="2"/>
      <scheme val="minor"/>
    </font>
    <font>
      <b/>
      <sz val="14"/>
      <color theme="1"/>
      <name val="Aptos Narrow"/>
      <scheme val="minor"/>
    </font>
    <font>
      <b/>
      <sz val="22"/>
      <color rgb="FFFF0000"/>
      <name val="Aptos Narrow"/>
      <scheme val="minor"/>
    </font>
  </fonts>
  <fills count="5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DBE5F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00"/>
        <bgColor indexed="64"/>
      </patternFill>
    </fill>
    <fill>
      <patternFill patternType="solid">
        <fgColor rgb="FFFFFF99"/>
        <bgColor indexed="64"/>
      </patternFill>
    </fill>
    <fill>
      <patternFill patternType="solid">
        <fgColor rgb="FFCC6600"/>
        <bgColor indexed="64"/>
      </patternFill>
    </fill>
    <fill>
      <patternFill patternType="solid">
        <fgColor rgb="FF66FFFF"/>
        <bgColor indexed="64"/>
      </patternFill>
    </fill>
    <fill>
      <patternFill patternType="solid">
        <fgColor rgb="FF00CC00"/>
        <bgColor indexed="64"/>
      </patternFill>
    </fill>
    <fill>
      <patternFill patternType="solid">
        <fgColor rgb="FFCCFF33"/>
        <bgColor indexed="64"/>
      </patternFill>
    </fill>
    <fill>
      <patternFill patternType="solid">
        <fgColor rgb="FF0099FF"/>
        <bgColor indexed="64"/>
      </patternFill>
    </fill>
    <fill>
      <patternFill patternType="solid">
        <fgColor rgb="FFFF6699"/>
        <bgColor indexed="64"/>
      </patternFill>
    </fill>
    <fill>
      <patternFill patternType="solid">
        <fgColor rgb="FFFF9933"/>
        <bgColor indexed="64"/>
      </patternFill>
    </fill>
    <fill>
      <patternFill patternType="solid">
        <fgColor rgb="FFFFCCFF"/>
        <bgColor indexed="64"/>
      </patternFill>
    </fill>
    <fill>
      <patternFill patternType="solid">
        <fgColor rgb="FFFF0000"/>
        <bgColor indexed="64"/>
      </patternFill>
    </fill>
    <fill>
      <patternFill patternType="solid">
        <fgColor theme="2"/>
        <bgColor indexed="64"/>
      </patternFill>
    </fill>
    <fill>
      <patternFill patternType="solid">
        <fgColor theme="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FF99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7C80"/>
        <bgColor indexed="64"/>
      </patternFill>
    </fill>
    <fill>
      <patternFill patternType="solid">
        <fgColor rgb="FFFFFFCC"/>
        <bgColor indexed="64"/>
      </patternFill>
    </fill>
    <fill>
      <patternFill patternType="solid">
        <fgColor rgb="FFFFFF99"/>
        <bgColor rgb="FF000000"/>
      </patternFill>
    </fill>
    <fill>
      <patternFill patternType="solid">
        <fgColor rgb="FFFFFFCC"/>
        <bgColor rgb="FF000000"/>
      </patternFill>
    </fill>
    <fill>
      <patternFill patternType="solid">
        <fgColor theme="0"/>
        <bgColor rgb="FF000000"/>
      </patternFill>
    </fill>
    <fill>
      <patternFill patternType="solid">
        <fgColor theme="8" tint="0.39997558519241921"/>
        <bgColor indexed="64"/>
      </patternFill>
    </fill>
    <fill>
      <patternFill patternType="solid">
        <fgColor theme="4" tint="0.79998168889431442"/>
        <bgColor rgb="FF000000"/>
      </patternFill>
    </fill>
    <fill>
      <patternFill patternType="solid">
        <fgColor theme="5"/>
        <bgColor rgb="FF000000"/>
      </patternFill>
    </fill>
    <fill>
      <patternFill patternType="solid">
        <fgColor theme="4" tint="0.59999389629810485"/>
        <bgColor indexed="64"/>
      </patternFill>
    </fill>
    <fill>
      <patternFill patternType="solid">
        <fgColor theme="5" tint="0.39997558519241921"/>
        <bgColor rgb="FF000000"/>
      </patternFill>
    </fill>
    <fill>
      <patternFill patternType="solid">
        <fgColor theme="3" tint="0.89999084444715716"/>
        <bgColor indexed="64"/>
      </patternFill>
    </fill>
    <fill>
      <patternFill patternType="solid">
        <fgColor rgb="FFCCFFCC"/>
        <bgColor indexed="64"/>
      </patternFill>
    </fill>
    <fill>
      <patternFill patternType="solid">
        <fgColor rgb="FFCCFFCC"/>
        <bgColor rgb="FF000000"/>
      </patternFill>
    </fill>
    <fill>
      <patternFill patternType="solid">
        <fgColor rgb="FFFFFF00"/>
        <bgColor rgb="FF000000"/>
      </patternFill>
    </fill>
    <fill>
      <patternFill patternType="solid">
        <fgColor theme="9" tint="0.79998168889431442"/>
        <bgColor rgb="FF000000"/>
      </patternFill>
    </fill>
    <fill>
      <patternFill patternType="solid">
        <fgColor rgb="FF00B0F0"/>
        <bgColor rgb="FF000000"/>
      </patternFill>
    </fill>
    <fill>
      <patternFill patternType="solid">
        <fgColor theme="7" tint="0.39997558519241921"/>
        <bgColor indexed="64"/>
      </patternFill>
    </fill>
    <fill>
      <patternFill patternType="solid">
        <fgColor theme="6"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0" fillId="5" borderId="0" applyNumberFormat="0" applyBorder="0" applyProtection="0">
      <alignment horizontal="center" vertical="center"/>
    </xf>
    <xf numFmtId="49" fontId="11" fillId="0" borderId="0" applyFill="0" applyBorder="0" applyProtection="0">
      <alignment horizontal="left" vertical="center"/>
    </xf>
    <xf numFmtId="3" fontId="11" fillId="0" borderId="0" applyFill="0" applyBorder="0" applyProtection="0">
      <alignment horizontal="right" vertical="center"/>
    </xf>
    <xf numFmtId="9"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14">
    <xf numFmtId="0" fontId="0" fillId="0" borderId="0" xfId="0"/>
    <xf numFmtId="0" fontId="0" fillId="2" borderId="0" xfId="0" applyFill="1"/>
    <xf numFmtId="0" fontId="5" fillId="2" borderId="1" xfId="0" applyFont="1" applyFill="1" applyBorder="1" applyAlignment="1">
      <alignment horizontal="center" vertical="center" wrapText="1"/>
    </xf>
    <xf numFmtId="0" fontId="10" fillId="5" borderId="1" xfId="4" applyBorder="1" applyProtection="1">
      <alignment horizontal="center" vertical="center"/>
    </xf>
    <xf numFmtId="3" fontId="11" fillId="0" borderId="1" xfId="6" applyBorder="1" applyAlignment="1" applyProtection="1">
      <alignment horizontal="center" vertical="center"/>
    </xf>
    <xf numFmtId="49" fontId="11" fillId="0" borderId="1" xfId="5" applyBorder="1" applyProtection="1">
      <alignment horizontal="left" vertical="center"/>
    </xf>
    <xf numFmtId="0" fontId="12" fillId="0" borderId="0" xfId="0" applyFont="1" applyAlignment="1">
      <alignment horizontal="left"/>
    </xf>
    <xf numFmtId="0" fontId="12"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2" fillId="0" borderId="0" xfId="0" applyFont="1" applyAlignment="1">
      <alignment horizontal="lef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0" xfId="0" applyAlignment="1">
      <alignment horizontal="center"/>
    </xf>
    <xf numFmtId="49" fontId="11" fillId="0" borderId="1" xfId="5" applyBorder="1" applyAlignment="1" applyProtection="1">
      <alignment vertical="center" wrapText="1"/>
    </xf>
    <xf numFmtId="0" fontId="10" fillId="5" borderId="1" xfId="4" applyBorder="1" applyAlignment="1" applyProtection="1">
      <alignment vertical="center"/>
    </xf>
    <xf numFmtId="0" fontId="17" fillId="2" borderId="1" xfId="1" applyFont="1" applyFill="1" applyBorder="1" applyAlignment="1">
      <alignment horizontal="left" vertical="center"/>
    </xf>
    <xf numFmtId="0" fontId="5" fillId="2" borderId="1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xf>
    <xf numFmtId="9" fontId="0" fillId="2" borderId="1" xfId="7" applyFont="1" applyFill="1" applyBorder="1" applyAlignment="1">
      <alignment horizontal="center" vertical="center"/>
    </xf>
    <xf numFmtId="0" fontId="8"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9" fontId="8" fillId="2" borderId="1" xfId="7" applyFont="1" applyFill="1" applyBorder="1" applyAlignment="1">
      <alignment horizontal="center" vertical="center"/>
    </xf>
    <xf numFmtId="0" fontId="0" fillId="2" borderId="11" xfId="0" applyFill="1" applyBorder="1"/>
    <xf numFmtId="0" fontId="0" fillId="2" borderId="1" xfId="0" applyFill="1" applyBorder="1" applyAlignment="1">
      <alignment vertical="top" wrapText="1"/>
    </xf>
    <xf numFmtId="49"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wrapText="1"/>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0" fillId="9" borderId="1" xfId="0" applyFill="1" applyBorder="1" applyAlignment="1">
      <alignment horizontal="center" vertical="center" wrapText="1"/>
    </xf>
    <xf numFmtId="0" fontId="0" fillId="0" borderId="1" xfId="0" applyBorder="1" applyAlignment="1">
      <alignment horizontal="left" vertical="center" wrapText="1"/>
    </xf>
    <xf numFmtId="0" fontId="0" fillId="0" borderId="11" xfId="0" applyBorder="1" applyAlignment="1">
      <alignment vertical="center" wrapText="1"/>
    </xf>
    <xf numFmtId="0" fontId="21" fillId="0" borderId="1" xfId="0" applyFont="1" applyBorder="1" applyAlignment="1">
      <alignment horizontal="center" vertical="center" wrapText="1"/>
    </xf>
    <xf numFmtId="0" fontId="0" fillId="10" borderId="1" xfId="0" applyFill="1" applyBorder="1" applyAlignment="1">
      <alignment horizontal="center" vertical="center" wrapText="1"/>
    </xf>
    <xf numFmtId="0" fontId="22" fillId="0" borderId="0" xfId="0" applyFont="1" applyAlignment="1">
      <alignment horizontal="justify" vertical="center"/>
    </xf>
    <xf numFmtId="0" fontId="22" fillId="0" borderId="1" xfId="0" applyFont="1" applyBorder="1" applyAlignment="1">
      <alignment horizontal="justify" vertical="center"/>
    </xf>
    <xf numFmtId="0" fontId="21" fillId="0" borderId="0" xfId="0" applyFont="1" applyAlignment="1">
      <alignment horizontal="justify" vertical="center"/>
    </xf>
    <xf numFmtId="0" fontId="21" fillId="0" borderId="1" xfId="0" applyFont="1" applyBorder="1" applyAlignment="1">
      <alignment horizontal="justify" vertical="center"/>
    </xf>
    <xf numFmtId="0" fontId="0" fillId="11" borderId="1" xfId="0" applyFill="1" applyBorder="1" applyAlignment="1">
      <alignment horizontal="center" vertical="center" wrapText="1"/>
    </xf>
    <xf numFmtId="0" fontId="0" fillId="0" borderId="1" xfId="0" applyBorder="1" applyAlignment="1">
      <alignment horizontal="justify" vertical="center" wrapText="1"/>
    </xf>
    <xf numFmtId="0" fontId="0" fillId="12" borderId="1" xfId="0" applyFill="1" applyBorder="1" applyAlignment="1">
      <alignment horizontal="center" vertical="center" wrapText="1"/>
    </xf>
    <xf numFmtId="0" fontId="0" fillId="0" borderId="0" xfId="0" applyAlignment="1">
      <alignment vertical="center" wrapText="1"/>
    </xf>
    <xf numFmtId="0" fontId="23" fillId="0" borderId="1" xfId="0" applyFont="1" applyBorder="1" applyAlignment="1">
      <alignment horizontal="justify" vertical="center"/>
    </xf>
    <xf numFmtId="0" fontId="0" fillId="13" borderId="1" xfId="0" applyFill="1" applyBorder="1" applyAlignment="1">
      <alignment horizontal="center" vertical="center" wrapText="1"/>
    </xf>
    <xf numFmtId="0" fontId="20" fillId="0" borderId="8" xfId="0" applyFont="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8"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21" borderId="1" xfId="0" applyFill="1" applyBorder="1" applyAlignment="1">
      <alignment horizontal="center"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vertical="center" wrapText="1"/>
    </xf>
    <xf numFmtId="0" fontId="0" fillId="24" borderId="1" xfId="0" applyFill="1" applyBorder="1" applyAlignment="1">
      <alignment horizontal="center" vertical="center" wrapText="1"/>
    </xf>
    <xf numFmtId="0" fontId="0" fillId="25" borderId="1" xfId="0" applyFill="1" applyBorder="1" applyAlignment="1">
      <alignment horizontal="center" vertical="center" wrapText="1"/>
    </xf>
    <xf numFmtId="0" fontId="0" fillId="26" borderId="1" xfId="0" applyFill="1" applyBorder="1" applyAlignment="1">
      <alignment horizontal="center" vertical="center" wrapText="1"/>
    </xf>
    <xf numFmtId="1" fontId="0" fillId="0" borderId="1" xfId="0" applyNumberFormat="1" applyBorder="1" applyAlignment="1">
      <alignment horizontal="center" vertical="center"/>
    </xf>
    <xf numFmtId="0" fontId="0" fillId="0" borderId="6" xfId="0" applyBorder="1" applyAlignment="1">
      <alignment horizontal="center" vertical="center" wrapText="1"/>
    </xf>
    <xf numFmtId="9" fontId="0" fillId="0" borderId="1" xfId="0" applyNumberFormat="1" applyBorder="1" applyAlignment="1">
      <alignment horizontal="center" vertical="center"/>
    </xf>
    <xf numFmtId="0" fontId="24" fillId="0" borderId="1" xfId="0" applyFont="1" applyBorder="1" applyAlignment="1">
      <alignment horizontal="justify" vertical="center"/>
    </xf>
    <xf numFmtId="0" fontId="25" fillId="2" borderId="4" xfId="0" applyFont="1" applyFill="1" applyBorder="1" applyAlignment="1">
      <alignment vertical="center"/>
    </xf>
    <xf numFmtId="0" fontId="0" fillId="19" borderId="1" xfId="0" applyFill="1" applyBorder="1" applyAlignment="1">
      <alignment horizontal="center" vertical="center"/>
    </xf>
    <xf numFmtId="0" fontId="0" fillId="11" borderId="1" xfId="0" applyFill="1" applyBorder="1" applyAlignment="1">
      <alignment horizontal="center" vertical="center"/>
    </xf>
    <xf numFmtId="0" fontId="0" fillId="17" borderId="1" xfId="0" applyFill="1" applyBorder="1" applyAlignment="1">
      <alignment horizontal="center" vertical="center"/>
    </xf>
    <xf numFmtId="0" fontId="0" fillId="13" borderId="1" xfId="0" applyFill="1" applyBorder="1" applyAlignment="1">
      <alignment horizontal="center" vertical="center"/>
    </xf>
    <xf numFmtId="0" fontId="23" fillId="0" borderId="1" xfId="0" applyFont="1" applyBorder="1" applyAlignment="1">
      <alignment horizontal="justify" vertical="center" wrapText="1"/>
    </xf>
    <xf numFmtId="0" fontId="0" fillId="0" borderId="1" xfId="0" applyBorder="1" applyAlignment="1">
      <alignment vertical="top" wrapText="1"/>
    </xf>
    <xf numFmtId="49" fontId="0" fillId="0" borderId="1" xfId="0" applyNumberFormat="1" applyBorder="1" applyAlignment="1">
      <alignment vertical="center" wrapText="1"/>
    </xf>
    <xf numFmtId="0" fontId="0" fillId="2" borderId="0" xfId="0" applyFill="1" applyAlignment="1">
      <alignment horizontal="center" vertical="center" wrapText="1"/>
    </xf>
    <xf numFmtId="10" fontId="28" fillId="0" borderId="14" xfId="0" applyNumberFormat="1" applyFont="1" applyBorder="1" applyAlignment="1">
      <alignment horizontal="center" vertical="center" wrapText="1"/>
    </xf>
    <xf numFmtId="9" fontId="0" fillId="0" borderId="1" xfId="7" applyFont="1" applyBorder="1" applyAlignment="1">
      <alignment horizontal="center" vertical="center"/>
    </xf>
    <xf numFmtId="0" fontId="0" fillId="0" borderId="0" xfId="0" applyAlignment="1">
      <alignment horizontal="center" vertical="center"/>
    </xf>
    <xf numFmtId="0" fontId="0" fillId="28" borderId="1" xfId="0" applyFill="1" applyBorder="1" applyAlignment="1">
      <alignment vertical="center" wrapText="1"/>
    </xf>
    <xf numFmtId="0" fontId="0" fillId="28" borderId="1" xfId="0" applyFill="1" applyBorder="1" applyAlignment="1">
      <alignment horizontal="center" vertical="center" wrapText="1"/>
    </xf>
    <xf numFmtId="0" fontId="0" fillId="20" borderId="0" xfId="0" applyFill="1"/>
    <xf numFmtId="0" fontId="0" fillId="27" borderId="1" xfId="0" applyFill="1" applyBorder="1" applyAlignment="1">
      <alignment horizontal="center" vertical="center" wrapText="1"/>
    </xf>
    <xf numFmtId="0" fontId="0" fillId="27" borderId="0" xfId="0" applyFill="1"/>
    <xf numFmtId="0" fontId="0" fillId="29" borderId="1" xfId="0" applyFill="1" applyBorder="1" applyAlignment="1">
      <alignment horizontal="center" vertical="center" wrapText="1"/>
    </xf>
    <xf numFmtId="0" fontId="0" fillId="30" borderId="1" xfId="0" applyFill="1" applyBorder="1" applyAlignment="1">
      <alignment horizontal="center" vertical="center" wrapText="1"/>
    </xf>
    <xf numFmtId="0" fontId="0" fillId="2" borderId="12" xfId="0" applyFill="1" applyBorder="1" applyAlignment="1">
      <alignment vertical="center" wrapText="1"/>
    </xf>
    <xf numFmtId="1" fontId="0" fillId="2" borderId="1" xfId="0" applyNumberFormat="1" applyFill="1" applyBorder="1" applyAlignment="1">
      <alignment horizontal="center" vertical="center" wrapText="1"/>
    </xf>
    <xf numFmtId="0" fontId="21" fillId="2" borderId="1" xfId="0" applyFont="1" applyFill="1" applyBorder="1" applyAlignment="1">
      <alignment horizontal="center" vertical="center" wrapText="1"/>
    </xf>
    <xf numFmtId="0" fontId="0" fillId="2" borderId="1" xfId="0" applyFill="1" applyBorder="1" applyAlignment="1">
      <alignment wrapText="1"/>
    </xf>
    <xf numFmtId="9" fontId="0" fillId="0" borderId="1" xfId="7" applyFont="1" applyFill="1" applyBorder="1" applyAlignment="1">
      <alignment horizontal="center" vertical="center"/>
    </xf>
    <xf numFmtId="1" fontId="0" fillId="2" borderId="1" xfId="0" applyNumberFormat="1" applyFill="1" applyBorder="1" applyAlignment="1">
      <alignment horizontal="center" vertical="center"/>
    </xf>
    <xf numFmtId="0" fontId="24" fillId="2" borderId="1" xfId="0" applyFont="1" applyFill="1" applyBorder="1" applyAlignment="1">
      <alignment horizontal="justify" vertical="center"/>
    </xf>
    <xf numFmtId="0" fontId="0" fillId="31" borderId="1" xfId="0" applyFill="1" applyBorder="1" applyAlignment="1">
      <alignment horizontal="center" vertical="center" wrapText="1"/>
    </xf>
    <xf numFmtId="49" fontId="0" fillId="0" borderId="1" xfId="0" applyNumberFormat="1" applyBorder="1" applyAlignment="1">
      <alignment horizontal="center" vertical="center"/>
    </xf>
    <xf numFmtId="0" fontId="23" fillId="0" borderId="1" xfId="0" applyFont="1" applyBorder="1" applyAlignment="1">
      <alignment horizontal="center" vertical="center" wrapText="1"/>
    </xf>
    <xf numFmtId="9" fontId="0" fillId="2"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5" fillId="2" borderId="1" xfId="1" applyFont="1" applyFill="1" applyBorder="1" applyAlignment="1">
      <alignment horizontal="left" vertical="center"/>
    </xf>
    <xf numFmtId="165" fontId="0" fillId="0" borderId="1" xfId="8" applyFont="1" applyBorder="1" applyAlignment="1">
      <alignment horizontal="center" vertical="center"/>
    </xf>
    <xf numFmtId="165" fontId="0" fillId="0" borderId="1" xfId="8" applyFont="1" applyBorder="1" applyAlignment="1">
      <alignment horizontal="center" vertical="center" wrapText="1"/>
    </xf>
    <xf numFmtId="165" fontId="0" fillId="2" borderId="1" xfId="8" applyFont="1" applyFill="1" applyBorder="1" applyAlignment="1">
      <alignment horizontal="center" vertical="center" wrapText="1"/>
    </xf>
    <xf numFmtId="165" fontId="0" fillId="0" borderId="1" xfId="8" applyFont="1" applyBorder="1"/>
    <xf numFmtId="165" fontId="0" fillId="0" borderId="1" xfId="8"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2" borderId="1" xfId="0" applyNumberFormat="1" applyFill="1" applyBorder="1" applyAlignment="1">
      <alignment horizontal="center" vertical="center" wrapText="1"/>
    </xf>
    <xf numFmtId="165" fontId="0" fillId="0" borderId="1" xfId="8" applyFont="1" applyBorder="1" applyAlignment="1">
      <alignment vertical="center"/>
    </xf>
    <xf numFmtId="0" fontId="0" fillId="2" borderId="1" xfId="0" applyFill="1" applyBorder="1" applyAlignment="1">
      <alignment horizontal="left" vertical="center" wrapText="1"/>
    </xf>
    <xf numFmtId="14" fontId="20" fillId="0" borderId="1" xfId="0" applyNumberFormat="1" applyFont="1" applyBorder="1" applyAlignment="1">
      <alignment horizontal="center" vertical="center" wrapText="1"/>
    </xf>
    <xf numFmtId="14" fontId="0" fillId="2" borderId="1" xfId="0" applyNumberFormat="1" applyFill="1" applyBorder="1" applyAlignment="1">
      <alignment horizontal="center" vertical="center"/>
    </xf>
    <xf numFmtId="14" fontId="0" fillId="0" borderId="0" xfId="0" applyNumberFormat="1"/>
    <xf numFmtId="14" fontId="14" fillId="2"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6" fillId="2" borderId="6" xfId="0" applyFont="1" applyFill="1" applyBorder="1" applyAlignment="1">
      <alignment horizontal="center" vertical="center"/>
    </xf>
    <xf numFmtId="0" fontId="26" fillId="2" borderId="8" xfId="0" applyFont="1" applyFill="1" applyBorder="1" applyAlignment="1">
      <alignment horizontal="center" vertical="center"/>
    </xf>
    <xf numFmtId="0" fontId="0" fillId="2" borderId="11" xfId="0" applyFill="1" applyBorder="1" applyAlignment="1">
      <alignment horizontal="left" vertical="center" wrapText="1"/>
    </xf>
    <xf numFmtId="10" fontId="0" fillId="2" borderId="1" xfId="7" applyNumberFormat="1" applyFont="1" applyFill="1" applyBorder="1" applyAlignment="1">
      <alignment horizontal="center" vertical="center" wrapText="1"/>
    </xf>
    <xf numFmtId="10" fontId="28" fillId="2" borderId="14" xfId="0" applyNumberFormat="1" applyFont="1" applyFill="1" applyBorder="1" applyAlignment="1">
      <alignment horizontal="center" vertical="center" wrapText="1"/>
    </xf>
    <xf numFmtId="2" fontId="0" fillId="2" borderId="1" xfId="7" applyNumberFormat="1" applyFont="1" applyFill="1" applyBorder="1" applyAlignment="1">
      <alignment horizontal="center" vertical="center" wrapText="1"/>
    </xf>
    <xf numFmtId="167" fontId="0" fillId="0" borderId="1" xfId="0" applyNumberFormat="1" applyBorder="1" applyAlignment="1">
      <alignment horizontal="center" vertical="center" wrapText="1"/>
    </xf>
    <xf numFmtId="44" fontId="0" fillId="0" borderId="1" xfId="2" applyFont="1" applyBorder="1" applyAlignment="1">
      <alignment horizontal="center" vertical="center"/>
    </xf>
    <xf numFmtId="0" fontId="20" fillId="2" borderId="8" xfId="0" applyFont="1" applyFill="1" applyBorder="1" applyAlignment="1">
      <alignment horizontal="center" vertical="center" wrapText="1"/>
    </xf>
    <xf numFmtId="0" fontId="0" fillId="33" borderId="1" xfId="0" applyFill="1" applyBorder="1" applyAlignment="1">
      <alignment horizontal="center" vertical="center" wrapText="1"/>
    </xf>
    <xf numFmtId="0" fontId="33" fillId="0" borderId="2" xfId="0" applyFont="1" applyBorder="1" applyAlignment="1">
      <alignment horizontal="left" vertical="center" wrapText="1"/>
    </xf>
    <xf numFmtId="0" fontId="30" fillId="2" borderId="1" xfId="0" applyFont="1" applyFill="1" applyBorder="1" applyAlignment="1">
      <alignment horizontal="center" vertical="center" wrapText="1"/>
    </xf>
    <xf numFmtId="1" fontId="34" fillId="2" borderId="1" xfId="0" applyNumberFormat="1" applyFont="1" applyFill="1" applyBorder="1" applyAlignment="1">
      <alignment horizontal="center" vertical="center" wrapText="1"/>
    </xf>
    <xf numFmtId="0" fontId="0" fillId="34" borderId="1" xfId="0" applyFill="1" applyBorder="1" applyAlignment="1">
      <alignment horizontal="center" vertical="center" wrapText="1"/>
    </xf>
    <xf numFmtId="0" fontId="0" fillId="0" borderId="2" xfId="0" applyBorder="1" applyAlignment="1">
      <alignment horizontal="left" vertical="center" wrapText="1"/>
    </xf>
    <xf numFmtId="0" fontId="34" fillId="2" borderId="1" xfId="0" applyFont="1" applyFill="1" applyBorder="1" applyAlignment="1">
      <alignment horizontal="center" vertical="center" wrapText="1"/>
    </xf>
    <xf numFmtId="0" fontId="0" fillId="0" borderId="4" xfId="0" applyBorder="1" applyAlignment="1">
      <alignment horizontal="center" vertical="center" wrapText="1"/>
    </xf>
    <xf numFmtId="44" fontId="0" fillId="0" borderId="1" xfId="0" applyNumberFormat="1" applyBorder="1" applyAlignment="1">
      <alignment horizontal="center" vertical="center"/>
    </xf>
    <xf numFmtId="4" fontId="35" fillId="0" borderId="1" xfId="0" applyNumberFormat="1" applyFont="1" applyBorder="1" applyAlignment="1">
      <alignment vertical="center" wrapText="1"/>
    </xf>
    <xf numFmtId="4" fontId="21" fillId="0" borderId="1" xfId="0" applyNumberFormat="1" applyFont="1" applyBorder="1" applyAlignment="1">
      <alignment vertical="center" wrapText="1"/>
    </xf>
    <xf numFmtId="3" fontId="0" fillId="2" borderId="1" xfId="0" applyNumberFormat="1" applyFill="1" applyBorder="1" applyAlignment="1">
      <alignment horizontal="center" vertical="center" wrapText="1"/>
    </xf>
    <xf numFmtId="170" fontId="36" fillId="0" borderId="1" xfId="11" applyNumberFormat="1" applyFont="1" applyBorder="1" applyAlignment="1">
      <alignment horizontal="center" vertical="center"/>
    </xf>
    <xf numFmtId="171" fontId="0" fillId="2" borderId="1" xfId="8" applyNumberFormat="1" applyFont="1" applyFill="1" applyBorder="1" applyAlignment="1">
      <alignment horizontal="center" vertical="center" wrapText="1"/>
    </xf>
    <xf numFmtId="17" fontId="0" fillId="2" borderId="1" xfId="0" applyNumberFormat="1" applyFill="1" applyBorder="1" applyAlignment="1">
      <alignment horizontal="center" vertical="center" wrapText="1"/>
    </xf>
    <xf numFmtId="171"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171" fontId="0" fillId="0" borderId="1" xfId="8" applyNumberFormat="1" applyFont="1" applyBorder="1" applyAlignment="1">
      <alignment horizontal="center" vertical="center" wrapText="1"/>
    </xf>
    <xf numFmtId="44" fontId="1" fillId="0" borderId="1" xfId="2" applyFont="1" applyBorder="1" applyAlignment="1">
      <alignment vertical="center"/>
    </xf>
    <xf numFmtId="44" fontId="0" fillId="0" borderId="1" xfId="2" applyFont="1" applyBorder="1" applyAlignment="1">
      <alignment horizontal="center" vertical="center" wrapText="1"/>
    </xf>
    <xf numFmtId="8" fontId="37" fillId="0" borderId="1" xfId="0" applyNumberFormat="1" applyFont="1" applyBorder="1" applyAlignment="1">
      <alignment horizontal="center" vertical="center" wrapText="1"/>
    </xf>
    <xf numFmtId="8" fontId="37" fillId="0" borderId="11" xfId="0" applyNumberFormat="1" applyFont="1" applyBorder="1" applyAlignment="1">
      <alignment horizontal="center" vertical="center" wrapText="1"/>
    </xf>
    <xf numFmtId="8" fontId="28" fillId="0" borderId="1" xfId="0" applyNumberFormat="1" applyFont="1" applyBorder="1" applyAlignment="1">
      <alignment horizontal="right" vertical="center" wrapText="1"/>
    </xf>
    <xf numFmtId="171" fontId="1" fillId="0" borderId="15" xfId="0" applyNumberFormat="1" applyFont="1" applyBorder="1" applyAlignment="1">
      <alignment vertical="center"/>
    </xf>
    <xf numFmtId="171" fontId="1" fillId="0" borderId="14" xfId="0" applyNumberFormat="1" applyFont="1" applyBorder="1" applyAlignment="1">
      <alignment vertical="center"/>
    </xf>
    <xf numFmtId="14" fontId="0" fillId="0" borderId="1" xfId="0" applyNumberFormat="1" applyBorder="1" applyAlignment="1">
      <alignment vertical="center" wrapText="1"/>
    </xf>
    <xf numFmtId="171" fontId="1" fillId="0" borderId="1" xfId="0" applyNumberFormat="1" applyFont="1" applyBorder="1" applyAlignment="1">
      <alignment vertical="center"/>
    </xf>
    <xf numFmtId="0" fontId="20" fillId="0" borderId="1" xfId="0" applyFont="1" applyBorder="1" applyAlignment="1">
      <alignment horizontal="center" vertical="center"/>
    </xf>
    <xf numFmtId="172" fontId="1" fillId="0" borderId="17" xfId="0" applyNumberFormat="1" applyFont="1" applyBorder="1" applyAlignment="1">
      <alignment vertical="center"/>
    </xf>
    <xf numFmtId="171" fontId="1" fillId="0" borderId="18" xfId="0" applyNumberFormat="1" applyFont="1" applyBorder="1" applyAlignment="1">
      <alignment vertical="center"/>
    </xf>
    <xf numFmtId="171" fontId="1" fillId="0" borderId="2" xfId="0" applyNumberFormat="1" applyFont="1" applyBorder="1" applyAlignment="1">
      <alignment vertical="center"/>
    </xf>
    <xf numFmtId="3" fontId="0" fillId="0" borderId="1" xfId="0" applyNumberFormat="1" applyBorder="1" applyAlignment="1">
      <alignment horizontal="center" vertical="center" wrapText="1"/>
    </xf>
    <xf numFmtId="173" fontId="0" fillId="0" borderId="1" xfId="8" applyNumberFormat="1" applyFont="1" applyBorder="1" applyAlignment="1">
      <alignment horizontal="center" vertical="center" wrapText="1"/>
    </xf>
    <xf numFmtId="0" fontId="38" fillId="2" borderId="5" xfId="0" applyFont="1" applyFill="1" applyBorder="1" applyAlignment="1">
      <alignment horizontal="center" vertical="center" wrapText="1"/>
    </xf>
    <xf numFmtId="49" fontId="0" fillId="0" borderId="1" xfId="0" applyNumberFormat="1" applyBorder="1" applyAlignment="1">
      <alignment vertical="top" wrapText="1"/>
    </xf>
    <xf numFmtId="10" fontId="28" fillId="0" borderId="19" xfId="0" applyNumberFormat="1" applyFont="1" applyBorder="1" applyAlignment="1">
      <alignment horizontal="center" vertical="center" wrapText="1"/>
    </xf>
    <xf numFmtId="1" fontId="39" fillId="2" borderId="1" xfId="11" applyNumberFormat="1" applyFont="1" applyFill="1" applyBorder="1" applyAlignment="1">
      <alignment horizontal="center" vertical="center"/>
    </xf>
    <xf numFmtId="1" fontId="1" fillId="2" borderId="1" xfId="11" applyNumberFormat="1" applyFont="1" applyFill="1" applyBorder="1" applyAlignment="1">
      <alignment horizontal="center" vertical="center" wrapText="1"/>
    </xf>
    <xf numFmtId="1" fontId="39"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39" fillId="2" borderId="1" xfId="0" applyFont="1" applyFill="1" applyBorder="1" applyAlignment="1">
      <alignment horizontal="center" vertical="center"/>
    </xf>
    <xf numFmtId="10" fontId="1" fillId="2" borderId="1" xfId="7" applyNumberFormat="1" applyFont="1" applyFill="1" applyBorder="1" applyAlignment="1">
      <alignment horizontal="center" vertical="center"/>
    </xf>
    <xf numFmtId="9" fontId="8" fillId="2" borderId="1" xfId="0" applyNumberFormat="1" applyFont="1" applyFill="1" applyBorder="1" applyAlignment="1">
      <alignment horizontal="center" vertical="center"/>
    </xf>
    <xf numFmtId="0" fontId="5" fillId="11" borderId="11" xfId="0" applyFont="1" applyFill="1" applyBorder="1" applyAlignment="1">
      <alignment horizontal="center" vertical="center" wrapText="1"/>
    </xf>
    <xf numFmtId="0" fontId="6" fillId="34" borderId="1" xfId="0" applyFont="1" applyFill="1" applyBorder="1" applyAlignment="1">
      <alignment horizontal="center" vertical="center" wrapText="1"/>
    </xf>
    <xf numFmtId="0" fontId="0" fillId="34" borderId="1" xfId="0" applyFill="1" applyBorder="1" applyAlignment="1">
      <alignment horizontal="center" vertical="center"/>
    </xf>
    <xf numFmtId="44" fontId="0" fillId="34" borderId="1" xfId="2" applyFont="1" applyFill="1" applyBorder="1" applyAlignment="1">
      <alignment horizontal="center" vertical="center"/>
    </xf>
    <xf numFmtId="167" fontId="0" fillId="34" borderId="1" xfId="0" applyNumberFormat="1" applyFill="1" applyBorder="1" applyAlignment="1">
      <alignment horizontal="center" vertical="center" wrapText="1"/>
    </xf>
    <xf numFmtId="165" fontId="0" fillId="34" borderId="1" xfId="8" applyFont="1" applyFill="1" applyBorder="1" applyAlignment="1">
      <alignment horizontal="center" vertical="center" wrapText="1"/>
    </xf>
    <xf numFmtId="165" fontId="32" fillId="34" borderId="1" xfId="8" applyFont="1" applyFill="1" applyBorder="1" applyAlignment="1" applyProtection="1">
      <alignment horizontal="center" vertical="center" wrapText="1"/>
    </xf>
    <xf numFmtId="6" fontId="0" fillId="34" borderId="1" xfId="0" applyNumberFormat="1" applyFill="1" applyBorder="1" applyAlignment="1">
      <alignment horizontal="center" vertical="center" wrapText="1"/>
    </xf>
    <xf numFmtId="165" fontId="0" fillId="34" borderId="1" xfId="8" applyFont="1" applyFill="1" applyBorder="1" applyAlignment="1">
      <alignment horizontal="center" vertical="center"/>
    </xf>
    <xf numFmtId="0" fontId="0" fillId="34" borderId="1" xfId="0" applyFill="1" applyBorder="1" applyAlignment="1">
      <alignment horizontal="center"/>
    </xf>
    <xf numFmtId="168" fontId="0" fillId="34" borderId="1" xfId="0" applyNumberFormat="1" applyFill="1" applyBorder="1" applyAlignment="1">
      <alignment horizontal="center" vertical="center" wrapText="1"/>
    </xf>
    <xf numFmtId="44" fontId="0" fillId="34" borderId="1" xfId="2" applyFont="1" applyFill="1" applyBorder="1" applyAlignment="1">
      <alignment horizontal="center" vertical="center" wrapText="1"/>
    </xf>
    <xf numFmtId="169" fontId="0" fillId="34" borderId="1" xfId="0" applyNumberFormat="1" applyFill="1" applyBorder="1" applyAlignment="1">
      <alignment horizontal="center" vertical="center" wrapText="1"/>
    </xf>
    <xf numFmtId="0" fontId="0" fillId="34" borderId="1" xfId="0" applyFill="1" applyBorder="1" applyAlignment="1">
      <alignment vertical="center"/>
    </xf>
    <xf numFmtId="0" fontId="27" fillId="34" borderId="12" xfId="0" applyFont="1" applyFill="1" applyBorder="1" applyAlignment="1">
      <alignment horizontal="center" vertical="center" wrapText="1"/>
    </xf>
    <xf numFmtId="0" fontId="0" fillId="0" borderId="12" xfId="0" applyBorder="1" applyAlignment="1">
      <alignment vertical="center" wrapText="1"/>
    </xf>
    <xf numFmtId="167" fontId="0" fillId="34" borderId="1" xfId="8" applyNumberFormat="1" applyFont="1" applyFill="1" applyBorder="1" applyAlignment="1">
      <alignment horizontal="center" vertical="center" wrapText="1"/>
    </xf>
    <xf numFmtId="49" fontId="40" fillId="34" borderId="0" xfId="0" applyNumberFormat="1" applyFont="1" applyFill="1" applyAlignment="1">
      <alignment horizontal="center" vertical="center" wrapText="1"/>
    </xf>
    <xf numFmtId="167" fontId="0" fillId="34" borderId="1" xfId="12" applyNumberFormat="1" applyFont="1" applyFill="1" applyBorder="1" applyAlignment="1">
      <alignment horizontal="center" vertical="center" wrapText="1"/>
    </xf>
    <xf numFmtId="44" fontId="0" fillId="34" borderId="1" xfId="12" applyFont="1" applyFill="1" applyBorder="1" applyAlignment="1">
      <alignment horizontal="center" vertical="center" wrapText="1"/>
    </xf>
    <xf numFmtId="0" fontId="22" fillId="36" borderId="1" xfId="0" applyFont="1" applyFill="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wrapText="1"/>
    </xf>
    <xf numFmtId="0" fontId="0" fillId="0" borderId="12" xfId="0" applyBorder="1" applyAlignment="1">
      <alignment horizontal="left" vertical="center" wrapText="1"/>
    </xf>
    <xf numFmtId="0" fontId="28" fillId="0" borderId="13" xfId="0" applyFont="1" applyBorder="1" applyAlignment="1">
      <alignment horizontal="left" vertical="center" wrapText="1"/>
    </xf>
    <xf numFmtId="0" fontId="0" fillId="0" borderId="13" xfId="0" applyBorder="1" applyAlignment="1">
      <alignment horizontal="left" vertical="center" wrapText="1"/>
    </xf>
    <xf numFmtId="0" fontId="28" fillId="0" borderId="1" xfId="0" applyFont="1" applyBorder="1" applyAlignment="1">
      <alignment horizontal="left" vertic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165" fontId="0" fillId="0" borderId="13" xfId="8" applyFont="1" applyBorder="1" applyAlignment="1">
      <alignment horizontal="center" vertical="center" wrapText="1"/>
    </xf>
    <xf numFmtId="165" fontId="0" fillId="0" borderId="12" xfId="8" applyFont="1" applyBorder="1" applyAlignment="1">
      <alignment horizontal="center" vertical="center" wrapText="1"/>
    </xf>
    <xf numFmtId="0" fontId="0" fillId="0" borderId="13" xfId="0" applyBorder="1" applyAlignment="1">
      <alignment horizontal="center" vertical="center"/>
    </xf>
    <xf numFmtId="165" fontId="0" fillId="0" borderId="13" xfId="8" applyFont="1" applyBorder="1" applyAlignment="1">
      <alignment horizontal="center" vertical="center"/>
    </xf>
    <xf numFmtId="166" fontId="0" fillId="0" borderId="13" xfId="0" applyNumberFormat="1" applyBorder="1" applyAlignment="1">
      <alignment horizontal="center" vertical="center"/>
    </xf>
    <xf numFmtId="165" fontId="0" fillId="2" borderId="13" xfId="8" applyFont="1" applyFill="1" applyBorder="1" applyAlignment="1">
      <alignment horizontal="center" vertical="center" wrapText="1"/>
    </xf>
    <xf numFmtId="0" fontId="0" fillId="0" borderId="16" xfId="0" applyBorder="1" applyAlignment="1">
      <alignment horizontal="center" vertical="center" wrapText="1"/>
    </xf>
    <xf numFmtId="9" fontId="42" fillId="37" borderId="1" xfId="0" applyNumberFormat="1" applyFont="1" applyFill="1" applyBorder="1" applyAlignment="1">
      <alignment horizontal="center" vertical="center"/>
    </xf>
    <xf numFmtId="0" fontId="42" fillId="37" borderId="1" xfId="0" applyFont="1" applyFill="1" applyBorder="1" applyAlignment="1">
      <alignment horizontal="center" vertical="center"/>
    </xf>
    <xf numFmtId="0" fontId="5" fillId="32"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9" fontId="0" fillId="2" borderId="11" xfId="0" applyNumberFormat="1" applyFill="1" applyBorder="1" applyAlignment="1">
      <alignment horizontal="center" vertical="center"/>
    </xf>
    <xf numFmtId="0" fontId="5" fillId="38" borderId="11" xfId="0" applyFont="1" applyFill="1" applyBorder="1" applyAlignment="1">
      <alignment horizontal="center" vertical="center" wrapText="1"/>
    </xf>
    <xf numFmtId="0" fontId="8" fillId="38" borderId="1" xfId="0" applyFont="1" applyFill="1" applyBorder="1" applyAlignment="1">
      <alignment horizontal="center" vertical="center"/>
    </xf>
    <xf numFmtId="0" fontId="8" fillId="38" borderId="1" xfId="0" applyFont="1" applyFill="1" applyBorder="1" applyAlignment="1">
      <alignment horizontal="center" vertical="center" wrapText="1"/>
    </xf>
    <xf numFmtId="0" fontId="18" fillId="38" borderId="1" xfId="0" applyFont="1" applyFill="1" applyBorder="1" applyAlignment="1">
      <alignment horizontal="center" vertical="center" wrapText="1"/>
    </xf>
    <xf numFmtId="9" fontId="8" fillId="38" borderId="1" xfId="7" applyFont="1" applyFill="1" applyBorder="1" applyAlignment="1">
      <alignment horizontal="center" vertical="center"/>
    </xf>
    <xf numFmtId="0" fontId="0" fillId="38" borderId="0" xfId="0" applyFill="1"/>
    <xf numFmtId="10" fontId="42" fillId="37" borderId="1" xfId="7" applyNumberFormat="1" applyFont="1" applyFill="1" applyBorder="1" applyAlignment="1">
      <alignment horizontal="center" vertical="center"/>
    </xf>
    <xf numFmtId="2" fontId="42" fillId="37" borderId="1" xfId="0" applyNumberFormat="1" applyFont="1" applyFill="1" applyBorder="1" applyAlignment="1">
      <alignment horizontal="center" vertical="center"/>
    </xf>
    <xf numFmtId="10" fontId="42" fillId="37" borderId="1" xfId="0" applyNumberFormat="1" applyFont="1" applyFill="1" applyBorder="1" applyAlignment="1">
      <alignment horizontal="center" vertical="center"/>
    </xf>
    <xf numFmtId="10" fontId="45" fillId="37" borderId="1" xfId="0" applyNumberFormat="1" applyFont="1" applyFill="1" applyBorder="1" applyAlignment="1">
      <alignment horizontal="center" vertical="center"/>
    </xf>
    <xf numFmtId="9" fontId="44" fillId="37" borderId="1" xfId="0" applyNumberFormat="1" applyFont="1" applyFill="1" applyBorder="1" applyAlignment="1">
      <alignment horizontal="center" vertical="center"/>
    </xf>
    <xf numFmtId="0" fontId="44" fillId="37" borderId="1" xfId="0" applyFont="1" applyFill="1" applyBorder="1" applyAlignment="1">
      <alignment horizontal="center" vertical="center"/>
    </xf>
    <xf numFmtId="9" fontId="44" fillId="35" borderId="1" xfId="0" applyNumberFormat="1" applyFont="1" applyFill="1" applyBorder="1" applyAlignment="1">
      <alignment horizontal="center" vertical="center"/>
    </xf>
    <xf numFmtId="0" fontId="44" fillId="35" borderId="1" xfId="0" applyFont="1" applyFill="1" applyBorder="1" applyAlignment="1">
      <alignment horizontal="center" vertical="center"/>
    </xf>
    <xf numFmtId="0" fontId="46" fillId="11" borderId="1" xfId="0" applyFont="1" applyFill="1" applyBorder="1" applyAlignment="1">
      <alignment horizontal="center" vertical="center" wrapText="1"/>
    </xf>
    <xf numFmtId="0" fontId="46" fillId="2" borderId="1" xfId="0" applyFont="1" applyFill="1" applyBorder="1" applyAlignment="1">
      <alignment horizontal="center" vertical="center" wrapText="1"/>
    </xf>
    <xf numFmtId="10" fontId="48" fillId="2" borderId="1" xfId="0" applyNumberFormat="1" applyFont="1" applyFill="1" applyBorder="1" applyAlignment="1">
      <alignment horizontal="center" vertical="center" wrapText="1"/>
    </xf>
    <xf numFmtId="0" fontId="46" fillId="11" borderId="1" xfId="0" applyFont="1" applyFill="1" applyBorder="1" applyAlignment="1">
      <alignment horizontal="center" vertical="center"/>
    </xf>
    <xf numFmtId="0" fontId="46" fillId="2" borderId="1" xfId="0" applyFont="1" applyFill="1" applyBorder="1" applyAlignment="1">
      <alignment horizontal="center" vertical="center"/>
    </xf>
    <xf numFmtId="0" fontId="49" fillId="2" borderId="1" xfId="0" applyFont="1" applyFill="1" applyBorder="1" applyAlignment="1">
      <alignment horizontal="center" vertical="center"/>
    </xf>
    <xf numFmtId="10" fontId="48" fillId="2" borderId="1" xfId="0" applyNumberFormat="1" applyFont="1" applyFill="1" applyBorder="1" applyAlignment="1">
      <alignment horizontal="center" vertical="center"/>
    </xf>
    <xf numFmtId="0" fontId="47" fillId="11"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49" fillId="38" borderId="1" xfId="0" applyFont="1" applyFill="1" applyBorder="1" applyAlignment="1">
      <alignment horizontal="center" vertical="center"/>
    </xf>
    <xf numFmtId="10" fontId="51" fillId="0" borderId="1" xfId="7" applyNumberFormat="1" applyFont="1" applyBorder="1" applyAlignment="1">
      <alignment horizontal="center" vertical="center"/>
    </xf>
    <xf numFmtId="0" fontId="22" fillId="39" borderId="1" xfId="0" applyFont="1" applyFill="1" applyBorder="1" applyAlignment="1">
      <alignment horizontal="center" vertical="center" wrapText="1"/>
    </xf>
    <xf numFmtId="1" fontId="0" fillId="4" borderId="1" xfId="7" applyNumberFormat="1" applyFont="1" applyFill="1" applyBorder="1" applyAlignment="1">
      <alignment horizontal="center" vertical="center" wrapText="1"/>
    </xf>
    <xf numFmtId="9" fontId="0" fillId="4" borderId="1" xfId="7" applyFont="1" applyFill="1" applyBorder="1" applyAlignment="1">
      <alignment horizontal="center" vertical="center" wrapText="1"/>
    </xf>
    <xf numFmtId="1" fontId="31" fillId="4" borderId="1" xfId="7" applyNumberFormat="1" applyFont="1" applyFill="1" applyBorder="1" applyAlignment="1">
      <alignment horizontal="center" vertical="center" wrapText="1"/>
    </xf>
    <xf numFmtId="174" fontId="31" fillId="4" borderId="1" xfId="7" applyNumberFormat="1" applyFont="1" applyFill="1" applyBorder="1" applyAlignment="1">
      <alignment horizontal="center" vertical="center" wrapText="1"/>
    </xf>
    <xf numFmtId="10" fontId="0" fillId="4" borderId="1" xfId="7"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2" fontId="0" fillId="4" borderId="1" xfId="7" applyNumberFormat="1" applyFont="1" applyFill="1" applyBorder="1" applyAlignment="1">
      <alignment horizontal="center" vertical="center" wrapText="1"/>
    </xf>
    <xf numFmtId="3" fontId="0" fillId="4" borderId="1" xfId="7" applyNumberFormat="1" applyFont="1" applyFill="1" applyBorder="1" applyAlignment="1">
      <alignment horizontal="center" vertical="center" wrapText="1"/>
    </xf>
    <xf numFmtId="10" fontId="41" fillId="4" borderId="1" xfId="7" applyNumberFormat="1" applyFont="1" applyFill="1" applyBorder="1" applyAlignment="1">
      <alignment horizontal="center" vertical="center" wrapText="1"/>
    </xf>
    <xf numFmtId="0" fontId="0" fillId="4" borderId="0" xfId="0" applyFill="1"/>
    <xf numFmtId="1" fontId="0" fillId="2" borderId="1" xfId="7" applyNumberFormat="1" applyFont="1" applyFill="1" applyBorder="1" applyAlignment="1">
      <alignment horizontal="center" vertical="center" wrapText="1"/>
    </xf>
    <xf numFmtId="174" fontId="31" fillId="2" borderId="1" xfId="7"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vertical="center" wrapText="1"/>
    </xf>
    <xf numFmtId="165" fontId="0" fillId="2" borderId="16" xfId="8" applyFont="1" applyFill="1" applyBorder="1" applyAlignment="1">
      <alignment horizontal="center" vertical="center" wrapText="1"/>
    </xf>
    <xf numFmtId="171" fontId="1" fillId="0" borderId="0" xfId="0" applyNumberFormat="1" applyFont="1" applyAlignment="1">
      <alignment vertical="center"/>
    </xf>
    <xf numFmtId="0" fontId="0" fillId="2" borderId="11" xfId="0" applyFill="1" applyBorder="1" applyAlignment="1">
      <alignment horizontal="center" vertical="center"/>
    </xf>
    <xf numFmtId="10" fontId="22" fillId="37" borderId="1" xfId="7" applyNumberFormat="1" applyFont="1" applyFill="1" applyBorder="1" applyAlignment="1">
      <alignment horizontal="center" vertical="center" wrapText="1"/>
    </xf>
    <xf numFmtId="10" fontId="52" fillId="2" borderId="4" xfId="0" applyNumberFormat="1" applyFont="1" applyFill="1" applyBorder="1" applyAlignment="1">
      <alignment horizontal="center" vertical="center" wrapText="1"/>
    </xf>
    <xf numFmtId="10" fontId="52" fillId="2" borderId="1" xfId="7" applyNumberFormat="1" applyFont="1" applyFill="1" applyBorder="1" applyAlignment="1">
      <alignment horizontal="center" vertical="center" wrapText="1"/>
    </xf>
    <xf numFmtId="0" fontId="0" fillId="22" borderId="1" xfId="0" applyFill="1" applyBorder="1" applyAlignment="1">
      <alignment horizontal="center" vertical="center"/>
    </xf>
    <xf numFmtId="0" fontId="0" fillId="22" borderId="1" xfId="0" applyFill="1" applyBorder="1" applyAlignment="1">
      <alignment vertical="top" wrapText="1"/>
    </xf>
    <xf numFmtId="49" fontId="0" fillId="22" borderId="1" xfId="0" applyNumberFormat="1" applyFill="1" applyBorder="1" applyAlignment="1">
      <alignment horizontal="center" vertical="center"/>
    </xf>
    <xf numFmtId="10" fontId="28" fillId="22" borderId="14" xfId="0" applyNumberFormat="1" applyFont="1" applyFill="1" applyBorder="1" applyAlignment="1">
      <alignment horizontal="center" vertical="center" wrapText="1"/>
    </xf>
    <xf numFmtId="0" fontId="8" fillId="22" borderId="1" xfId="0" applyFont="1" applyFill="1" applyBorder="1" applyAlignment="1">
      <alignment horizontal="center" vertical="center" wrapText="1"/>
    </xf>
    <xf numFmtId="0" fontId="46" fillId="22" borderId="1" xfId="0" applyFont="1" applyFill="1" applyBorder="1" applyAlignment="1">
      <alignment horizontal="center" vertical="center" wrapText="1"/>
    </xf>
    <xf numFmtId="0" fontId="42" fillId="40" borderId="1" xfId="0" applyFont="1" applyFill="1" applyBorder="1" applyAlignment="1">
      <alignment horizontal="center" vertical="center"/>
    </xf>
    <xf numFmtId="10" fontId="42" fillId="40" borderId="1" xfId="7" applyNumberFormat="1" applyFont="1" applyFill="1" applyBorder="1" applyAlignment="1">
      <alignment horizontal="center" vertical="center"/>
    </xf>
    <xf numFmtId="0" fontId="0" fillId="22" borderId="0" xfId="0" applyFill="1"/>
    <xf numFmtId="0" fontId="46" fillId="2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30" borderId="1" xfId="0" applyFill="1" applyBorder="1" applyAlignment="1">
      <alignment horizontal="center" vertical="center"/>
    </xf>
    <xf numFmtId="0" fontId="0" fillId="30" borderId="1" xfId="0" applyFill="1" applyBorder="1" applyAlignment="1">
      <alignment vertical="top" wrapText="1"/>
    </xf>
    <xf numFmtId="49" fontId="0" fillId="30" borderId="1" xfId="0" applyNumberFormat="1" applyFill="1" applyBorder="1" applyAlignment="1">
      <alignment horizontal="center" vertical="center"/>
    </xf>
    <xf numFmtId="10" fontId="28" fillId="30" borderId="14" xfId="0" applyNumberFormat="1" applyFont="1" applyFill="1" applyBorder="1" applyAlignment="1">
      <alignment horizontal="center" vertical="center" wrapText="1"/>
    </xf>
    <xf numFmtId="0" fontId="7" fillId="30" borderId="1" xfId="0" applyFont="1" applyFill="1" applyBorder="1" applyAlignment="1">
      <alignment horizontal="center" vertical="center"/>
    </xf>
    <xf numFmtId="0" fontId="8" fillId="30" borderId="1" xfId="0" applyFont="1" applyFill="1" applyBorder="1" applyAlignment="1">
      <alignment horizontal="center" vertical="center"/>
    </xf>
    <xf numFmtId="0" fontId="46" fillId="30" borderId="1" xfId="0" applyFont="1" applyFill="1" applyBorder="1" applyAlignment="1">
      <alignment horizontal="center" vertical="center"/>
    </xf>
    <xf numFmtId="0" fontId="42" fillId="42" borderId="1" xfId="0" applyFont="1" applyFill="1" applyBorder="1" applyAlignment="1">
      <alignment horizontal="center" vertical="center"/>
    </xf>
    <xf numFmtId="10" fontId="42" fillId="42" borderId="1" xfId="7" applyNumberFormat="1" applyFont="1" applyFill="1" applyBorder="1" applyAlignment="1">
      <alignment horizontal="center" vertical="center"/>
    </xf>
    <xf numFmtId="0" fontId="0" fillId="30" borderId="0" xfId="0" applyFill="1"/>
    <xf numFmtId="0" fontId="0" fillId="4" borderId="1" xfId="7" applyNumberFormat="1" applyFont="1" applyFill="1" applyBorder="1" applyAlignment="1">
      <alignment horizontal="center" vertical="center" wrapText="1"/>
    </xf>
    <xf numFmtId="10" fontId="29" fillId="2" borderId="1" xfId="0" applyNumberFormat="1" applyFont="1" applyFill="1" applyBorder="1" applyAlignment="1">
      <alignment horizontal="center" vertical="center" wrapText="1"/>
    </xf>
    <xf numFmtId="10" fontId="29" fillId="2" borderId="1" xfId="7" applyNumberFormat="1" applyFont="1" applyFill="1" applyBorder="1" applyAlignment="1">
      <alignment horizontal="center" vertical="center" wrapText="1"/>
    </xf>
    <xf numFmtId="10" fontId="29" fillId="2" borderId="1" xfId="0" applyNumberFormat="1" applyFont="1" applyFill="1" applyBorder="1" applyAlignment="1">
      <alignment horizontal="center" vertical="center"/>
    </xf>
    <xf numFmtId="0" fontId="0" fillId="41" borderId="1" xfId="7" applyNumberFormat="1" applyFont="1" applyFill="1" applyBorder="1" applyAlignment="1">
      <alignment horizontal="center" vertical="center" wrapText="1"/>
    </xf>
    <xf numFmtId="10" fontId="7" fillId="2" borderId="1" xfId="7" applyNumberFormat="1" applyFont="1" applyFill="1" applyBorder="1" applyAlignment="1">
      <alignment horizontal="center" vertical="center" wrapText="1"/>
    </xf>
    <xf numFmtId="0" fontId="41" fillId="4" borderId="1" xfId="7" applyNumberFormat="1" applyFont="1" applyFill="1" applyBorder="1" applyAlignment="1">
      <alignment horizontal="center" vertical="center" wrapText="1"/>
    </xf>
    <xf numFmtId="0" fontId="53" fillId="2" borderId="1" xfId="0" applyFont="1" applyFill="1" applyBorder="1" applyAlignment="1">
      <alignment horizontal="center" vertical="center"/>
    </xf>
    <xf numFmtId="10" fontId="2" fillId="2" borderId="24" xfId="0" applyNumberFormat="1" applyFont="1" applyFill="1" applyBorder="1" applyAlignment="1">
      <alignment horizontal="center" vertical="center"/>
    </xf>
    <xf numFmtId="0" fontId="0" fillId="0" borderId="12" xfId="0" applyBorder="1" applyAlignment="1">
      <alignment horizontal="center" vertical="center"/>
    </xf>
    <xf numFmtId="0" fontId="7" fillId="43" borderId="1" xfId="0" applyFont="1" applyFill="1" applyBorder="1" applyAlignment="1">
      <alignment horizontal="center" vertical="center"/>
    </xf>
    <xf numFmtId="9" fontId="46" fillId="2" borderId="1" xfId="7" applyFont="1" applyFill="1" applyBorder="1" applyAlignment="1">
      <alignment horizontal="center" vertical="center"/>
    </xf>
    <xf numFmtId="0" fontId="0" fillId="43" borderId="1" xfId="0" applyFill="1" applyBorder="1" applyAlignment="1">
      <alignment horizontal="center" vertical="center"/>
    </xf>
    <xf numFmtId="0" fontId="0" fillId="43" borderId="1" xfId="0" applyFill="1" applyBorder="1" applyAlignment="1">
      <alignment vertical="top" wrapText="1"/>
    </xf>
    <xf numFmtId="0" fontId="0" fillId="43" borderId="1" xfId="0" applyFill="1" applyBorder="1" applyAlignment="1">
      <alignment horizontal="center" vertical="center" wrapText="1"/>
    </xf>
    <xf numFmtId="49" fontId="0" fillId="43" borderId="1" xfId="0" applyNumberFormat="1" applyFill="1" applyBorder="1" applyAlignment="1">
      <alignment horizontal="center" vertical="center"/>
    </xf>
    <xf numFmtId="10" fontId="28" fillId="43" borderId="14" xfId="0" applyNumberFormat="1" applyFont="1" applyFill="1" applyBorder="1" applyAlignment="1">
      <alignment horizontal="center" vertical="center" wrapText="1"/>
    </xf>
    <xf numFmtId="9" fontId="8" fillId="43" borderId="1" xfId="7" applyFont="1" applyFill="1" applyBorder="1" applyAlignment="1">
      <alignment horizontal="center" vertical="center"/>
    </xf>
    <xf numFmtId="0" fontId="0" fillId="43" borderId="0" xfId="0" applyFill="1"/>
    <xf numFmtId="10" fontId="46" fillId="11" borderId="1" xfId="7" applyNumberFormat="1" applyFont="1" applyFill="1" applyBorder="1" applyAlignment="1">
      <alignment horizontal="center" vertical="center"/>
    </xf>
    <xf numFmtId="9" fontId="46" fillId="43" borderId="1" xfId="7" applyFont="1" applyFill="1" applyBorder="1" applyAlignment="1">
      <alignment horizontal="center" vertical="center"/>
    </xf>
    <xf numFmtId="175" fontId="46" fillId="43" borderId="1" xfId="7" applyNumberFormat="1" applyFont="1" applyFill="1" applyBorder="1" applyAlignment="1">
      <alignment horizontal="center" vertical="center"/>
    </xf>
    <xf numFmtId="10" fontId="46" fillId="2" borderId="1" xfId="7" applyNumberFormat="1" applyFont="1" applyFill="1" applyBorder="1" applyAlignment="1">
      <alignment horizontal="center" vertical="center"/>
    </xf>
    <xf numFmtId="10" fontId="46" fillId="43" borderId="1" xfId="7" applyNumberFormat="1" applyFont="1" applyFill="1" applyBorder="1" applyAlignment="1">
      <alignment horizontal="center" vertical="center"/>
    </xf>
    <xf numFmtId="10" fontId="8" fillId="43" borderId="1" xfId="7" applyNumberFormat="1" applyFont="1" applyFill="1" applyBorder="1" applyAlignment="1">
      <alignment horizontal="center" vertical="center"/>
    </xf>
    <xf numFmtId="10" fontId="48" fillId="2" borderId="1" xfId="7" applyNumberFormat="1" applyFont="1" applyFill="1" applyBorder="1" applyAlignment="1">
      <alignment horizontal="center" vertical="center"/>
    </xf>
    <xf numFmtId="0" fontId="54" fillId="2" borderId="1" xfId="0" applyFont="1" applyFill="1" applyBorder="1" applyAlignment="1">
      <alignment horizontal="center" vertical="center" wrapText="1"/>
    </xf>
    <xf numFmtId="165" fontId="39" fillId="2" borderId="11" xfId="8" applyFont="1" applyFill="1" applyBorder="1" applyAlignment="1">
      <alignment horizontal="center" vertical="center" wrapText="1"/>
    </xf>
    <xf numFmtId="165" fontId="39" fillId="2" borderId="13" xfId="8" applyFont="1" applyFill="1" applyBorder="1" applyAlignment="1">
      <alignment horizontal="center" vertical="center" wrapText="1"/>
    </xf>
    <xf numFmtId="0" fontId="6" fillId="9" borderId="1" xfId="0" applyFont="1" applyFill="1" applyBorder="1" applyAlignment="1">
      <alignment horizontal="center" vertical="center" wrapText="1"/>
    </xf>
    <xf numFmtId="0" fontId="0" fillId="9" borderId="4" xfId="0" applyFill="1" applyBorder="1" applyAlignment="1">
      <alignment horizontal="center" vertical="center"/>
    </xf>
    <xf numFmtId="166" fontId="0" fillId="9" borderId="13" xfId="0" applyNumberFormat="1" applyFill="1" applyBorder="1" applyAlignment="1">
      <alignment horizontal="center" vertical="center"/>
    </xf>
    <xf numFmtId="165" fontId="0" fillId="9" borderId="13" xfId="8" applyFont="1" applyFill="1" applyBorder="1" applyAlignment="1">
      <alignment horizontal="center" vertical="center" wrapText="1"/>
    </xf>
    <xf numFmtId="165" fontId="0" fillId="9" borderId="12" xfId="8" applyFont="1" applyFill="1" applyBorder="1" applyAlignment="1">
      <alignment horizontal="center" vertical="center" wrapText="1"/>
    </xf>
    <xf numFmtId="0" fontId="0" fillId="9" borderId="13" xfId="0" applyFill="1" applyBorder="1" applyAlignment="1">
      <alignment horizontal="center" vertical="center" wrapText="1"/>
    </xf>
    <xf numFmtId="0" fontId="0" fillId="9" borderId="11" xfId="0" applyFill="1" applyBorder="1" applyAlignment="1">
      <alignment horizontal="center" vertical="center"/>
    </xf>
    <xf numFmtId="0" fontId="0" fillId="9" borderId="13" xfId="0" applyFill="1" applyBorder="1" applyAlignment="1">
      <alignment horizontal="center" vertical="center"/>
    </xf>
    <xf numFmtId="165" fontId="0" fillId="9" borderId="16" xfId="8" applyFont="1" applyFill="1" applyBorder="1" applyAlignment="1">
      <alignment horizontal="center" vertical="center" wrapText="1"/>
    </xf>
    <xf numFmtId="0" fontId="0" fillId="9" borderId="16" xfId="0" applyFill="1" applyBorder="1" applyAlignment="1">
      <alignment horizontal="center" vertical="center" wrapText="1"/>
    </xf>
    <xf numFmtId="165" fontId="0" fillId="9" borderId="13" xfId="8" applyFont="1" applyFill="1" applyBorder="1" applyAlignment="1">
      <alignment horizontal="center" vertical="center"/>
    </xf>
    <xf numFmtId="0" fontId="0" fillId="9" borderId="0" xfId="0" applyFill="1"/>
    <xf numFmtId="165" fontId="0" fillId="34" borderId="12" xfId="8" applyFont="1" applyFill="1" applyBorder="1" applyAlignment="1">
      <alignment horizontal="center" vertical="center"/>
    </xf>
    <xf numFmtId="0" fontId="0" fillId="44" borderId="0" xfId="0" applyFill="1" applyAlignment="1">
      <alignment horizontal="center"/>
    </xf>
    <xf numFmtId="0" fontId="5" fillId="44" borderId="1" xfId="0" applyFont="1" applyFill="1" applyBorder="1" applyAlignment="1">
      <alignment horizontal="center" vertical="center" wrapText="1"/>
    </xf>
    <xf numFmtId="0" fontId="2" fillId="44" borderId="7" xfId="0" applyFont="1" applyFill="1" applyBorder="1" applyAlignment="1">
      <alignment horizontal="center" vertical="center" wrapText="1"/>
    </xf>
    <xf numFmtId="0" fontId="26" fillId="44" borderId="6" xfId="0" applyFont="1" applyFill="1" applyBorder="1" applyAlignment="1">
      <alignment horizontal="center" vertical="center"/>
    </xf>
    <xf numFmtId="0" fontId="0" fillId="44" borderId="0" xfId="0" applyFill="1"/>
    <xf numFmtId="0" fontId="55" fillId="45" borderId="1" xfId="0" applyFont="1" applyFill="1" applyBorder="1" applyAlignment="1">
      <alignment horizontal="center" vertical="center" wrapText="1"/>
    </xf>
    <xf numFmtId="0" fontId="54" fillId="2" borderId="12" xfId="0" applyFont="1" applyFill="1" applyBorder="1" applyAlignment="1">
      <alignment horizontal="center" vertical="center" wrapText="1"/>
    </xf>
    <xf numFmtId="0" fontId="39" fillId="2" borderId="0" xfId="0" applyFont="1" applyFill="1" applyAlignment="1">
      <alignment horizontal="center"/>
    </xf>
    <xf numFmtId="0" fontId="56" fillId="2" borderId="7" xfId="0" applyFont="1" applyFill="1" applyBorder="1" applyAlignment="1">
      <alignment horizontal="center" vertical="center" wrapText="1"/>
    </xf>
    <xf numFmtId="0" fontId="57" fillId="2" borderId="6" xfId="0" applyFont="1" applyFill="1" applyBorder="1" applyAlignment="1">
      <alignment horizontal="center" vertical="center"/>
    </xf>
    <xf numFmtId="0" fontId="57" fillId="2" borderId="8" xfId="0" applyFont="1" applyFill="1" applyBorder="1" applyAlignment="1">
      <alignment horizontal="center" vertical="center"/>
    </xf>
    <xf numFmtId="0" fontId="39" fillId="37" borderId="1" xfId="0" applyFont="1" applyFill="1" applyBorder="1" applyAlignment="1">
      <alignment horizontal="center" vertical="center"/>
    </xf>
    <xf numFmtId="167" fontId="39" fillId="2" borderId="1" xfId="0" applyNumberFormat="1" applyFont="1" applyFill="1" applyBorder="1" applyAlignment="1">
      <alignment horizontal="center" vertical="center" wrapText="1"/>
    </xf>
    <xf numFmtId="167" fontId="39" fillId="2" borderId="1" xfId="8" applyNumberFormat="1" applyFont="1" applyFill="1" applyBorder="1" applyAlignment="1">
      <alignment horizontal="center" vertical="center" wrapText="1"/>
    </xf>
    <xf numFmtId="0" fontId="39" fillId="2" borderId="1" xfId="0" applyFont="1" applyFill="1" applyBorder="1" applyAlignment="1">
      <alignment horizontal="center" vertical="center" wrapText="1"/>
    </xf>
    <xf numFmtId="165" fontId="58" fillId="2" borderId="1" xfId="8" applyFont="1" applyFill="1" applyBorder="1" applyAlignment="1" applyProtection="1">
      <alignment horizontal="center" vertical="center" wrapText="1"/>
    </xf>
    <xf numFmtId="167" fontId="39" fillId="2" borderId="11" xfId="8" applyNumberFormat="1" applyFont="1" applyFill="1" applyBorder="1" applyAlignment="1">
      <alignment horizontal="center" vertical="center" wrapText="1"/>
    </xf>
    <xf numFmtId="6" fontId="39" fillId="2" borderId="12" xfId="0" applyNumberFormat="1" applyFont="1" applyFill="1" applyBorder="1" applyAlignment="1">
      <alignment horizontal="center" vertical="center" wrapText="1"/>
    </xf>
    <xf numFmtId="6" fontId="39" fillId="2" borderId="13" xfId="0" applyNumberFormat="1" applyFont="1" applyFill="1" applyBorder="1" applyAlignment="1">
      <alignment horizontal="center" vertical="center" wrapText="1"/>
    </xf>
    <xf numFmtId="0" fontId="39" fillId="2" borderId="12" xfId="0" applyFont="1" applyFill="1" applyBorder="1" applyAlignment="1">
      <alignment horizontal="center" vertical="center" wrapText="1"/>
    </xf>
    <xf numFmtId="0" fontId="39" fillId="2" borderId="13" xfId="0" applyFont="1" applyFill="1" applyBorder="1" applyAlignment="1">
      <alignment horizontal="center" vertical="center"/>
    </xf>
    <xf numFmtId="165" fontId="39" fillId="2" borderId="13" xfId="8" applyFont="1" applyFill="1" applyBorder="1" applyAlignment="1">
      <alignment horizontal="center" vertical="center"/>
    </xf>
    <xf numFmtId="0" fontId="39" fillId="2" borderId="13" xfId="0" applyFont="1" applyFill="1" applyBorder="1" applyAlignment="1">
      <alignment horizontal="center" vertical="center" wrapText="1"/>
    </xf>
    <xf numFmtId="165" fontId="39" fillId="2" borderId="1" xfId="8" applyFont="1" applyFill="1" applyBorder="1" applyAlignment="1">
      <alignment horizontal="center" vertical="center" wrapText="1"/>
    </xf>
    <xf numFmtId="168" fontId="39" fillId="2" borderId="1" xfId="0" applyNumberFormat="1" applyFont="1" applyFill="1" applyBorder="1" applyAlignment="1">
      <alignment horizontal="center" vertical="center" wrapText="1"/>
    </xf>
    <xf numFmtId="44" fontId="39" fillId="2" borderId="1" xfId="12" applyFont="1" applyFill="1" applyBorder="1" applyAlignment="1">
      <alignment horizontal="center" vertical="center" wrapText="1"/>
    </xf>
    <xf numFmtId="0" fontId="39" fillId="2" borderId="0" xfId="0" applyFont="1" applyFill="1"/>
    <xf numFmtId="49" fontId="0" fillId="2" borderId="1" xfId="0" applyNumberFormat="1" applyFill="1" applyBorder="1" applyAlignment="1">
      <alignment wrapText="1"/>
    </xf>
    <xf numFmtId="0" fontId="20" fillId="2" borderId="1" xfId="0"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44" fontId="0" fillId="2" borderId="1" xfId="2" applyFont="1" applyFill="1" applyBorder="1" applyAlignment="1">
      <alignment horizontal="center" vertical="center"/>
    </xf>
    <xf numFmtId="14" fontId="20" fillId="2" borderId="1" xfId="0" applyNumberFormat="1" applyFont="1" applyFill="1" applyBorder="1" applyAlignment="1">
      <alignment horizontal="center" vertical="center" wrapText="1"/>
    </xf>
    <xf numFmtId="44" fontId="0" fillId="2" borderId="1" xfId="0" applyNumberFormat="1" applyFill="1" applyBorder="1" applyAlignment="1">
      <alignment horizontal="center" vertical="center"/>
    </xf>
    <xf numFmtId="0" fontId="22" fillId="2" borderId="1" xfId="0" applyFont="1" applyFill="1" applyBorder="1" applyAlignment="1">
      <alignment horizontal="left" vertical="center" wrapText="1"/>
    </xf>
    <xf numFmtId="0" fontId="0" fillId="34" borderId="2" xfId="0" applyFill="1" applyBorder="1" applyAlignment="1">
      <alignment horizontal="center" vertical="center" wrapText="1"/>
    </xf>
    <xf numFmtId="43" fontId="3" fillId="34" borderId="2" xfId="11" applyFont="1" applyFill="1" applyBorder="1" applyAlignment="1">
      <alignment horizontal="center" vertical="top" wrapText="1"/>
    </xf>
    <xf numFmtId="165" fontId="0" fillId="9" borderId="12" xfId="8" applyFont="1" applyFill="1" applyBorder="1" applyAlignment="1">
      <alignment vertical="center" wrapText="1"/>
    </xf>
    <xf numFmtId="0" fontId="39" fillId="2" borderId="8" xfId="0" applyFont="1" applyFill="1" applyBorder="1" applyAlignment="1">
      <alignment vertical="center" wrapText="1"/>
    </xf>
    <xf numFmtId="166" fontId="60" fillId="9" borderId="24" xfId="0" applyNumberFormat="1" applyFont="1" applyFill="1" applyBorder="1" applyAlignment="1">
      <alignment horizontal="center" vertical="center"/>
    </xf>
    <xf numFmtId="169" fontId="60" fillId="44" borderId="24" xfId="0" applyNumberFormat="1" applyFont="1" applyFill="1" applyBorder="1" applyAlignment="1">
      <alignment horizontal="center" vertical="center"/>
    </xf>
    <xf numFmtId="176" fontId="59" fillId="0" borderId="0" xfId="0" applyNumberFormat="1" applyFont="1"/>
    <xf numFmtId="10" fontId="61" fillId="2" borderId="24" xfId="7" applyNumberFormat="1"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vertical="top" wrapText="1"/>
    </xf>
    <xf numFmtId="49" fontId="0" fillId="6" borderId="1" xfId="0" applyNumberFormat="1" applyFill="1" applyBorder="1" applyAlignment="1">
      <alignment horizontal="center" vertical="center"/>
    </xf>
    <xf numFmtId="10" fontId="28" fillId="6" borderId="14" xfId="0" applyNumberFormat="1" applyFont="1" applyFill="1" applyBorder="1" applyAlignment="1">
      <alignment horizontal="center" vertical="center" wrapText="1"/>
    </xf>
    <xf numFmtId="0" fontId="8" fillId="6" borderId="1" xfId="0" applyFont="1" applyFill="1" applyBorder="1" applyAlignment="1">
      <alignment horizontal="center" vertical="center"/>
    </xf>
    <xf numFmtId="0" fontId="46" fillId="6" borderId="1" xfId="0" applyFont="1" applyFill="1" applyBorder="1" applyAlignment="1">
      <alignment horizontal="center" vertical="center" wrapText="1"/>
    </xf>
    <xf numFmtId="0" fontId="46" fillId="6" borderId="1" xfId="0" applyFont="1" applyFill="1" applyBorder="1" applyAlignment="1">
      <alignment horizontal="center" vertical="center"/>
    </xf>
    <xf numFmtId="0" fontId="42" fillId="46" borderId="1" xfId="0" applyFont="1" applyFill="1" applyBorder="1" applyAlignment="1">
      <alignment horizontal="center" vertical="center"/>
    </xf>
    <xf numFmtId="0" fontId="0" fillId="6" borderId="0" xfId="0" applyFill="1"/>
    <xf numFmtId="0" fontId="0" fillId="8" borderId="1" xfId="0" applyFill="1" applyBorder="1" applyAlignment="1">
      <alignment horizontal="center" vertical="center"/>
    </xf>
    <xf numFmtId="0" fontId="0" fillId="8" borderId="1" xfId="0" applyFill="1" applyBorder="1" applyAlignment="1">
      <alignment vertical="top" wrapText="1"/>
    </xf>
    <xf numFmtId="49" fontId="0" fillId="8" borderId="1" xfId="0" applyNumberFormat="1" applyFill="1" applyBorder="1" applyAlignment="1">
      <alignment horizontal="center" vertical="center"/>
    </xf>
    <xf numFmtId="10" fontId="28" fillId="8" borderId="14"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46" fillId="8" borderId="1" xfId="0" applyFont="1" applyFill="1" applyBorder="1" applyAlignment="1">
      <alignment horizontal="center" vertical="center" wrapText="1"/>
    </xf>
    <xf numFmtId="0" fontId="42" fillId="47" borderId="1" xfId="0" applyFont="1" applyFill="1" applyBorder="1" applyAlignment="1">
      <alignment horizontal="center" vertical="center"/>
    </xf>
    <xf numFmtId="10" fontId="42" fillId="47" borderId="1" xfId="7" applyNumberFormat="1" applyFont="1" applyFill="1" applyBorder="1" applyAlignment="1">
      <alignment horizontal="center" vertical="center"/>
    </xf>
    <xf numFmtId="0" fontId="19" fillId="8" borderId="1" xfId="0" applyFont="1" applyFill="1" applyBorder="1" applyAlignment="1">
      <alignment horizontal="center" vertical="center" wrapText="1"/>
    </xf>
    <xf numFmtId="0" fontId="0" fillId="8" borderId="0" xfId="0" applyFill="1"/>
    <xf numFmtId="0" fontId="12"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3"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3" xfId="0" applyFont="1" applyBorder="1" applyAlignment="1">
      <alignment horizontal="center"/>
    </xf>
    <xf numFmtId="0" fontId="4" fillId="3" borderId="1" xfId="0" applyFont="1" applyFill="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0" fillId="8" borderId="0" xfId="0" applyFill="1" applyAlignment="1">
      <alignment horizontal="center" vertical="center" wrapText="1"/>
    </xf>
    <xf numFmtId="0" fontId="30" fillId="2" borderId="20"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16"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50" fillId="2" borderId="1" xfId="0" applyFont="1" applyFill="1" applyBorder="1" applyAlignment="1">
      <alignment horizontal="center" vertical="center" wrapText="1"/>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6" fillId="2" borderId="1" xfId="0" applyFont="1" applyFill="1" applyBorder="1" applyAlignment="1">
      <alignment horizontal="center"/>
    </xf>
    <xf numFmtId="0" fontId="17" fillId="2" borderId="1" xfId="0" applyFont="1" applyFill="1" applyBorder="1" applyAlignment="1">
      <alignment horizontal="center" vertical="center" wrapText="1"/>
    </xf>
    <xf numFmtId="0" fontId="43" fillId="2" borderId="20"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2" borderId="16" xfId="0" applyFont="1" applyFill="1" applyBorder="1" applyAlignment="1">
      <alignment horizontal="center" vertical="center" wrapText="1"/>
    </xf>
    <xf numFmtId="166" fontId="0" fillId="0" borderId="11"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2" xfId="0" applyNumberFormat="1" applyBorder="1" applyAlignment="1">
      <alignment horizontal="center" vertical="center"/>
    </xf>
    <xf numFmtId="165" fontId="0" fillId="0" borderId="11" xfId="8" applyFont="1" applyBorder="1" applyAlignment="1">
      <alignment horizontal="center" vertical="center" wrapText="1"/>
    </xf>
    <xf numFmtId="165" fontId="0" fillId="0" borderId="13" xfId="8" applyFont="1" applyBorder="1" applyAlignment="1">
      <alignment horizontal="center" vertical="center" wrapText="1"/>
    </xf>
    <xf numFmtId="165" fontId="0" fillId="0" borderId="12" xfId="8" applyFont="1" applyBorder="1" applyAlignment="1">
      <alignment horizontal="center" vertical="center" wrapText="1"/>
    </xf>
    <xf numFmtId="165" fontId="0" fillId="0" borderId="1" xfId="8" applyFont="1" applyBorder="1" applyAlignment="1">
      <alignment horizontal="center" vertical="center" wrapText="1"/>
    </xf>
    <xf numFmtId="165" fontId="0" fillId="2" borderId="11" xfId="8" applyFont="1" applyFill="1" applyBorder="1" applyAlignment="1">
      <alignment horizontal="center" vertical="center" wrapText="1"/>
    </xf>
    <xf numFmtId="165" fontId="0" fillId="2" borderId="13" xfId="8" applyFont="1" applyFill="1" applyBorder="1" applyAlignment="1">
      <alignment horizontal="center" vertical="center" wrapText="1"/>
    </xf>
    <xf numFmtId="165" fontId="0" fillId="2" borderId="12" xfId="8" applyFont="1" applyFill="1" applyBorder="1" applyAlignment="1">
      <alignment horizontal="center" vertical="center" wrapText="1"/>
    </xf>
    <xf numFmtId="164" fontId="0" fillId="0" borderId="11" xfId="8"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165" fontId="0" fillId="0" borderId="11" xfId="8" applyFont="1" applyBorder="1" applyAlignment="1">
      <alignment horizontal="center" vertical="center"/>
    </xf>
    <xf numFmtId="165" fontId="0" fillId="0" borderId="13" xfId="8" applyFont="1" applyBorder="1" applyAlignment="1">
      <alignment horizontal="center" vertical="center"/>
    </xf>
    <xf numFmtId="165" fontId="0" fillId="0" borderId="12" xfId="8" applyFont="1" applyBorder="1" applyAlignment="1">
      <alignment horizontal="center" vertical="center"/>
    </xf>
    <xf numFmtId="8" fontId="22" fillId="36" borderId="11" xfId="0" applyNumberFormat="1" applyFont="1" applyFill="1" applyBorder="1" applyAlignment="1">
      <alignment horizontal="center" vertical="center"/>
    </xf>
    <xf numFmtId="8" fontId="22" fillId="36" borderId="12" xfId="0" applyNumberFormat="1" applyFont="1" applyFill="1" applyBorder="1" applyAlignment="1">
      <alignment horizontal="center" vertical="center"/>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0" fillId="0" borderId="0" xfId="0" applyAlignment="1">
      <alignment horizontal="center"/>
    </xf>
    <xf numFmtId="0" fontId="0" fillId="0" borderId="9" xfId="0" applyBorder="1" applyAlignment="1">
      <alignment horizontal="center"/>
    </xf>
    <xf numFmtId="0" fontId="5"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6" fillId="2" borderId="5"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9" fillId="2" borderId="1"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 xfId="0" applyFont="1" applyFill="1" applyBorder="1" applyAlignment="1">
      <alignment horizontal="center" vertical="center"/>
    </xf>
    <xf numFmtId="165" fontId="0" fillId="9" borderId="11" xfId="8" applyFont="1" applyFill="1" applyBorder="1" applyAlignment="1">
      <alignment horizontal="center" vertical="center" wrapText="1"/>
    </xf>
    <xf numFmtId="165" fontId="0" fillId="9" borderId="13" xfId="8" applyFont="1" applyFill="1" applyBorder="1" applyAlignment="1">
      <alignment horizontal="center" vertical="center" wrapText="1"/>
    </xf>
    <xf numFmtId="165" fontId="0" fillId="9" borderId="12" xfId="8" applyFont="1" applyFill="1" applyBorder="1" applyAlignment="1">
      <alignment horizontal="center" vertical="center" wrapText="1"/>
    </xf>
    <xf numFmtId="166" fontId="0" fillId="44" borderId="11" xfId="0" applyNumberFormat="1" applyFill="1" applyBorder="1" applyAlignment="1">
      <alignment horizontal="center" vertical="center"/>
    </xf>
    <xf numFmtId="166" fontId="0" fillId="44" borderId="13" xfId="0" applyNumberFormat="1" applyFill="1" applyBorder="1" applyAlignment="1">
      <alignment horizontal="center" vertical="center"/>
    </xf>
    <xf numFmtId="166" fontId="0" fillId="44" borderId="12" xfId="0" applyNumberFormat="1" applyFill="1" applyBorder="1" applyAlignment="1">
      <alignment horizontal="center" vertical="center"/>
    </xf>
    <xf numFmtId="10" fontId="39" fillId="37" borderId="11" xfId="7" applyNumberFormat="1" applyFont="1" applyFill="1" applyBorder="1" applyAlignment="1">
      <alignment horizontal="center" vertical="center"/>
    </xf>
    <xf numFmtId="10" fontId="39" fillId="37" borderId="13" xfId="7" applyNumberFormat="1" applyFont="1" applyFill="1" applyBorder="1" applyAlignment="1">
      <alignment horizontal="center" vertical="center"/>
    </xf>
    <xf numFmtId="10" fontId="39" fillId="37" borderId="12" xfId="7" applyNumberFormat="1" applyFont="1" applyFill="1"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8" fillId="0" borderId="11" xfId="0" applyFont="1" applyBorder="1" applyAlignment="1">
      <alignment horizontal="left" vertical="center" wrapText="1"/>
    </xf>
    <xf numFmtId="0" fontId="28" fillId="0" borderId="13" xfId="0" applyFont="1" applyBorder="1" applyAlignment="1">
      <alignment horizontal="left" vertical="center" wrapText="1"/>
    </xf>
    <xf numFmtId="0" fontId="28" fillId="0" borderId="12" xfId="0" applyFont="1" applyBorder="1" applyAlignment="1">
      <alignment horizontal="left" vertical="center" wrapText="1"/>
    </xf>
    <xf numFmtId="0" fontId="0" fillId="0" borderId="13" xfId="0" applyBorder="1" applyAlignment="1">
      <alignment horizontal="left" vertical="center" wrapText="1"/>
    </xf>
    <xf numFmtId="0" fontId="28" fillId="0" borderId="1" xfId="0" applyFont="1" applyBorder="1" applyAlignment="1">
      <alignment horizontal="left" vertical="center" wrapText="1"/>
    </xf>
    <xf numFmtId="0" fontId="28" fillId="0" borderId="1" xfId="0" applyFont="1" applyBorder="1" applyAlignment="1">
      <alignment horizontal="left" vertical="center"/>
    </xf>
    <xf numFmtId="0" fontId="0" fillId="0" borderId="6" xfId="0" applyBorder="1" applyAlignment="1">
      <alignment horizontal="center"/>
    </xf>
    <xf numFmtId="0" fontId="0" fillId="0" borderId="8"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43" fillId="0" borderId="21" xfId="0" applyFont="1" applyBorder="1" applyAlignment="1">
      <alignment horizontal="center" vertical="center"/>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0" fontId="39" fillId="2" borderId="11" xfId="7" applyNumberFormat="1" applyFont="1" applyFill="1" applyBorder="1" applyAlignment="1">
      <alignment horizontal="center" vertical="center" wrapText="1"/>
    </xf>
    <xf numFmtId="10" fontId="39" fillId="2" borderId="13" xfId="7" applyNumberFormat="1" applyFont="1" applyFill="1" applyBorder="1" applyAlignment="1">
      <alignment horizontal="center" vertical="center" wrapText="1"/>
    </xf>
    <xf numFmtId="10" fontId="39" fillId="2" borderId="12" xfId="7" applyNumberFormat="1" applyFont="1" applyFill="1" applyBorder="1" applyAlignment="1">
      <alignment horizontal="center" vertical="center" wrapText="1"/>
    </xf>
    <xf numFmtId="167" fontId="39" fillId="2" borderId="11" xfId="0" applyNumberFormat="1" applyFont="1" applyFill="1" applyBorder="1" applyAlignment="1">
      <alignment horizontal="center" vertical="center" wrapText="1"/>
    </xf>
    <xf numFmtId="167" fontId="39" fillId="2" borderId="13" xfId="0" applyNumberFormat="1" applyFont="1" applyFill="1" applyBorder="1" applyAlignment="1">
      <alignment horizontal="center" vertical="center" wrapText="1"/>
    </xf>
    <xf numFmtId="167" fontId="39" fillId="2" borderId="12"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167" fontId="0" fillId="44" borderId="11" xfId="0" applyNumberFormat="1" applyFill="1" applyBorder="1" applyAlignment="1">
      <alignment horizontal="center" vertical="center" wrapText="1"/>
    </xf>
    <xf numFmtId="167" fontId="0" fillId="44" borderId="13" xfId="0" applyNumberFormat="1" applyFill="1" applyBorder="1" applyAlignment="1">
      <alignment horizontal="center" vertical="center" wrapText="1"/>
    </xf>
    <xf numFmtId="167" fontId="0" fillId="44" borderId="12" xfId="0" applyNumberFormat="1" applyFill="1" applyBorder="1" applyAlignment="1">
      <alignment horizontal="center" vertical="center" wrapText="1"/>
    </xf>
    <xf numFmtId="165" fontId="0" fillId="9" borderId="1" xfId="8" applyFont="1" applyFill="1" applyBorder="1" applyAlignment="1">
      <alignment horizontal="center" vertical="center" wrapText="1"/>
    </xf>
    <xf numFmtId="168" fontId="0" fillId="44" borderId="1" xfId="8" applyNumberFormat="1" applyFont="1" applyFill="1" applyBorder="1" applyAlignment="1">
      <alignment horizontal="center" vertical="center" wrapText="1"/>
    </xf>
    <xf numFmtId="10" fontId="39" fillId="2" borderId="1" xfId="7" applyNumberFormat="1" applyFont="1" applyFill="1" applyBorder="1" applyAlignment="1">
      <alignment horizontal="center" vertical="center" wrapText="1"/>
    </xf>
    <xf numFmtId="167" fontId="0" fillId="44" borderId="11" xfId="8" applyNumberFormat="1" applyFont="1" applyFill="1" applyBorder="1" applyAlignment="1">
      <alignment horizontal="center" vertical="center" wrapText="1"/>
    </xf>
    <xf numFmtId="167" fontId="0" fillId="44" borderId="13" xfId="8" applyNumberFormat="1" applyFont="1" applyFill="1" applyBorder="1" applyAlignment="1">
      <alignment horizontal="center" vertical="center" wrapText="1"/>
    </xf>
    <xf numFmtId="167" fontId="0" fillId="44" borderId="12" xfId="8" applyNumberFormat="1" applyFont="1" applyFill="1" applyBorder="1" applyAlignment="1">
      <alignment horizontal="center" vertical="center" wrapText="1"/>
    </xf>
    <xf numFmtId="10" fontId="58" fillId="2" borderId="11" xfId="7" applyNumberFormat="1" applyFont="1" applyFill="1" applyBorder="1" applyAlignment="1" applyProtection="1">
      <alignment horizontal="center" vertical="center" wrapText="1"/>
    </xf>
    <xf numFmtId="10" fontId="58" fillId="2" borderId="13" xfId="7" applyNumberFormat="1" applyFont="1" applyFill="1" applyBorder="1" applyAlignment="1" applyProtection="1">
      <alignment horizontal="center" vertical="center" wrapText="1"/>
    </xf>
    <xf numFmtId="10" fontId="58" fillId="2" borderId="12" xfId="7" applyNumberFormat="1" applyFont="1" applyFill="1" applyBorder="1" applyAlignment="1" applyProtection="1">
      <alignment horizontal="center" vertical="center" wrapText="1"/>
    </xf>
    <xf numFmtId="165" fontId="32" fillId="44" borderId="11" xfId="8" applyFont="1" applyFill="1" applyBorder="1" applyAlignment="1" applyProtection="1">
      <alignment horizontal="center" vertical="center" wrapText="1"/>
    </xf>
    <xf numFmtId="165" fontId="32" fillId="44" borderId="13" xfId="8" applyFont="1" applyFill="1" applyBorder="1" applyAlignment="1" applyProtection="1">
      <alignment horizontal="center" vertical="center" wrapText="1"/>
    </xf>
    <xf numFmtId="165" fontId="32" fillId="44" borderId="12" xfId="8" applyFont="1" applyFill="1" applyBorder="1" applyAlignment="1" applyProtection="1">
      <alignment horizontal="center" vertical="center" wrapText="1"/>
    </xf>
    <xf numFmtId="10" fontId="39" fillId="2" borderId="1" xfId="7" applyNumberFormat="1" applyFont="1" applyFill="1" applyBorder="1" applyAlignment="1">
      <alignment horizontal="center" vertical="center"/>
    </xf>
    <xf numFmtId="0" fontId="0" fillId="0" borderId="1" xfId="0" applyBorder="1" applyAlignment="1">
      <alignment horizontal="center"/>
    </xf>
    <xf numFmtId="6" fontId="0" fillId="44" borderId="11" xfId="0" applyNumberFormat="1" applyFill="1" applyBorder="1" applyAlignment="1">
      <alignment horizontal="center" vertical="center" wrapText="1"/>
    </xf>
    <xf numFmtId="6" fontId="0" fillId="44" borderId="13" xfId="0" applyNumberFormat="1" applyFill="1" applyBorder="1" applyAlignment="1">
      <alignment horizontal="center" vertical="center" wrapText="1"/>
    </xf>
    <xf numFmtId="6" fontId="0" fillId="44" borderId="12" xfId="0" applyNumberFormat="1" applyFill="1" applyBorder="1" applyAlignment="1">
      <alignment horizontal="center" vertical="center" wrapText="1"/>
    </xf>
    <xf numFmtId="165" fontId="0" fillId="44" borderId="1" xfId="8" applyFont="1" applyFill="1" applyBorder="1" applyAlignment="1">
      <alignment horizontal="center" vertical="center"/>
    </xf>
    <xf numFmtId="167" fontId="0" fillId="44" borderId="11" xfId="12" applyNumberFormat="1" applyFont="1" applyFill="1" applyBorder="1" applyAlignment="1">
      <alignment horizontal="center" vertical="center" wrapText="1"/>
    </xf>
    <xf numFmtId="167" fontId="0" fillId="44" borderId="13" xfId="12" applyNumberFormat="1" applyFont="1" applyFill="1" applyBorder="1" applyAlignment="1">
      <alignment horizontal="center" vertical="center" wrapText="1"/>
    </xf>
    <xf numFmtId="167" fontId="0" fillId="44" borderId="12" xfId="12" applyNumberFormat="1" applyFont="1" applyFill="1" applyBorder="1" applyAlignment="1">
      <alignment horizontal="center" vertical="center" wrapText="1"/>
    </xf>
    <xf numFmtId="165" fontId="0" fillId="44" borderId="11" xfId="8" applyFont="1" applyFill="1" applyBorder="1" applyAlignment="1">
      <alignment horizontal="center" vertical="center" wrapText="1"/>
    </xf>
    <xf numFmtId="165" fontId="0" fillId="44" borderId="13" xfId="8" applyFont="1" applyFill="1" applyBorder="1" applyAlignment="1">
      <alignment horizontal="center" vertical="center" wrapText="1"/>
    </xf>
    <xf numFmtId="165" fontId="0" fillId="44" borderId="12" xfId="8" applyFont="1" applyFill="1" applyBorder="1" applyAlignment="1">
      <alignment horizontal="center" vertical="center" wrapText="1"/>
    </xf>
    <xf numFmtId="165" fontId="0" fillId="44" borderId="11" xfId="8" applyFont="1" applyFill="1" applyBorder="1" applyAlignment="1">
      <alignment horizontal="center" vertical="center"/>
    </xf>
    <xf numFmtId="165" fontId="0" fillId="44" borderId="13" xfId="8" applyFont="1" applyFill="1" applyBorder="1" applyAlignment="1">
      <alignment horizontal="center" vertical="center"/>
    </xf>
    <xf numFmtId="165" fontId="0" fillId="44" borderId="12" xfId="8" applyFont="1" applyFill="1" applyBorder="1" applyAlignment="1">
      <alignment horizontal="center" vertical="center"/>
    </xf>
    <xf numFmtId="165" fontId="0" fillId="44" borderId="1" xfId="8" applyFont="1" applyFill="1" applyBorder="1" applyAlignment="1">
      <alignment horizontal="center" vertical="center" wrapText="1"/>
    </xf>
    <xf numFmtId="165" fontId="0" fillId="9" borderId="11" xfId="8" applyFont="1" applyFill="1" applyBorder="1" applyAlignment="1">
      <alignment horizontal="center" vertical="center"/>
    </xf>
    <xf numFmtId="165" fontId="0" fillId="9" borderId="13" xfId="8" applyFont="1" applyFill="1" applyBorder="1" applyAlignment="1">
      <alignment horizontal="center" vertical="center"/>
    </xf>
    <xf numFmtId="165" fontId="0" fillId="9" borderId="12" xfId="8" applyFont="1" applyFill="1" applyBorder="1" applyAlignment="1">
      <alignment horizontal="center" vertical="center"/>
    </xf>
    <xf numFmtId="0" fontId="0" fillId="44" borderId="11" xfId="0" applyFill="1" applyBorder="1" applyAlignment="1">
      <alignment horizontal="center" vertical="center"/>
    </xf>
    <xf numFmtId="0" fontId="0" fillId="44" borderId="13" xfId="0" applyFill="1" applyBorder="1" applyAlignment="1">
      <alignment horizontal="center" vertical="center"/>
    </xf>
    <xf numFmtId="0" fontId="0" fillId="44" borderId="12" xfId="0" applyFill="1" applyBorder="1" applyAlignment="1">
      <alignment horizontal="center" vertical="center"/>
    </xf>
    <xf numFmtId="10" fontId="39" fillId="2" borderId="11" xfId="7" applyNumberFormat="1" applyFont="1" applyFill="1" applyBorder="1" applyAlignment="1">
      <alignment horizontal="center" vertical="center"/>
    </xf>
    <xf numFmtId="10" fontId="39" fillId="2" borderId="13" xfId="7" applyNumberFormat="1" applyFont="1" applyFill="1" applyBorder="1" applyAlignment="1">
      <alignment horizontal="center" vertical="center"/>
    </xf>
    <xf numFmtId="10" fontId="39" fillId="2" borderId="12" xfId="7" applyNumberFormat="1" applyFont="1" applyFill="1" applyBorder="1" applyAlignment="1">
      <alignment horizontal="center" vertical="center"/>
    </xf>
    <xf numFmtId="164" fontId="0" fillId="9" borderId="11" xfId="8" applyNumberFormat="1" applyFont="1" applyFill="1" applyBorder="1" applyAlignment="1">
      <alignment horizontal="center" vertical="center" wrapText="1"/>
    </xf>
    <xf numFmtId="164" fontId="0" fillId="9" borderId="13" xfId="8" applyNumberFormat="1" applyFont="1" applyFill="1" applyBorder="1" applyAlignment="1">
      <alignment horizontal="center" vertical="center" wrapText="1"/>
    </xf>
    <xf numFmtId="164" fontId="0" fillId="9" borderId="12" xfId="8" applyNumberFormat="1" applyFont="1" applyFill="1" applyBorder="1" applyAlignment="1">
      <alignment horizontal="center" vertical="center" wrapText="1"/>
    </xf>
    <xf numFmtId="44" fontId="0" fillId="44" borderId="11" xfId="2" applyFont="1" applyFill="1" applyBorder="1" applyAlignment="1">
      <alignment horizontal="center" vertical="center" wrapText="1"/>
    </xf>
    <xf numFmtId="44" fontId="0" fillId="44" borderId="13" xfId="2" applyFont="1" applyFill="1" applyBorder="1" applyAlignment="1">
      <alignment horizontal="center" vertical="center" wrapText="1"/>
    </xf>
    <xf numFmtId="44" fontId="0" fillId="44" borderId="12" xfId="2"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2" xfId="0" applyFill="1" applyBorder="1" applyAlignment="1">
      <alignment horizontal="center" vertical="center" wrapText="1"/>
    </xf>
    <xf numFmtId="44" fontId="0" fillId="44" borderId="11" xfId="12" applyFont="1" applyFill="1" applyBorder="1" applyAlignment="1">
      <alignment horizontal="center" vertical="center" wrapText="1"/>
    </xf>
    <xf numFmtId="44" fontId="0" fillId="44" borderId="13" xfId="12" applyFont="1" applyFill="1" applyBorder="1" applyAlignment="1">
      <alignment horizontal="center" vertical="center" wrapText="1"/>
    </xf>
    <xf numFmtId="44" fontId="0" fillId="44" borderId="12" xfId="12" applyFont="1" applyFill="1" applyBorder="1" applyAlignment="1">
      <alignment horizontal="center" vertical="center" wrapText="1"/>
    </xf>
    <xf numFmtId="168" fontId="0" fillId="44" borderId="11" xfId="0" applyNumberFormat="1" applyFill="1" applyBorder="1" applyAlignment="1">
      <alignment horizontal="center" vertical="center" wrapText="1"/>
    </xf>
    <xf numFmtId="168" fontId="0" fillId="44" borderId="12" xfId="0" applyNumberFormat="1" applyFill="1" applyBorder="1" applyAlignment="1">
      <alignment horizontal="center" vertical="center" wrapText="1"/>
    </xf>
    <xf numFmtId="0" fontId="0" fillId="9" borderId="11" xfId="0" applyFill="1" applyBorder="1" applyAlignment="1">
      <alignment horizontal="center" vertical="center"/>
    </xf>
    <xf numFmtId="0" fontId="0" fillId="9" borderId="13" xfId="0" applyFill="1" applyBorder="1" applyAlignment="1">
      <alignment horizontal="center" vertical="center"/>
    </xf>
    <xf numFmtId="0" fontId="0" fillId="9" borderId="12" xfId="0" applyFill="1" applyBorder="1" applyAlignment="1">
      <alignment horizontal="center" vertical="center"/>
    </xf>
    <xf numFmtId="0" fontId="39" fillId="2" borderId="11" xfId="0" applyFont="1" applyFill="1" applyBorder="1" applyAlignment="1">
      <alignment horizontal="center" vertical="center"/>
    </xf>
    <xf numFmtId="0" fontId="39" fillId="2" borderId="13" xfId="0" applyFont="1" applyFill="1" applyBorder="1" applyAlignment="1">
      <alignment horizontal="center" vertical="center"/>
    </xf>
    <xf numFmtId="0" fontId="39" fillId="2" borderId="12" xfId="0" applyFont="1" applyFill="1" applyBorder="1" applyAlignment="1">
      <alignment horizontal="center" vertical="center"/>
    </xf>
    <xf numFmtId="0" fontId="43" fillId="0" borderId="25"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27" xfId="0" applyFont="1" applyBorder="1" applyAlignment="1">
      <alignment horizontal="center" vertical="center" wrapText="1"/>
    </xf>
    <xf numFmtId="169" fontId="0" fillId="44" borderId="11" xfId="0" applyNumberFormat="1" applyFill="1" applyBorder="1" applyAlignment="1">
      <alignment horizontal="center" vertical="center" wrapText="1"/>
    </xf>
    <xf numFmtId="169" fontId="0" fillId="44" borderId="13" xfId="0" applyNumberFormat="1" applyFill="1" applyBorder="1" applyAlignment="1">
      <alignment horizontal="center" vertical="center" wrapText="1"/>
    </xf>
    <xf numFmtId="169" fontId="0" fillId="44" borderId="12" xfId="0" applyNumberFormat="1"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44" fillId="48" borderId="1" xfId="0" applyFont="1" applyFill="1" applyBorder="1" applyAlignment="1">
      <alignment horizontal="center" vertical="center"/>
    </xf>
    <xf numFmtId="0" fontId="46" fillId="49" borderId="1" xfId="0" applyFont="1" applyFill="1" applyBorder="1" applyAlignment="1">
      <alignment horizontal="center" vertical="center"/>
    </xf>
    <xf numFmtId="0" fontId="41" fillId="49" borderId="1" xfId="7" applyNumberFormat="1" applyFont="1" applyFill="1" applyBorder="1" applyAlignment="1">
      <alignment horizontal="center" vertical="center" wrapText="1"/>
    </xf>
    <xf numFmtId="0" fontId="0" fillId="50" borderId="1" xfId="0" applyFill="1" applyBorder="1" applyAlignment="1">
      <alignment horizontal="center" vertical="center" wrapText="1"/>
    </xf>
    <xf numFmtId="0" fontId="8" fillId="49" borderId="1" xfId="0" applyFont="1" applyFill="1" applyBorder="1" applyAlignment="1">
      <alignment horizontal="center" vertical="center" wrapText="1"/>
    </xf>
    <xf numFmtId="0" fontId="46" fillId="49" borderId="1" xfId="0" applyFont="1" applyFill="1" applyBorder="1" applyAlignment="1">
      <alignment horizontal="center" vertical="center" wrapText="1"/>
    </xf>
  </cellXfs>
  <cellStyles count="13">
    <cellStyle name="BodyStyle" xfId="5" xr:uid="{00000000-0005-0000-0000-000000000000}"/>
    <cellStyle name="HeaderStyle" xfId="4" xr:uid="{00000000-0005-0000-0000-000001000000}"/>
    <cellStyle name="Millares" xfId="11" builtinId="3"/>
    <cellStyle name="Millares 2" xfId="3" xr:uid="{00000000-0005-0000-0000-000003000000}"/>
    <cellStyle name="Millares 2 2" xfId="10" xr:uid="{00000000-0005-0000-0000-000004000000}"/>
    <cellStyle name="Moneda" xfId="12" builtinId="4"/>
    <cellStyle name="Moneda [0]" xfId="8" builtinId="7"/>
    <cellStyle name="Moneda 2" xfId="2" xr:uid="{00000000-0005-0000-0000-000007000000}"/>
    <cellStyle name="Moneda 2 2" xfId="9" xr:uid="{00000000-0005-0000-0000-000008000000}"/>
    <cellStyle name="Normal" xfId="0" builtinId="0"/>
    <cellStyle name="Normal 2" xfId="1" xr:uid="{00000000-0005-0000-0000-00000A000000}"/>
    <cellStyle name="Numeric" xfId="6" xr:uid="{00000000-0005-0000-0000-00000B000000}"/>
    <cellStyle name="Porcentaje" xfId="7" builtinId="5"/>
  </cellStyles>
  <dxfs count="0"/>
  <tableStyles count="0" defaultTableStyle="TableStyleMedium2" defaultPivotStyle="PivotStyleLight16"/>
  <colors>
    <mruColors>
      <color rgb="FFCCFFCC"/>
      <color rgb="FFFFFFCC"/>
      <color rgb="FFFFFF99"/>
      <color rgb="FF99FF99"/>
      <color rgb="FFCCFF33"/>
      <color rgb="FFFF7C80"/>
      <color rgb="FFFFCCFF"/>
      <color rgb="FFFF9933"/>
      <color rgb="FF00CC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1585572</xdr:colOff>
      <xdr:row>0</xdr:row>
      <xdr:rowOff>0</xdr:rowOff>
    </xdr:from>
    <xdr:ext cx="1413010" cy="1047750"/>
    <xdr:pic>
      <xdr:nvPicPr>
        <xdr:cNvPr id="2" name="Imagen 1">
          <a:extLst>
            <a:ext uri="{FF2B5EF4-FFF2-40B4-BE49-F238E27FC236}">
              <a16:creationId xmlns:a16="http://schemas.microsoft.com/office/drawing/2014/main" id="{9CCE53AD-F03B-4205-82E4-E6B13F0193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5572" y="45720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513810</xdr:colOff>
      <xdr:row>2</xdr:row>
      <xdr:rowOff>137914</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3810" y="137914"/>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87"/>
  <sheetViews>
    <sheetView topLeftCell="A49" zoomScale="60" zoomScaleNormal="60" workbookViewId="0">
      <selection activeCell="C62" sqref="C62:I62"/>
    </sheetView>
  </sheetViews>
  <sheetFormatPr baseColWidth="10" defaultColWidth="10.85546875" defaultRowHeight="15" x14ac:dyDescent="0.2"/>
  <cols>
    <col min="1" max="1" width="10.85546875" style="6"/>
    <col min="2" max="2" width="43.28515625" style="14" customWidth="1"/>
    <col min="3" max="3" width="10.85546875" style="6"/>
    <col min="4" max="4" width="28.42578125" style="6" customWidth="1"/>
    <col min="5" max="5" width="21.42578125" style="6" customWidth="1"/>
    <col min="6" max="6" width="19.42578125" style="6" customWidth="1"/>
    <col min="7" max="7" width="27.42578125" style="6" customWidth="1"/>
    <col min="8" max="8" width="17.28515625" style="6" customWidth="1"/>
    <col min="9" max="9" width="27.42578125" style="6" customWidth="1"/>
    <col min="10" max="10" width="15.42578125" style="6" customWidth="1"/>
    <col min="11" max="11" width="17.85546875" style="6" customWidth="1"/>
    <col min="12" max="12" width="19.42578125" style="6" customWidth="1"/>
    <col min="13" max="13" width="25.42578125" style="6" customWidth="1"/>
    <col min="14" max="14" width="20.7109375" style="6" customWidth="1"/>
    <col min="15" max="16" width="10.85546875" style="6"/>
    <col min="17" max="17" width="16.7109375" style="6" customWidth="1"/>
    <col min="18" max="18" width="20.42578125" style="6" customWidth="1"/>
    <col min="19" max="19" width="18.7109375" style="6" customWidth="1"/>
    <col min="20" max="20" width="22.85546875" style="6" customWidth="1"/>
    <col min="21" max="21" width="22.140625" style="6" customWidth="1"/>
    <col min="22" max="22" width="25.42578125" style="6" customWidth="1"/>
    <col min="23" max="23" width="21.140625" style="6" customWidth="1"/>
    <col min="24" max="24" width="19.140625" style="6" customWidth="1"/>
    <col min="25" max="25" width="17.42578125" style="6" customWidth="1"/>
    <col min="26" max="26" width="16.42578125" style="6" customWidth="1"/>
    <col min="27" max="27" width="16.28515625" style="6" customWidth="1"/>
    <col min="28" max="28" width="28.7109375" style="6" customWidth="1"/>
    <col min="29" max="29" width="19.42578125" style="6" customWidth="1"/>
    <col min="30" max="30" width="21.140625" style="6" customWidth="1"/>
    <col min="31" max="31" width="21.85546875" style="6" customWidth="1"/>
    <col min="32" max="32" width="25.42578125" style="6" customWidth="1"/>
    <col min="33" max="33" width="22.28515625" style="6" customWidth="1"/>
    <col min="34" max="34" width="29.7109375" style="6" customWidth="1"/>
    <col min="35" max="35" width="18.7109375" style="6" customWidth="1"/>
    <col min="36" max="36" width="18.28515625" style="6" customWidth="1"/>
    <col min="37" max="37" width="22.28515625" style="6" customWidth="1"/>
    <col min="38" max="16384" width="10.85546875" style="6"/>
  </cols>
  <sheetData>
    <row r="1" spans="2:51" ht="54.75" customHeight="1" x14ac:dyDescent="0.2">
      <c r="B1" s="405" t="s">
        <v>136</v>
      </c>
      <c r="C1" s="405"/>
      <c r="D1" s="405"/>
      <c r="E1" s="405"/>
      <c r="F1" s="405"/>
      <c r="G1" s="405"/>
      <c r="H1" s="405"/>
      <c r="I1" s="405"/>
    </row>
    <row r="2" spans="2:51" ht="33" customHeight="1" x14ac:dyDescent="0.2">
      <c r="B2" s="409" t="s">
        <v>154</v>
      </c>
      <c r="C2" s="409"/>
      <c r="D2" s="409"/>
      <c r="E2" s="409"/>
      <c r="F2" s="409"/>
      <c r="G2" s="409"/>
      <c r="H2" s="409"/>
      <c r="I2" s="409"/>
      <c r="J2" s="7"/>
      <c r="K2" s="7"/>
      <c r="L2" s="7"/>
      <c r="M2" s="7"/>
      <c r="N2" s="7"/>
      <c r="O2" s="7"/>
      <c r="P2" s="7"/>
      <c r="Q2" s="7"/>
      <c r="R2" s="7"/>
      <c r="S2" s="7"/>
      <c r="T2" s="7"/>
      <c r="U2" s="7"/>
      <c r="V2" s="7"/>
      <c r="W2" s="7"/>
      <c r="X2" s="7"/>
      <c r="Y2" s="7"/>
      <c r="Z2" s="7"/>
      <c r="AA2" s="7"/>
      <c r="AB2" s="8"/>
      <c r="AC2" s="8"/>
      <c r="AD2" s="8"/>
      <c r="AE2" s="8"/>
      <c r="AF2" s="8"/>
      <c r="AG2" s="8"/>
      <c r="AH2" s="9"/>
      <c r="AI2" s="9"/>
      <c r="AJ2" s="9"/>
      <c r="AK2" s="9"/>
      <c r="AL2" s="9"/>
      <c r="AM2" s="9"/>
      <c r="AN2" s="9"/>
      <c r="AO2" s="9"/>
      <c r="AP2" s="9"/>
      <c r="AQ2" s="9"/>
      <c r="AR2" s="7"/>
      <c r="AS2" s="7"/>
      <c r="AT2" s="7"/>
      <c r="AU2" s="7"/>
      <c r="AV2" s="7"/>
      <c r="AW2" s="7"/>
      <c r="AX2" s="7"/>
      <c r="AY2" s="7"/>
    </row>
    <row r="3" spans="2:51" ht="48" customHeight="1" x14ac:dyDescent="0.2">
      <c r="B3" s="10" t="s">
        <v>72</v>
      </c>
      <c r="C3" s="404" t="s">
        <v>83</v>
      </c>
      <c r="D3" s="404"/>
      <c r="E3" s="404"/>
      <c r="F3" s="404"/>
      <c r="G3" s="404"/>
      <c r="H3" s="404"/>
      <c r="I3" s="404"/>
    </row>
    <row r="4" spans="2:51" ht="48" customHeight="1" x14ac:dyDescent="0.2">
      <c r="B4" s="10" t="s">
        <v>142</v>
      </c>
      <c r="C4" s="406" t="s">
        <v>160</v>
      </c>
      <c r="D4" s="407"/>
      <c r="E4" s="407"/>
      <c r="F4" s="407"/>
      <c r="G4" s="407"/>
      <c r="H4" s="407"/>
      <c r="I4" s="408"/>
    </row>
    <row r="5" spans="2:51" ht="31.5" customHeight="1" x14ac:dyDescent="0.2">
      <c r="B5" s="10" t="s">
        <v>159</v>
      </c>
      <c r="C5" s="404" t="s">
        <v>84</v>
      </c>
      <c r="D5" s="404"/>
      <c r="E5" s="404"/>
      <c r="F5" s="404"/>
      <c r="G5" s="404"/>
      <c r="H5" s="404"/>
      <c r="I5" s="404"/>
    </row>
    <row r="6" spans="2:51" ht="40.5" customHeight="1" x14ac:dyDescent="0.2">
      <c r="B6" s="10" t="s">
        <v>65</v>
      </c>
      <c r="C6" s="406" t="s">
        <v>85</v>
      </c>
      <c r="D6" s="407"/>
      <c r="E6" s="407"/>
      <c r="F6" s="407"/>
      <c r="G6" s="407"/>
      <c r="H6" s="407"/>
      <c r="I6" s="408"/>
    </row>
    <row r="7" spans="2:51" ht="41.1" customHeight="1" x14ac:dyDescent="0.2">
      <c r="B7" s="10" t="s">
        <v>76</v>
      </c>
      <c r="C7" s="404" t="s">
        <v>86</v>
      </c>
      <c r="D7" s="404"/>
      <c r="E7" s="404"/>
      <c r="F7" s="404"/>
      <c r="G7" s="404"/>
      <c r="H7" s="404"/>
      <c r="I7" s="404"/>
    </row>
    <row r="8" spans="2:51" ht="48.95" customHeight="1" x14ac:dyDescent="0.2">
      <c r="B8" s="10" t="s">
        <v>32</v>
      </c>
      <c r="C8" s="404" t="s">
        <v>167</v>
      </c>
      <c r="D8" s="404"/>
      <c r="E8" s="404"/>
      <c r="F8" s="404"/>
      <c r="G8" s="404"/>
      <c r="H8" s="404"/>
      <c r="I8" s="404"/>
    </row>
    <row r="9" spans="2:51" x14ac:dyDescent="0.2">
      <c r="B9" s="10" t="s">
        <v>168</v>
      </c>
      <c r="C9" s="406" t="s">
        <v>169</v>
      </c>
      <c r="D9" s="407"/>
      <c r="E9" s="407"/>
      <c r="F9" s="407"/>
      <c r="G9" s="407"/>
      <c r="H9" s="407"/>
      <c r="I9" s="408"/>
    </row>
    <row r="10" spans="2:51" ht="30" x14ac:dyDescent="0.2">
      <c r="B10" s="10" t="s">
        <v>33</v>
      </c>
      <c r="C10" s="404" t="s">
        <v>87</v>
      </c>
      <c r="D10" s="404"/>
      <c r="E10" s="404"/>
      <c r="F10" s="404"/>
      <c r="G10" s="404"/>
      <c r="H10" s="404"/>
      <c r="I10" s="404"/>
    </row>
    <row r="11" spans="2:51" ht="30" x14ac:dyDescent="0.2">
      <c r="B11" s="10" t="s">
        <v>8</v>
      </c>
      <c r="C11" s="404" t="s">
        <v>88</v>
      </c>
      <c r="D11" s="404"/>
      <c r="E11" s="404"/>
      <c r="F11" s="404"/>
      <c r="G11" s="404"/>
      <c r="H11" s="404"/>
      <c r="I11" s="404"/>
    </row>
    <row r="12" spans="2:51" ht="33.950000000000003" customHeight="1" x14ac:dyDescent="0.2">
      <c r="B12" s="10" t="s">
        <v>66</v>
      </c>
      <c r="C12" s="404" t="s">
        <v>89</v>
      </c>
      <c r="D12" s="404"/>
      <c r="E12" s="404"/>
      <c r="F12" s="404"/>
      <c r="G12" s="404"/>
      <c r="H12" s="404"/>
      <c r="I12" s="404"/>
    </row>
    <row r="13" spans="2:51" ht="30" x14ac:dyDescent="0.2">
      <c r="B13" s="10" t="s">
        <v>29</v>
      </c>
      <c r="C13" s="404" t="s">
        <v>90</v>
      </c>
      <c r="D13" s="404"/>
      <c r="E13" s="404"/>
      <c r="F13" s="404"/>
      <c r="G13" s="404"/>
      <c r="H13" s="404"/>
      <c r="I13" s="404"/>
    </row>
    <row r="14" spans="2:51" ht="30" x14ac:dyDescent="0.2">
      <c r="B14" s="10" t="s">
        <v>80</v>
      </c>
      <c r="C14" s="404" t="s">
        <v>91</v>
      </c>
      <c r="D14" s="404"/>
      <c r="E14" s="404"/>
      <c r="F14" s="404"/>
      <c r="G14" s="404"/>
      <c r="H14" s="404"/>
      <c r="I14" s="404"/>
    </row>
    <row r="15" spans="2:51" x14ac:dyDescent="0.2">
      <c r="B15" s="10" t="s">
        <v>77</v>
      </c>
      <c r="C15" s="404" t="s">
        <v>92</v>
      </c>
      <c r="D15" s="404"/>
      <c r="E15" s="404"/>
      <c r="F15" s="404"/>
      <c r="G15" s="404"/>
      <c r="H15" s="404"/>
      <c r="I15" s="404"/>
    </row>
    <row r="16" spans="2:51" ht="45" x14ac:dyDescent="0.2">
      <c r="B16" s="10" t="s">
        <v>9</v>
      </c>
      <c r="C16" s="404" t="s">
        <v>93</v>
      </c>
      <c r="D16" s="404"/>
      <c r="E16" s="404"/>
      <c r="F16" s="404"/>
      <c r="G16" s="404"/>
      <c r="H16" s="404"/>
      <c r="I16" s="404"/>
    </row>
    <row r="17" spans="2:9" ht="30" x14ac:dyDescent="0.2">
      <c r="B17" s="10" t="s">
        <v>30</v>
      </c>
      <c r="C17" s="404" t="s">
        <v>94</v>
      </c>
      <c r="D17" s="404"/>
      <c r="E17" s="404"/>
      <c r="F17" s="404"/>
      <c r="G17" s="404"/>
      <c r="H17" s="404"/>
      <c r="I17" s="404"/>
    </row>
    <row r="18" spans="2:9" ht="30" x14ac:dyDescent="0.2">
      <c r="B18" s="10" t="s">
        <v>67</v>
      </c>
      <c r="C18" s="404" t="s">
        <v>95</v>
      </c>
      <c r="D18" s="404"/>
      <c r="E18" s="404"/>
      <c r="F18" s="404"/>
      <c r="G18" s="404"/>
      <c r="H18" s="404"/>
      <c r="I18" s="404"/>
    </row>
    <row r="19" spans="2:9" ht="30" customHeight="1" x14ac:dyDescent="0.2">
      <c r="B19" s="411"/>
      <c r="C19" s="412"/>
      <c r="D19" s="412"/>
      <c r="E19" s="412"/>
      <c r="F19" s="412"/>
      <c r="G19" s="412"/>
      <c r="H19" s="412"/>
      <c r="I19" s="413"/>
    </row>
    <row r="20" spans="2:9" ht="37.5" customHeight="1" x14ac:dyDescent="0.2">
      <c r="B20" s="409" t="s">
        <v>155</v>
      </c>
      <c r="C20" s="409"/>
      <c r="D20" s="409"/>
      <c r="E20" s="409"/>
      <c r="F20" s="409"/>
      <c r="G20" s="409"/>
      <c r="H20" s="409"/>
      <c r="I20" s="409"/>
    </row>
    <row r="21" spans="2:9" ht="117" customHeight="1" x14ac:dyDescent="0.2">
      <c r="B21" s="414" t="s">
        <v>34</v>
      </c>
      <c r="C21" s="414"/>
      <c r="D21" s="414"/>
      <c r="E21" s="414"/>
      <c r="F21" s="414"/>
      <c r="G21" s="414"/>
      <c r="H21" s="414"/>
      <c r="I21" s="414"/>
    </row>
    <row r="22" spans="2:9" x14ac:dyDescent="0.2">
      <c r="B22" s="10" t="s">
        <v>76</v>
      </c>
      <c r="C22" s="404" t="s">
        <v>86</v>
      </c>
      <c r="D22" s="404"/>
      <c r="E22" s="404"/>
      <c r="F22" s="404"/>
      <c r="G22" s="404"/>
      <c r="H22" s="404"/>
      <c r="I22" s="404"/>
    </row>
    <row r="23" spans="2:9" ht="167.1" customHeight="1" x14ac:dyDescent="0.2">
      <c r="B23" s="10" t="s">
        <v>68</v>
      </c>
      <c r="C23" s="414" t="s">
        <v>96</v>
      </c>
      <c r="D23" s="414"/>
      <c r="E23" s="414"/>
      <c r="F23" s="414"/>
      <c r="G23" s="414"/>
      <c r="H23" s="414"/>
      <c r="I23" s="414"/>
    </row>
    <row r="24" spans="2:9" ht="30" x14ac:dyDescent="0.2">
      <c r="B24" s="10" t="s">
        <v>161</v>
      </c>
      <c r="C24" s="415" t="s">
        <v>97</v>
      </c>
      <c r="D24" s="415"/>
      <c r="E24" s="415"/>
      <c r="F24" s="415"/>
      <c r="G24" s="415"/>
      <c r="H24" s="415"/>
      <c r="I24" s="415"/>
    </row>
    <row r="25" spans="2:9" ht="30" x14ac:dyDescent="0.2">
      <c r="B25" s="10" t="s">
        <v>162</v>
      </c>
      <c r="C25" s="415" t="s">
        <v>99</v>
      </c>
      <c r="D25" s="415"/>
      <c r="E25" s="415"/>
      <c r="F25" s="415"/>
      <c r="G25" s="415"/>
      <c r="H25" s="415"/>
      <c r="I25" s="415"/>
    </row>
    <row r="26" spans="2:9" ht="24.75" customHeight="1" x14ac:dyDescent="0.2">
      <c r="B26" s="11" t="s">
        <v>69</v>
      </c>
      <c r="C26" s="410" t="s">
        <v>98</v>
      </c>
      <c r="D26" s="410"/>
      <c r="E26" s="410"/>
      <c r="F26" s="410"/>
      <c r="G26" s="410"/>
      <c r="H26" s="410"/>
      <c r="I26" s="410"/>
    </row>
    <row r="27" spans="2:9" ht="26.25" customHeight="1" x14ac:dyDescent="0.2">
      <c r="B27" s="11" t="s">
        <v>70</v>
      </c>
      <c r="C27" s="410" t="s">
        <v>78</v>
      </c>
      <c r="D27" s="410"/>
      <c r="E27" s="410"/>
      <c r="F27" s="410"/>
      <c r="G27" s="410"/>
      <c r="H27" s="410"/>
      <c r="I27" s="410"/>
    </row>
    <row r="28" spans="2:9" x14ac:dyDescent="0.2">
      <c r="B28" s="10" t="s">
        <v>143</v>
      </c>
      <c r="C28" s="414" t="s">
        <v>148</v>
      </c>
      <c r="D28" s="414"/>
      <c r="E28" s="414"/>
      <c r="F28" s="414"/>
      <c r="G28" s="414"/>
      <c r="H28" s="414"/>
      <c r="I28" s="414"/>
    </row>
    <row r="29" spans="2:9" x14ac:dyDescent="0.2">
      <c r="B29" s="10" t="s">
        <v>145</v>
      </c>
      <c r="C29" s="431" t="s">
        <v>149</v>
      </c>
      <c r="D29" s="432"/>
      <c r="E29" s="432"/>
      <c r="F29" s="432"/>
      <c r="G29" s="432"/>
      <c r="H29" s="432"/>
      <c r="I29" s="433"/>
    </row>
    <row r="30" spans="2:9" x14ac:dyDescent="0.2">
      <c r="B30" s="10" t="s">
        <v>144</v>
      </c>
      <c r="C30" s="431" t="s">
        <v>150</v>
      </c>
      <c r="D30" s="432"/>
      <c r="E30" s="432"/>
      <c r="F30" s="432"/>
      <c r="G30" s="432"/>
      <c r="H30" s="432"/>
      <c r="I30" s="433"/>
    </row>
    <row r="31" spans="2:9" x14ac:dyDescent="0.2">
      <c r="B31" s="10" t="s">
        <v>134</v>
      </c>
      <c r="C31" s="431" t="s">
        <v>151</v>
      </c>
      <c r="D31" s="432"/>
      <c r="E31" s="432"/>
      <c r="F31" s="432"/>
      <c r="G31" s="432"/>
      <c r="H31" s="432"/>
      <c r="I31" s="433"/>
    </row>
    <row r="32" spans="2:9" x14ac:dyDescent="0.2">
      <c r="B32" s="11" t="s">
        <v>163</v>
      </c>
      <c r="C32" s="414" t="s">
        <v>100</v>
      </c>
      <c r="D32" s="414"/>
      <c r="E32" s="414"/>
      <c r="F32" s="414"/>
      <c r="G32" s="414"/>
      <c r="H32" s="414"/>
      <c r="I32" s="414"/>
    </row>
    <row r="33" spans="2:9" x14ac:dyDescent="0.2">
      <c r="B33" s="10" t="s">
        <v>71</v>
      </c>
      <c r="C33" s="410" t="s">
        <v>152</v>
      </c>
      <c r="D33" s="410"/>
      <c r="E33" s="410"/>
      <c r="F33" s="410"/>
      <c r="G33" s="410"/>
      <c r="H33" s="410"/>
      <c r="I33" s="410"/>
    </row>
    <row r="34" spans="2:9" ht="39" customHeight="1" x14ac:dyDescent="0.2">
      <c r="B34" s="409" t="s">
        <v>192</v>
      </c>
      <c r="C34" s="409"/>
      <c r="D34" s="409"/>
      <c r="E34" s="409"/>
      <c r="F34" s="409"/>
      <c r="G34" s="409"/>
      <c r="H34" s="409"/>
      <c r="I34" s="409"/>
    </row>
    <row r="35" spans="2:9" ht="79.5" customHeight="1" x14ac:dyDescent="0.2">
      <c r="B35" s="406" t="s">
        <v>193</v>
      </c>
      <c r="C35" s="407"/>
      <c r="D35" s="407"/>
      <c r="E35" s="407"/>
      <c r="F35" s="407"/>
      <c r="G35" s="407"/>
      <c r="H35" s="407"/>
      <c r="I35" s="408"/>
    </row>
    <row r="36" spans="2:9" ht="33" customHeight="1" x14ac:dyDescent="0.2">
      <c r="B36" s="10" t="s">
        <v>26</v>
      </c>
      <c r="C36" s="414" t="s">
        <v>123</v>
      </c>
      <c r="D36" s="414"/>
      <c r="E36" s="414"/>
      <c r="F36" s="414"/>
      <c r="G36" s="414"/>
      <c r="H36" s="414"/>
      <c r="I36" s="414"/>
    </row>
    <row r="37" spans="2:9" ht="33" customHeight="1" x14ac:dyDescent="0.2">
      <c r="B37" s="10" t="s">
        <v>27</v>
      </c>
      <c r="C37" s="414" t="s">
        <v>124</v>
      </c>
      <c r="D37" s="414"/>
      <c r="E37" s="414"/>
      <c r="F37" s="414"/>
      <c r="G37" s="414"/>
      <c r="H37" s="414"/>
      <c r="I37" s="414"/>
    </row>
    <row r="38" spans="2:9" ht="33" customHeight="1" x14ac:dyDescent="0.2">
      <c r="B38" s="17"/>
      <c r="C38" s="18"/>
      <c r="D38" s="18"/>
      <c r="E38" s="18"/>
      <c r="F38" s="18"/>
      <c r="G38" s="18"/>
      <c r="H38" s="18"/>
      <c r="I38" s="19"/>
    </row>
    <row r="39" spans="2:9" ht="34.5" customHeight="1" x14ac:dyDescent="0.2">
      <c r="B39" s="409" t="s">
        <v>156</v>
      </c>
      <c r="C39" s="409"/>
      <c r="D39" s="409"/>
      <c r="E39" s="409"/>
      <c r="F39" s="409"/>
      <c r="G39" s="409"/>
      <c r="H39" s="409"/>
      <c r="I39" s="409"/>
    </row>
    <row r="40" spans="2:9" x14ac:dyDescent="0.2">
      <c r="B40" s="10" t="s">
        <v>10</v>
      </c>
      <c r="C40" s="414" t="s">
        <v>101</v>
      </c>
      <c r="D40" s="414"/>
      <c r="E40" s="414"/>
      <c r="F40" s="414"/>
      <c r="G40" s="414"/>
      <c r="H40" s="414"/>
      <c r="I40" s="414"/>
    </row>
    <row r="41" spans="2:9" x14ac:dyDescent="0.2">
      <c r="B41" s="10" t="s">
        <v>11</v>
      </c>
      <c r="C41" s="414" t="s">
        <v>102</v>
      </c>
      <c r="D41" s="414"/>
      <c r="E41" s="414"/>
      <c r="F41" s="414"/>
      <c r="G41" s="414"/>
      <c r="H41" s="414"/>
      <c r="I41" s="414"/>
    </row>
    <row r="42" spans="2:9" x14ac:dyDescent="0.2">
      <c r="B42" s="10" t="s">
        <v>125</v>
      </c>
      <c r="C42" s="414" t="s">
        <v>170</v>
      </c>
      <c r="D42" s="414"/>
      <c r="E42" s="414"/>
      <c r="F42" s="414"/>
      <c r="G42" s="414"/>
      <c r="H42" s="414"/>
      <c r="I42" s="414"/>
    </row>
    <row r="43" spans="2:9" ht="30" x14ac:dyDescent="0.2">
      <c r="B43" s="10" t="s">
        <v>172</v>
      </c>
      <c r="C43" s="431" t="s">
        <v>173</v>
      </c>
      <c r="D43" s="432"/>
      <c r="E43" s="432"/>
      <c r="F43" s="432"/>
      <c r="G43" s="432"/>
      <c r="H43" s="432"/>
      <c r="I43" s="433"/>
    </row>
    <row r="44" spans="2:9" x14ac:dyDescent="0.2">
      <c r="B44" s="10" t="s">
        <v>126</v>
      </c>
      <c r="C44" s="431" t="s">
        <v>174</v>
      </c>
      <c r="D44" s="432"/>
      <c r="E44" s="432"/>
      <c r="F44" s="432"/>
      <c r="G44" s="432"/>
      <c r="H44" s="432"/>
      <c r="I44" s="433"/>
    </row>
    <row r="45" spans="2:9" x14ac:dyDescent="0.2">
      <c r="B45" s="10" t="s">
        <v>175</v>
      </c>
      <c r="C45" s="431" t="s">
        <v>177</v>
      </c>
      <c r="D45" s="432"/>
      <c r="E45" s="432"/>
      <c r="F45" s="432"/>
      <c r="G45" s="432"/>
      <c r="H45" s="432"/>
      <c r="I45" s="433"/>
    </row>
    <row r="46" spans="2:9" ht="60" x14ac:dyDescent="0.2">
      <c r="B46" s="12" t="s">
        <v>179</v>
      </c>
      <c r="C46" s="416" t="s">
        <v>103</v>
      </c>
      <c r="D46" s="416"/>
      <c r="E46" s="416"/>
      <c r="F46" s="416"/>
      <c r="G46" s="416"/>
      <c r="H46" s="416"/>
      <c r="I46" s="416"/>
    </row>
    <row r="47" spans="2:9" x14ac:dyDescent="0.2">
      <c r="B47" s="12" t="s">
        <v>186</v>
      </c>
      <c r="C47" s="418" t="s">
        <v>194</v>
      </c>
      <c r="D47" s="419"/>
      <c r="E47" s="419"/>
      <c r="F47" s="419"/>
      <c r="G47" s="419"/>
      <c r="H47" s="419"/>
      <c r="I47" s="420"/>
    </row>
    <row r="48" spans="2:9" x14ac:dyDescent="0.2">
      <c r="B48" s="12" t="s">
        <v>12</v>
      </c>
      <c r="C48" s="416" t="s">
        <v>178</v>
      </c>
      <c r="D48" s="416"/>
      <c r="E48" s="416"/>
      <c r="F48" s="416"/>
      <c r="G48" s="416"/>
      <c r="H48" s="416"/>
      <c r="I48" s="416"/>
    </row>
    <row r="49" spans="2:9" ht="30" x14ac:dyDescent="0.2">
      <c r="B49" s="12" t="s">
        <v>180</v>
      </c>
      <c r="C49" s="416" t="s">
        <v>104</v>
      </c>
      <c r="D49" s="416"/>
      <c r="E49" s="416"/>
      <c r="F49" s="416"/>
      <c r="G49" s="416"/>
      <c r="H49" s="416"/>
      <c r="I49" s="416"/>
    </row>
    <row r="50" spans="2:9" ht="30" x14ac:dyDescent="0.2">
      <c r="B50" s="12" t="s">
        <v>14</v>
      </c>
      <c r="C50" s="416" t="s">
        <v>105</v>
      </c>
      <c r="D50" s="416"/>
      <c r="E50" s="416"/>
      <c r="F50" s="416"/>
      <c r="G50" s="416"/>
      <c r="H50" s="416"/>
      <c r="I50" s="416"/>
    </row>
    <row r="51" spans="2:9" ht="30" x14ac:dyDescent="0.2">
      <c r="B51" s="12" t="s">
        <v>15</v>
      </c>
      <c r="C51" s="416" t="s">
        <v>106</v>
      </c>
      <c r="D51" s="416"/>
      <c r="E51" s="416"/>
      <c r="F51" s="416"/>
      <c r="G51" s="416"/>
      <c r="H51" s="416"/>
      <c r="I51" s="416"/>
    </row>
    <row r="52" spans="2:9" ht="30" x14ac:dyDescent="0.2">
      <c r="B52" s="13" t="s">
        <v>16</v>
      </c>
      <c r="C52" s="417" t="s">
        <v>107</v>
      </c>
      <c r="D52" s="417"/>
      <c r="E52" s="417"/>
      <c r="F52" s="417"/>
      <c r="G52" s="417"/>
      <c r="H52" s="417"/>
      <c r="I52" s="417"/>
    </row>
    <row r="53" spans="2:9" x14ac:dyDescent="0.2">
      <c r="B53" s="13" t="s">
        <v>17</v>
      </c>
      <c r="C53" s="417" t="s">
        <v>108</v>
      </c>
      <c r="D53" s="417"/>
      <c r="E53" s="417"/>
      <c r="F53" s="417"/>
      <c r="G53" s="417"/>
      <c r="H53" s="417"/>
      <c r="I53" s="417"/>
    </row>
    <row r="54" spans="2:9" ht="30" x14ac:dyDescent="0.2">
      <c r="B54" s="13" t="s">
        <v>141</v>
      </c>
      <c r="C54" s="417" t="s">
        <v>109</v>
      </c>
      <c r="D54" s="417"/>
      <c r="E54" s="417"/>
      <c r="F54" s="417"/>
      <c r="G54" s="417"/>
      <c r="H54" s="417"/>
      <c r="I54" s="417"/>
    </row>
    <row r="55" spans="2:9" x14ac:dyDescent="0.2">
      <c r="B55" s="13" t="s">
        <v>35</v>
      </c>
      <c r="C55" s="417" t="s">
        <v>110</v>
      </c>
      <c r="D55" s="417"/>
      <c r="E55" s="417"/>
      <c r="F55" s="417"/>
      <c r="G55" s="417"/>
      <c r="H55" s="417"/>
      <c r="I55" s="417"/>
    </row>
    <row r="56" spans="2:9" x14ac:dyDescent="0.2">
      <c r="B56" s="13" t="s">
        <v>81</v>
      </c>
      <c r="C56" s="417" t="s">
        <v>111</v>
      </c>
      <c r="D56" s="417"/>
      <c r="E56" s="417"/>
      <c r="F56" s="417"/>
      <c r="G56" s="417"/>
      <c r="H56" s="417"/>
      <c r="I56" s="417"/>
    </row>
    <row r="57" spans="2:9" ht="30" x14ac:dyDescent="0.2">
      <c r="B57" s="13" t="s">
        <v>82</v>
      </c>
      <c r="C57" s="417" t="s">
        <v>112</v>
      </c>
      <c r="D57" s="417"/>
      <c r="E57" s="417"/>
      <c r="F57" s="417"/>
      <c r="G57" s="417"/>
      <c r="H57" s="417"/>
      <c r="I57" s="417"/>
    </row>
    <row r="58" spans="2:9" ht="33.75" customHeight="1" x14ac:dyDescent="0.2">
      <c r="B58" s="423"/>
      <c r="C58" s="423"/>
      <c r="D58" s="423"/>
      <c r="E58" s="423"/>
      <c r="F58" s="423"/>
      <c r="G58" s="423"/>
      <c r="H58" s="423"/>
      <c r="I58" s="424"/>
    </row>
    <row r="59" spans="2:9" ht="32.25" customHeight="1" x14ac:dyDescent="0.2">
      <c r="B59" s="426" t="s">
        <v>158</v>
      </c>
      <c r="C59" s="426"/>
      <c r="D59" s="426"/>
      <c r="E59" s="426"/>
      <c r="F59" s="426"/>
      <c r="G59" s="426"/>
      <c r="H59" s="426"/>
      <c r="I59" s="426"/>
    </row>
    <row r="60" spans="2:9" x14ac:dyDescent="0.2">
      <c r="B60" s="10" t="s">
        <v>22</v>
      </c>
      <c r="C60" s="421" t="s">
        <v>118</v>
      </c>
      <c r="D60" s="421"/>
      <c r="E60" s="421"/>
      <c r="F60" s="421"/>
      <c r="G60" s="421"/>
      <c r="H60" s="421"/>
      <c r="I60" s="421"/>
    </row>
    <row r="61" spans="2:9" ht="30" x14ac:dyDescent="0.2">
      <c r="B61" s="10" t="s">
        <v>31</v>
      </c>
      <c r="C61" s="430" t="s">
        <v>119</v>
      </c>
      <c r="D61" s="430"/>
      <c r="E61" s="430"/>
      <c r="F61" s="430"/>
      <c r="G61" s="430"/>
      <c r="H61" s="430"/>
      <c r="I61" s="430"/>
    </row>
    <row r="62" spans="2:9" ht="30" x14ac:dyDescent="0.2">
      <c r="B62" s="10" t="s">
        <v>181</v>
      </c>
      <c r="C62" s="427" t="s">
        <v>182</v>
      </c>
      <c r="D62" s="428"/>
      <c r="E62" s="428"/>
      <c r="F62" s="428"/>
      <c r="G62" s="428"/>
      <c r="H62" s="428"/>
      <c r="I62" s="429"/>
    </row>
    <row r="63" spans="2:9" x14ac:dyDescent="0.2">
      <c r="B63" s="10" t="s">
        <v>23</v>
      </c>
      <c r="C63" s="414" t="s">
        <v>120</v>
      </c>
      <c r="D63" s="414"/>
      <c r="E63" s="414"/>
      <c r="F63" s="414"/>
      <c r="G63" s="414"/>
      <c r="H63" s="414"/>
      <c r="I63" s="414"/>
    </row>
    <row r="64" spans="2:9" x14ac:dyDescent="0.2">
      <c r="B64" s="10" t="s">
        <v>24</v>
      </c>
      <c r="C64" s="421" t="s">
        <v>121</v>
      </c>
      <c r="D64" s="421"/>
      <c r="E64" s="421"/>
      <c r="F64" s="421"/>
      <c r="G64" s="421"/>
      <c r="H64" s="421"/>
      <c r="I64" s="421"/>
    </row>
    <row r="65" spans="2:9" x14ac:dyDescent="0.2">
      <c r="B65" s="10" t="s">
        <v>25</v>
      </c>
      <c r="C65" s="421" t="s">
        <v>122</v>
      </c>
      <c r="D65" s="421"/>
      <c r="E65" s="421"/>
      <c r="F65" s="421"/>
      <c r="G65" s="421"/>
      <c r="H65" s="421"/>
      <c r="I65" s="421"/>
    </row>
    <row r="66" spans="2:9" ht="30.75" customHeight="1" x14ac:dyDescent="0.2">
      <c r="B66" s="425"/>
      <c r="C66" s="425"/>
      <c r="D66" s="425"/>
      <c r="E66" s="425"/>
      <c r="F66" s="425"/>
      <c r="G66" s="425"/>
      <c r="H66" s="425"/>
      <c r="I66" s="425"/>
    </row>
    <row r="67" spans="2:9" ht="34.5" customHeight="1" x14ac:dyDescent="0.2">
      <c r="B67" s="426" t="s">
        <v>157</v>
      </c>
      <c r="C67" s="426"/>
      <c r="D67" s="426"/>
      <c r="E67" s="426"/>
      <c r="F67" s="426"/>
      <c r="G67" s="426"/>
      <c r="H67" s="426"/>
      <c r="I67" s="426"/>
    </row>
    <row r="68" spans="2:9" x14ac:dyDescent="0.2">
      <c r="B68" s="13" t="s">
        <v>649</v>
      </c>
      <c r="C68" s="421" t="s">
        <v>113</v>
      </c>
      <c r="D68" s="421"/>
      <c r="E68" s="421"/>
      <c r="F68" s="421"/>
      <c r="G68" s="421"/>
      <c r="H68" s="421"/>
      <c r="I68" s="421"/>
    </row>
    <row r="69" spans="2:9" ht="30" x14ac:dyDescent="0.2">
      <c r="B69" s="13" t="s">
        <v>13</v>
      </c>
      <c r="C69" s="421" t="s">
        <v>114</v>
      </c>
      <c r="D69" s="421"/>
      <c r="E69" s="421"/>
      <c r="F69" s="421"/>
      <c r="G69" s="421"/>
      <c r="H69" s="421"/>
      <c r="I69" s="421"/>
    </row>
    <row r="70" spans="2:9" x14ac:dyDescent="0.2">
      <c r="B70" s="13" t="s">
        <v>18</v>
      </c>
      <c r="C70" s="417" t="s">
        <v>115</v>
      </c>
      <c r="D70" s="417"/>
      <c r="E70" s="417"/>
      <c r="F70" s="417"/>
      <c r="G70" s="417"/>
      <c r="H70" s="417"/>
      <c r="I70" s="417"/>
    </row>
    <row r="71" spans="2:9" x14ac:dyDescent="0.2">
      <c r="B71" s="13" t="s">
        <v>20</v>
      </c>
      <c r="C71" s="421" t="s">
        <v>116</v>
      </c>
      <c r="D71" s="421"/>
      <c r="E71" s="421"/>
      <c r="F71" s="421"/>
      <c r="G71" s="421"/>
      <c r="H71" s="421"/>
      <c r="I71" s="421"/>
    </row>
    <row r="72" spans="2:9" x14ac:dyDescent="0.2">
      <c r="B72" s="13" t="s">
        <v>21</v>
      </c>
      <c r="C72" s="421" t="s">
        <v>117</v>
      </c>
      <c r="D72" s="421"/>
      <c r="E72" s="421"/>
      <c r="F72" s="421"/>
      <c r="G72" s="421"/>
      <c r="H72" s="421"/>
      <c r="I72" s="421"/>
    </row>
    <row r="73" spans="2:9" ht="33.75" customHeight="1" x14ac:dyDescent="0.2">
      <c r="B73" s="422"/>
      <c r="C73" s="422"/>
      <c r="D73" s="422"/>
      <c r="E73" s="422"/>
      <c r="F73" s="422"/>
      <c r="G73" s="422"/>
      <c r="H73" s="422"/>
      <c r="I73" s="422"/>
    </row>
    <row r="74" spans="2:9" ht="54.75" customHeight="1" x14ac:dyDescent="0.2"/>
    <row r="76" spans="2:9" ht="134.44999999999999" customHeight="1" x14ac:dyDescent="0.2"/>
    <row r="77" spans="2:9" ht="64.5" customHeight="1" x14ac:dyDescent="0.2"/>
    <row r="78" spans="2:9" ht="49.5" customHeight="1" x14ac:dyDescent="0.2"/>
    <row r="87" ht="40.5" customHeight="1" x14ac:dyDescent="0.2"/>
  </sheetData>
  <mergeCells count="72">
    <mergeCell ref="C9:I9"/>
    <mergeCell ref="C43:I43"/>
    <mergeCell ref="C44:I44"/>
    <mergeCell ref="C45:I45"/>
    <mergeCell ref="B59:I59"/>
    <mergeCell ref="C15:I15"/>
    <mergeCell ref="C10:I10"/>
    <mergeCell ref="C11:I11"/>
    <mergeCell ref="C12:I12"/>
    <mergeCell ref="C13:I13"/>
    <mergeCell ref="C25:I25"/>
    <mergeCell ref="C18:I18"/>
    <mergeCell ref="B21:I21"/>
    <mergeCell ref="C26:I26"/>
    <mergeCell ref="C14:I14"/>
    <mergeCell ref="C56:I56"/>
    <mergeCell ref="C28:I28"/>
    <mergeCell ref="C32:I32"/>
    <mergeCell ref="B39:I39"/>
    <mergeCell ref="C40:I40"/>
    <mergeCell ref="C41:I41"/>
    <mergeCell ref="C29:I29"/>
    <mergeCell ref="C30:I30"/>
    <mergeCell ref="C31:I31"/>
    <mergeCell ref="C33:I33"/>
    <mergeCell ref="B34:I34"/>
    <mergeCell ref="C36:I36"/>
    <mergeCell ref="C37:I37"/>
    <mergeCell ref="B35:I35"/>
    <mergeCell ref="C71:I71"/>
    <mergeCell ref="C72:I72"/>
    <mergeCell ref="B73:I73"/>
    <mergeCell ref="C70:I70"/>
    <mergeCell ref="C48:I48"/>
    <mergeCell ref="B58:I58"/>
    <mergeCell ref="B66:I66"/>
    <mergeCell ref="B67:I67"/>
    <mergeCell ref="C62:I62"/>
    <mergeCell ref="C63:I63"/>
    <mergeCell ref="C64:I64"/>
    <mergeCell ref="C65:I65"/>
    <mergeCell ref="C60:I60"/>
    <mergeCell ref="C61:I61"/>
    <mergeCell ref="C57:I57"/>
    <mergeCell ref="C49:I49"/>
    <mergeCell ref="C69:I69"/>
    <mergeCell ref="C68:I68"/>
    <mergeCell ref="C52:I52"/>
    <mergeCell ref="C53:I53"/>
    <mergeCell ref="C54:I54"/>
    <mergeCell ref="C42:I42"/>
    <mergeCell ref="C46:I46"/>
    <mergeCell ref="C50:I50"/>
    <mergeCell ref="C51:I51"/>
    <mergeCell ref="C55:I55"/>
    <mergeCell ref="C47:I47"/>
    <mergeCell ref="C27:I27"/>
    <mergeCell ref="B19:I19"/>
    <mergeCell ref="C16:I16"/>
    <mergeCell ref="C17:I17"/>
    <mergeCell ref="B20:I20"/>
    <mergeCell ref="C23:I23"/>
    <mergeCell ref="C24:I24"/>
    <mergeCell ref="C22:I22"/>
    <mergeCell ref="C8:I8"/>
    <mergeCell ref="B1:I1"/>
    <mergeCell ref="C5:I5"/>
    <mergeCell ref="C6:I6"/>
    <mergeCell ref="C7:I7"/>
    <mergeCell ref="B2:I2"/>
    <mergeCell ref="C3:I3"/>
    <mergeCell ref="C4:I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97"/>
  <sheetViews>
    <sheetView tabSelected="1" topLeftCell="H7" zoomScale="80" zoomScaleNormal="80" workbookViewId="0">
      <pane ySplit="1" topLeftCell="A18" activePane="bottomLeft" state="frozen"/>
      <selection activeCell="A7" sqref="A7"/>
      <selection pane="bottomLeft" activeCell="R78" sqref="R78"/>
    </sheetView>
  </sheetViews>
  <sheetFormatPr baseColWidth="10" defaultRowHeight="15" x14ac:dyDescent="0.25"/>
  <cols>
    <col min="1" max="10" width="20.5703125" customWidth="1"/>
    <col min="11" max="11" width="37.5703125" customWidth="1"/>
    <col min="12" max="12" width="20.5703125" customWidth="1"/>
    <col min="13" max="15" width="20.5703125" hidden="1" customWidth="1"/>
    <col min="16" max="16" width="27.140625" hidden="1" customWidth="1"/>
    <col min="17" max="17" width="18.7109375" style="237" customWidth="1"/>
    <col min="18" max="18" width="27.140625" customWidth="1"/>
    <col min="19" max="24" width="27.140625" style="1" customWidth="1"/>
    <col min="25" max="27" width="20.5703125" customWidth="1"/>
    <col min="28" max="28" width="65.85546875" customWidth="1"/>
    <col min="29" max="36" width="20.5703125" customWidth="1"/>
  </cols>
  <sheetData>
    <row r="1" spans="1:28" ht="29.25" hidden="1" customHeight="1" x14ac:dyDescent="0.25">
      <c r="A1" s="446"/>
      <c r="B1" s="446"/>
      <c r="C1" s="447" t="s">
        <v>1</v>
      </c>
      <c r="D1" s="447"/>
      <c r="E1" s="447"/>
      <c r="F1" s="447"/>
      <c r="G1" s="447"/>
      <c r="H1" s="447"/>
      <c r="I1" s="447"/>
      <c r="J1" s="447"/>
      <c r="K1" s="447"/>
      <c r="L1" s="447"/>
      <c r="M1" s="447"/>
      <c r="N1" s="447"/>
      <c r="O1" s="447"/>
      <c r="P1" s="447"/>
      <c r="Q1" s="447"/>
      <c r="R1" s="447"/>
      <c r="S1" s="447"/>
      <c r="T1" s="447"/>
      <c r="U1" s="447"/>
      <c r="V1" s="447"/>
      <c r="W1" s="447"/>
      <c r="X1" s="447"/>
      <c r="Y1" s="447"/>
      <c r="Z1" s="447"/>
      <c r="AA1" s="23" t="s">
        <v>196</v>
      </c>
    </row>
    <row r="2" spans="1:28" ht="28.5" hidden="1" customHeight="1" x14ac:dyDescent="0.25">
      <c r="A2" s="446"/>
      <c r="B2" s="446"/>
      <c r="C2" s="447" t="s">
        <v>2</v>
      </c>
      <c r="D2" s="447"/>
      <c r="E2" s="447"/>
      <c r="F2" s="447"/>
      <c r="G2" s="447"/>
      <c r="H2" s="447"/>
      <c r="I2" s="447"/>
      <c r="J2" s="447"/>
      <c r="K2" s="447"/>
      <c r="L2" s="447"/>
      <c r="M2" s="447"/>
      <c r="N2" s="447"/>
      <c r="O2" s="447"/>
      <c r="P2" s="447"/>
      <c r="Q2" s="447"/>
      <c r="R2" s="447"/>
      <c r="S2" s="447"/>
      <c r="T2" s="447"/>
      <c r="U2" s="447"/>
      <c r="V2" s="447"/>
      <c r="W2" s="447"/>
      <c r="X2" s="447"/>
      <c r="Y2" s="447"/>
      <c r="Z2" s="447"/>
      <c r="AA2" s="23" t="s">
        <v>3</v>
      </c>
    </row>
    <row r="3" spans="1:28" ht="30.75" hidden="1" customHeight="1" x14ac:dyDescent="0.25">
      <c r="A3" s="446"/>
      <c r="B3" s="446"/>
      <c r="C3" s="447" t="s">
        <v>4</v>
      </c>
      <c r="D3" s="447"/>
      <c r="E3" s="447"/>
      <c r="F3" s="447"/>
      <c r="G3" s="447"/>
      <c r="H3" s="447"/>
      <c r="I3" s="447"/>
      <c r="J3" s="447"/>
      <c r="K3" s="447"/>
      <c r="L3" s="447"/>
      <c r="M3" s="447"/>
      <c r="N3" s="447"/>
      <c r="O3" s="447"/>
      <c r="P3" s="447"/>
      <c r="Q3" s="447"/>
      <c r="R3" s="447"/>
      <c r="S3" s="447"/>
      <c r="T3" s="447"/>
      <c r="U3" s="447"/>
      <c r="V3" s="447"/>
      <c r="W3" s="447"/>
      <c r="X3" s="447"/>
      <c r="Y3" s="447"/>
      <c r="Z3" s="447"/>
      <c r="AA3" s="23" t="s">
        <v>195</v>
      </c>
    </row>
    <row r="4" spans="1:28" ht="23.25" hidden="1" customHeight="1" x14ac:dyDescent="0.25">
      <c r="A4" s="446"/>
      <c r="B4" s="446"/>
      <c r="C4" s="447" t="s">
        <v>135</v>
      </c>
      <c r="D4" s="447"/>
      <c r="E4" s="447"/>
      <c r="F4" s="447"/>
      <c r="G4" s="447"/>
      <c r="H4" s="447"/>
      <c r="I4" s="447"/>
      <c r="J4" s="447"/>
      <c r="K4" s="447"/>
      <c r="L4" s="447"/>
      <c r="M4" s="447"/>
      <c r="N4" s="447"/>
      <c r="O4" s="447"/>
      <c r="P4" s="447"/>
      <c r="Q4" s="447"/>
      <c r="R4" s="447"/>
      <c r="S4" s="447"/>
      <c r="T4" s="447"/>
      <c r="U4" s="447"/>
      <c r="V4" s="447"/>
      <c r="W4" s="447"/>
      <c r="X4" s="447"/>
      <c r="Y4" s="447"/>
      <c r="Z4" s="447"/>
      <c r="AA4" s="23" t="s">
        <v>197</v>
      </c>
    </row>
    <row r="5" spans="1:28" ht="35.25" hidden="1" customHeight="1" x14ac:dyDescent="0.25">
      <c r="A5" s="443" t="s">
        <v>147</v>
      </c>
      <c r="B5" s="443"/>
      <c r="C5" s="444" t="s">
        <v>426</v>
      </c>
      <c r="D5" s="445"/>
      <c r="E5" s="445"/>
      <c r="F5" s="445"/>
      <c r="G5" s="445"/>
      <c r="H5" s="445"/>
      <c r="I5" s="445"/>
      <c r="J5" s="445"/>
      <c r="K5" s="445"/>
      <c r="L5" s="445"/>
      <c r="M5" s="445"/>
      <c r="N5" s="445"/>
      <c r="O5" s="445"/>
      <c r="P5" s="445"/>
      <c r="Q5" s="445"/>
      <c r="R5" s="445"/>
      <c r="S5" s="445"/>
      <c r="T5" s="445"/>
      <c r="U5" s="445"/>
      <c r="V5" s="445"/>
      <c r="W5" s="445"/>
      <c r="X5" s="445"/>
      <c r="Y5" s="445"/>
      <c r="Z5" s="445"/>
      <c r="AA5" s="88"/>
    </row>
    <row r="6" spans="1:28" ht="30" hidden="1" customHeight="1" x14ac:dyDescent="0.25">
      <c r="A6" s="440" t="s">
        <v>137</v>
      </c>
      <c r="B6" s="441"/>
      <c r="C6" s="441"/>
      <c r="D6" s="441"/>
      <c r="E6" s="441"/>
      <c r="F6" s="441"/>
      <c r="G6" s="441"/>
      <c r="H6" s="441"/>
      <c r="I6" s="441"/>
      <c r="J6" s="441"/>
      <c r="K6" s="441"/>
      <c r="L6" s="441"/>
      <c r="M6" s="441"/>
      <c r="N6" s="441"/>
      <c r="O6" s="441"/>
      <c r="P6" s="441"/>
      <c r="Q6" s="441"/>
      <c r="R6" s="441"/>
      <c r="S6" s="441"/>
      <c r="T6" s="441"/>
      <c r="U6" s="441"/>
      <c r="V6" s="441"/>
      <c r="W6" s="441"/>
      <c r="X6" s="441"/>
      <c r="Y6" s="441"/>
      <c r="Z6" s="441"/>
      <c r="AA6" s="442"/>
    </row>
    <row r="7" spans="1:28" ht="69.95" customHeight="1" x14ac:dyDescent="0.25">
      <c r="A7" s="24" t="s">
        <v>72</v>
      </c>
      <c r="B7" s="24" t="s">
        <v>142</v>
      </c>
      <c r="C7" s="24" t="s">
        <v>133</v>
      </c>
      <c r="D7" s="24" t="s">
        <v>28</v>
      </c>
      <c r="E7" s="24" t="s">
        <v>79</v>
      </c>
      <c r="F7" s="24" t="s">
        <v>7</v>
      </c>
      <c r="G7" s="24" t="s">
        <v>168</v>
      </c>
      <c r="H7" s="24" t="s">
        <v>33</v>
      </c>
      <c r="I7" s="24" t="s">
        <v>8</v>
      </c>
      <c r="J7" s="25" t="s">
        <v>132</v>
      </c>
      <c r="K7" s="24" t="s">
        <v>75</v>
      </c>
      <c r="L7" s="24" t="s">
        <v>74</v>
      </c>
      <c r="M7" s="24" t="s">
        <v>153</v>
      </c>
      <c r="N7" s="24" t="s">
        <v>9</v>
      </c>
      <c r="O7" s="24" t="s">
        <v>30</v>
      </c>
      <c r="P7" s="24" t="s">
        <v>139</v>
      </c>
      <c r="Q7" s="232" t="s">
        <v>1375</v>
      </c>
      <c r="R7" s="191" t="s">
        <v>1263</v>
      </c>
      <c r="S7" s="229" t="s">
        <v>1374</v>
      </c>
      <c r="T7" s="229" t="s">
        <v>1358</v>
      </c>
      <c r="U7" s="229" t="s">
        <v>1376</v>
      </c>
      <c r="V7" s="230" t="s">
        <v>1377</v>
      </c>
      <c r="W7" s="229" t="s">
        <v>1378</v>
      </c>
      <c r="X7" s="230" t="s">
        <v>1379</v>
      </c>
      <c r="Y7" s="24" t="s">
        <v>139</v>
      </c>
      <c r="Z7" s="24" t="s">
        <v>140</v>
      </c>
      <c r="AA7" s="24" t="s">
        <v>138</v>
      </c>
    </row>
    <row r="8" spans="1:28" ht="69.95" customHeight="1" x14ac:dyDescent="0.25">
      <c r="A8" s="27" t="s">
        <v>199</v>
      </c>
      <c r="B8" s="39" t="s">
        <v>398</v>
      </c>
      <c r="C8" s="27" t="s">
        <v>200</v>
      </c>
      <c r="D8" s="27" t="s">
        <v>201</v>
      </c>
      <c r="E8" s="31" t="s">
        <v>388</v>
      </c>
      <c r="F8" s="47" t="s">
        <v>202</v>
      </c>
      <c r="G8" s="40" t="s">
        <v>203</v>
      </c>
      <c r="H8" s="31" t="s">
        <v>205</v>
      </c>
      <c r="I8" s="27" t="s">
        <v>211</v>
      </c>
      <c r="J8" s="31" t="s">
        <v>212</v>
      </c>
      <c r="K8" s="31" t="s">
        <v>218</v>
      </c>
      <c r="L8" s="97">
        <v>0.1</v>
      </c>
      <c r="M8" s="27" t="s">
        <v>165</v>
      </c>
      <c r="N8" s="31" t="s">
        <v>761</v>
      </c>
      <c r="O8" s="27">
        <v>1</v>
      </c>
      <c r="P8" s="190">
        <v>0.3</v>
      </c>
      <c r="Q8" s="236">
        <v>0</v>
      </c>
      <c r="R8" s="244">
        <v>0.1</v>
      </c>
      <c r="S8" s="242">
        <v>0.1</v>
      </c>
      <c r="T8" s="227">
        <f>Q8+S8</f>
        <v>0.1</v>
      </c>
      <c r="U8" s="240">
        <f>(S8/P8)*L8</f>
        <v>3.333333333333334E-2</v>
      </c>
      <c r="V8" s="240">
        <f>(S8/P8)</f>
        <v>0.33333333333333337</v>
      </c>
      <c r="W8" s="240">
        <f>(T8/O8)*P8</f>
        <v>0.03</v>
      </c>
      <c r="X8" s="240">
        <f>T8/O8</f>
        <v>0.1</v>
      </c>
      <c r="Y8" s="33">
        <v>0.3</v>
      </c>
      <c r="Z8" s="189">
        <v>0.5</v>
      </c>
      <c r="AA8" s="189">
        <v>0.2</v>
      </c>
    </row>
    <row r="9" spans="1:28" ht="69.95" customHeight="1" x14ac:dyDescent="0.25">
      <c r="A9" s="27" t="s">
        <v>199</v>
      </c>
      <c r="B9" s="39" t="s">
        <v>398</v>
      </c>
      <c r="C9" s="27" t="s">
        <v>200</v>
      </c>
      <c r="D9" s="27" t="s">
        <v>201</v>
      </c>
      <c r="E9" s="31" t="s">
        <v>388</v>
      </c>
      <c r="F9" s="47" t="s">
        <v>202</v>
      </c>
      <c r="G9" s="40" t="s">
        <v>225</v>
      </c>
      <c r="H9" s="31" t="s">
        <v>206</v>
      </c>
      <c r="I9" s="27" t="s">
        <v>211</v>
      </c>
      <c r="J9" s="31" t="s">
        <v>213</v>
      </c>
      <c r="K9" s="31" t="s">
        <v>219</v>
      </c>
      <c r="L9" s="97">
        <v>0.1</v>
      </c>
      <c r="M9" s="27" t="s">
        <v>165</v>
      </c>
      <c r="N9" s="31" t="s">
        <v>762</v>
      </c>
      <c r="O9" s="27">
        <v>60</v>
      </c>
      <c r="P9" s="32">
        <v>17</v>
      </c>
      <c r="Q9" s="233">
        <v>1</v>
      </c>
      <c r="R9" s="245">
        <v>0</v>
      </c>
      <c r="S9" s="243">
        <v>0</v>
      </c>
      <c r="T9" s="228">
        <f>Q9+S9</f>
        <v>1</v>
      </c>
      <c r="U9" s="239">
        <f>(S9/P9)*L9</f>
        <v>0</v>
      </c>
      <c r="V9" s="238">
        <f>S9/P9</f>
        <v>0</v>
      </c>
      <c r="W9" s="238">
        <f>(T9/O9)*L9</f>
        <v>1.6666666666666668E-3</v>
      </c>
      <c r="X9" s="238">
        <f>T9/O9</f>
        <v>1.6666666666666666E-2</v>
      </c>
      <c r="Y9" s="184">
        <v>17</v>
      </c>
      <c r="Z9" s="184">
        <v>21</v>
      </c>
      <c r="AA9" s="184">
        <v>21</v>
      </c>
    </row>
    <row r="10" spans="1:28" ht="69.95" customHeight="1" x14ac:dyDescent="0.25">
      <c r="A10" s="27" t="s">
        <v>199</v>
      </c>
      <c r="B10" s="39" t="s">
        <v>398</v>
      </c>
      <c r="C10" s="27" t="s">
        <v>200</v>
      </c>
      <c r="D10" s="27" t="s">
        <v>201</v>
      </c>
      <c r="E10" s="31" t="s">
        <v>388</v>
      </c>
      <c r="F10" s="47" t="s">
        <v>202</v>
      </c>
      <c r="G10" s="40" t="s">
        <v>233</v>
      </c>
      <c r="H10" s="31" t="s">
        <v>207</v>
      </c>
      <c r="I10" s="27" t="s">
        <v>211</v>
      </c>
      <c r="J10" s="31" t="s">
        <v>214</v>
      </c>
      <c r="K10" s="31" t="s">
        <v>220</v>
      </c>
      <c r="L10" s="97">
        <v>0.2</v>
      </c>
      <c r="M10" s="27" t="s">
        <v>164</v>
      </c>
      <c r="N10" s="31" t="s">
        <v>763</v>
      </c>
      <c r="O10" s="27">
        <v>5</v>
      </c>
      <c r="P10" s="32">
        <v>1</v>
      </c>
      <c r="Q10" s="233">
        <v>1</v>
      </c>
      <c r="R10" s="245">
        <v>0</v>
      </c>
      <c r="S10" s="243">
        <v>0</v>
      </c>
      <c r="T10" s="228">
        <f t="shared" ref="T10:T22" si="0">Q10+S10</f>
        <v>1</v>
      </c>
      <c r="U10" s="239">
        <f t="shared" ref="U10:U22" si="1">(S10/P10)*L10</f>
        <v>0</v>
      </c>
      <c r="V10" s="238">
        <f t="shared" ref="V10:V15" si="2">S10/P10</f>
        <v>0</v>
      </c>
      <c r="W10" s="238">
        <f t="shared" ref="W10:W22" si="3">(T10/O10)*L10</f>
        <v>4.0000000000000008E-2</v>
      </c>
      <c r="X10" s="238">
        <f t="shared" ref="X10:X22" si="4">T10/O10</f>
        <v>0.2</v>
      </c>
      <c r="Y10" s="185">
        <v>1</v>
      </c>
      <c r="Z10" s="185">
        <v>2</v>
      </c>
      <c r="AA10" s="185">
        <v>1</v>
      </c>
    </row>
    <row r="11" spans="1:28" ht="69.95" customHeight="1" x14ac:dyDescent="0.25">
      <c r="A11" s="27" t="s">
        <v>199</v>
      </c>
      <c r="B11" s="39" t="s">
        <v>398</v>
      </c>
      <c r="C11" s="27" t="s">
        <v>200</v>
      </c>
      <c r="D11" s="27" t="s">
        <v>201</v>
      </c>
      <c r="E11" s="31" t="s">
        <v>388</v>
      </c>
      <c r="F11" s="47" t="s">
        <v>202</v>
      </c>
      <c r="G11" s="40" t="s">
        <v>251</v>
      </c>
      <c r="H11" s="31" t="s">
        <v>208</v>
      </c>
      <c r="I11" s="27" t="s">
        <v>211</v>
      </c>
      <c r="J11" s="31" t="s">
        <v>215</v>
      </c>
      <c r="K11" s="31" t="s">
        <v>221</v>
      </c>
      <c r="L11" s="97">
        <v>0.3</v>
      </c>
      <c r="M11" s="27" t="s">
        <v>164</v>
      </c>
      <c r="N11" s="31" t="s">
        <v>709</v>
      </c>
      <c r="O11" s="27">
        <v>15</v>
      </c>
      <c r="P11" s="32">
        <v>4</v>
      </c>
      <c r="Q11" s="233">
        <v>1</v>
      </c>
      <c r="R11" s="245">
        <v>1</v>
      </c>
      <c r="S11" s="243">
        <v>1</v>
      </c>
      <c r="T11" s="228">
        <f t="shared" si="0"/>
        <v>2</v>
      </c>
      <c r="U11" s="238">
        <f t="shared" si="1"/>
        <v>7.4999999999999997E-2</v>
      </c>
      <c r="V11" s="238">
        <f t="shared" si="2"/>
        <v>0.25</v>
      </c>
      <c r="W11" s="238">
        <f t="shared" si="3"/>
        <v>0.04</v>
      </c>
      <c r="X11" s="238">
        <f t="shared" si="4"/>
        <v>0.13333333333333333</v>
      </c>
      <c r="Y11" s="186">
        <v>4</v>
      </c>
      <c r="Z11" s="186">
        <v>5</v>
      </c>
      <c r="AA11" s="186">
        <v>5</v>
      </c>
    </row>
    <row r="12" spans="1:28" ht="69.95" customHeight="1" x14ac:dyDescent="0.25">
      <c r="A12" s="27" t="s">
        <v>199</v>
      </c>
      <c r="B12" s="39" t="s">
        <v>398</v>
      </c>
      <c r="C12" s="27" t="s">
        <v>200</v>
      </c>
      <c r="D12" s="27" t="s">
        <v>201</v>
      </c>
      <c r="E12" s="31" t="s">
        <v>388</v>
      </c>
      <c r="F12" s="47" t="s">
        <v>202</v>
      </c>
      <c r="G12" s="40" t="s">
        <v>261</v>
      </c>
      <c r="H12" s="31" t="s">
        <v>209</v>
      </c>
      <c r="I12" s="27" t="s">
        <v>211</v>
      </c>
      <c r="J12" s="31" t="s">
        <v>216</v>
      </c>
      <c r="K12" s="31" t="s">
        <v>222</v>
      </c>
      <c r="L12" s="97">
        <v>0.2</v>
      </c>
      <c r="M12" s="27" t="s">
        <v>164</v>
      </c>
      <c r="N12" s="31" t="s">
        <v>709</v>
      </c>
      <c r="O12" s="27">
        <v>80</v>
      </c>
      <c r="P12" s="32">
        <v>22</v>
      </c>
      <c r="Q12" s="233">
        <v>10</v>
      </c>
      <c r="R12" s="608">
        <v>10</v>
      </c>
      <c r="S12" s="608">
        <v>10</v>
      </c>
      <c r="T12" s="228">
        <f t="shared" si="0"/>
        <v>20</v>
      </c>
      <c r="U12" s="238">
        <f t="shared" si="1"/>
        <v>9.0909090909090912E-2</v>
      </c>
      <c r="V12" s="238">
        <f t="shared" si="2"/>
        <v>0.45454545454545453</v>
      </c>
      <c r="W12" s="238">
        <f t="shared" si="3"/>
        <v>0.05</v>
      </c>
      <c r="X12" s="238">
        <f t="shared" si="4"/>
        <v>0.25</v>
      </c>
      <c r="Y12" s="187">
        <v>22</v>
      </c>
      <c r="Z12" s="187">
        <v>26</v>
      </c>
      <c r="AA12" s="187">
        <v>24</v>
      </c>
    </row>
    <row r="13" spans="1:28" ht="69.95" customHeight="1" x14ac:dyDescent="0.25">
      <c r="A13" s="27" t="s">
        <v>199</v>
      </c>
      <c r="B13" s="39" t="s">
        <v>398</v>
      </c>
      <c r="C13" s="27" t="s">
        <v>200</v>
      </c>
      <c r="D13" s="27" t="s">
        <v>201</v>
      </c>
      <c r="E13" s="31" t="s">
        <v>388</v>
      </c>
      <c r="F13" s="47" t="s">
        <v>202</v>
      </c>
      <c r="G13" s="40" t="s">
        <v>270</v>
      </c>
      <c r="H13" s="31" t="s">
        <v>210</v>
      </c>
      <c r="I13" s="27" t="s">
        <v>211</v>
      </c>
      <c r="J13" s="31" t="s">
        <v>217</v>
      </c>
      <c r="K13" s="31" t="s">
        <v>223</v>
      </c>
      <c r="L13" s="97">
        <v>0.1</v>
      </c>
      <c r="M13" s="27" t="s">
        <v>164</v>
      </c>
      <c r="N13" s="31" t="s">
        <v>764</v>
      </c>
      <c r="O13" s="27">
        <v>1000</v>
      </c>
      <c r="P13" s="32">
        <v>255</v>
      </c>
      <c r="Q13" s="233">
        <v>89</v>
      </c>
      <c r="R13" s="245">
        <v>111</v>
      </c>
      <c r="S13" s="243">
        <v>111</v>
      </c>
      <c r="T13" s="228">
        <f t="shared" si="0"/>
        <v>200</v>
      </c>
      <c r="U13" s="238">
        <f t="shared" si="1"/>
        <v>4.3529411764705886E-2</v>
      </c>
      <c r="V13" s="238">
        <f t="shared" si="2"/>
        <v>0.43529411764705883</v>
      </c>
      <c r="W13" s="238">
        <f t="shared" si="3"/>
        <v>2.0000000000000004E-2</v>
      </c>
      <c r="X13" s="238">
        <f t="shared" si="4"/>
        <v>0.2</v>
      </c>
      <c r="Y13" s="188">
        <v>255</v>
      </c>
      <c r="Z13" s="188">
        <v>353</v>
      </c>
      <c r="AA13" s="188">
        <v>303</v>
      </c>
    </row>
    <row r="14" spans="1:28" ht="69.95" customHeight="1" x14ac:dyDescent="0.25">
      <c r="A14" s="27"/>
      <c r="B14" s="448" t="s">
        <v>1359</v>
      </c>
      <c r="C14" s="449"/>
      <c r="D14" s="449"/>
      <c r="E14" s="449"/>
      <c r="F14" s="449"/>
      <c r="G14" s="449"/>
      <c r="H14" s="449"/>
      <c r="I14" s="449"/>
      <c r="J14" s="449"/>
      <c r="K14" s="449"/>
      <c r="L14" s="449"/>
      <c r="M14" s="449"/>
      <c r="N14" s="449"/>
      <c r="O14" s="449"/>
      <c r="P14" s="449"/>
      <c r="Q14" s="449"/>
      <c r="R14" s="449"/>
      <c r="S14" s="449"/>
      <c r="T14" s="450"/>
      <c r="U14" s="241">
        <f>SUM(U8:U13)</f>
        <v>0.24277183600713015</v>
      </c>
      <c r="V14" s="241">
        <f>AVERAGE(V8:V13)</f>
        <v>0.24552881758764111</v>
      </c>
      <c r="W14" s="241">
        <f>SUM(W8:W13)</f>
        <v>0.1816666666666667</v>
      </c>
      <c r="X14" s="241">
        <f>AVERAGE(X8:X13)</f>
        <v>0.15</v>
      </c>
      <c r="Y14" s="188"/>
      <c r="Z14" s="188"/>
      <c r="AA14" s="188"/>
    </row>
    <row r="15" spans="1:28" s="1" customFormat="1" ht="84" customHeight="1" x14ac:dyDescent="0.25">
      <c r="A15" s="27" t="s">
        <v>199</v>
      </c>
      <c r="B15" s="39" t="s">
        <v>398</v>
      </c>
      <c r="C15" s="27" t="s">
        <v>200</v>
      </c>
      <c r="D15" s="27" t="s">
        <v>201</v>
      </c>
      <c r="E15" s="31" t="s">
        <v>204</v>
      </c>
      <c r="F15" s="54" t="s">
        <v>226</v>
      </c>
      <c r="G15" s="41" t="s">
        <v>225</v>
      </c>
      <c r="H15" s="31" t="s">
        <v>227</v>
      </c>
      <c r="I15" s="27" t="s">
        <v>211</v>
      </c>
      <c r="J15" s="31" t="s">
        <v>229</v>
      </c>
      <c r="K15" s="31" t="s">
        <v>231</v>
      </c>
      <c r="L15" s="143">
        <v>0.6</v>
      </c>
      <c r="M15" s="27" t="s">
        <v>165</v>
      </c>
      <c r="N15" s="31" t="s">
        <v>765</v>
      </c>
      <c r="O15" s="27">
        <v>40</v>
      </c>
      <c r="P15" s="34">
        <v>25</v>
      </c>
      <c r="Q15" s="234">
        <v>15</v>
      </c>
      <c r="R15" s="246">
        <v>25</v>
      </c>
      <c r="S15" s="247">
        <v>25</v>
      </c>
      <c r="T15" s="228">
        <f t="shared" si="0"/>
        <v>40</v>
      </c>
      <c r="U15" s="238">
        <f t="shared" si="1"/>
        <v>0.6</v>
      </c>
      <c r="V15" s="238">
        <f t="shared" si="2"/>
        <v>1</v>
      </c>
      <c r="W15" s="238">
        <f t="shared" si="3"/>
        <v>0.6</v>
      </c>
      <c r="X15" s="238">
        <f t="shared" si="4"/>
        <v>1</v>
      </c>
      <c r="Y15" s="31">
        <v>10</v>
      </c>
      <c r="Z15" s="31">
        <v>10</v>
      </c>
      <c r="AA15" s="31">
        <v>5</v>
      </c>
      <c r="AB15" s="110" t="s">
        <v>1262</v>
      </c>
    </row>
    <row r="16" spans="1:28" s="288" customFormat="1" ht="69.95" customHeight="1" x14ac:dyDescent="0.25">
      <c r="A16" s="280" t="s">
        <v>199</v>
      </c>
      <c r="B16" s="281" t="s">
        <v>398</v>
      </c>
      <c r="C16" s="280" t="s">
        <v>200</v>
      </c>
      <c r="D16" s="280" t="s">
        <v>201</v>
      </c>
      <c r="E16" s="79" t="s">
        <v>204</v>
      </c>
      <c r="F16" s="79" t="s">
        <v>226</v>
      </c>
      <c r="G16" s="282" t="s">
        <v>233</v>
      </c>
      <c r="H16" s="79" t="s">
        <v>228</v>
      </c>
      <c r="I16" s="280" t="s">
        <v>211</v>
      </c>
      <c r="J16" s="79" t="s">
        <v>230</v>
      </c>
      <c r="K16" s="79" t="s">
        <v>232</v>
      </c>
      <c r="L16" s="283">
        <v>0.4</v>
      </c>
      <c r="M16" s="280" t="s">
        <v>165</v>
      </c>
      <c r="N16" s="79" t="s">
        <v>712</v>
      </c>
      <c r="O16" s="280">
        <v>105</v>
      </c>
      <c r="P16" s="284">
        <v>25</v>
      </c>
      <c r="Q16" s="284">
        <v>10</v>
      </c>
      <c r="R16" s="285">
        <v>20</v>
      </c>
      <c r="S16" s="285">
        <v>30</v>
      </c>
      <c r="T16" s="286">
        <f t="shared" si="0"/>
        <v>40</v>
      </c>
      <c r="U16" s="287">
        <v>0.4</v>
      </c>
      <c r="V16" s="287">
        <v>1</v>
      </c>
      <c r="W16" s="287">
        <f t="shared" si="3"/>
        <v>0.15238095238095239</v>
      </c>
      <c r="X16" s="287">
        <f t="shared" si="4"/>
        <v>0.38095238095238093</v>
      </c>
      <c r="Y16" s="79">
        <v>55</v>
      </c>
      <c r="Z16" s="79">
        <v>80</v>
      </c>
      <c r="AA16" s="79">
        <v>105</v>
      </c>
    </row>
    <row r="17" spans="1:29" ht="69.95" customHeight="1" x14ac:dyDescent="0.25">
      <c r="A17" s="27"/>
      <c r="B17" s="435" t="s">
        <v>1360</v>
      </c>
      <c r="C17" s="436"/>
      <c r="D17" s="436"/>
      <c r="E17" s="436"/>
      <c r="F17" s="436"/>
      <c r="G17" s="436"/>
      <c r="H17" s="436"/>
      <c r="I17" s="436"/>
      <c r="J17" s="436"/>
      <c r="K17" s="436"/>
      <c r="L17" s="436"/>
      <c r="M17" s="436"/>
      <c r="N17" s="436"/>
      <c r="O17" s="436"/>
      <c r="P17" s="436"/>
      <c r="Q17" s="436"/>
      <c r="R17" s="436"/>
      <c r="S17" s="436"/>
      <c r="T17" s="437"/>
      <c r="U17" s="248">
        <f>+U15+U16</f>
        <v>1</v>
      </c>
      <c r="V17" s="248">
        <f>AVERAGE(V15:V16)</f>
        <v>1</v>
      </c>
      <c r="W17" s="248">
        <f>SUM(W15:W16)</f>
        <v>0.75238095238095237</v>
      </c>
      <c r="X17" s="248">
        <f>AVERAGE(X15:X16)</f>
        <v>0.69047619047619047</v>
      </c>
      <c r="Y17" s="31"/>
      <c r="Z17" s="31"/>
      <c r="AA17" s="31"/>
    </row>
    <row r="18" spans="1:29" s="393" customFormat="1" ht="69.95" customHeight="1" x14ac:dyDescent="0.25">
      <c r="A18" s="385" t="s">
        <v>199</v>
      </c>
      <c r="B18" s="386" t="s">
        <v>398</v>
      </c>
      <c r="C18" s="385" t="s">
        <v>200</v>
      </c>
      <c r="D18" s="385" t="s">
        <v>201</v>
      </c>
      <c r="E18" s="42" t="s">
        <v>389</v>
      </c>
      <c r="F18" s="42" t="s">
        <v>234</v>
      </c>
      <c r="G18" s="387" t="s">
        <v>233</v>
      </c>
      <c r="H18" s="42" t="s">
        <v>235</v>
      </c>
      <c r="I18" s="385" t="s">
        <v>211</v>
      </c>
      <c r="J18" s="42" t="s">
        <v>244</v>
      </c>
      <c r="K18" s="42" t="s">
        <v>245</v>
      </c>
      <c r="L18" s="388">
        <v>0.1</v>
      </c>
      <c r="M18" s="385" t="s">
        <v>165</v>
      </c>
      <c r="N18" s="42" t="s">
        <v>766</v>
      </c>
      <c r="O18" s="385">
        <v>2390</v>
      </c>
      <c r="P18" s="389">
        <v>585</v>
      </c>
      <c r="Q18" s="390">
        <v>0</v>
      </c>
      <c r="R18" s="390">
        <v>0</v>
      </c>
      <c r="S18" s="391">
        <v>0</v>
      </c>
      <c r="T18" s="392">
        <f t="shared" si="0"/>
        <v>0</v>
      </c>
      <c r="U18" s="238">
        <f t="shared" ref="U18" si="5">(S18/P18)*L18</f>
        <v>0</v>
      </c>
      <c r="V18" s="238">
        <f t="shared" ref="V18" si="6">S18/P18</f>
        <v>0</v>
      </c>
      <c r="W18" s="238">
        <f t="shared" ref="W18" si="7">(T18/O18)*L18</f>
        <v>0</v>
      </c>
      <c r="X18" s="238">
        <f t="shared" ref="X18" si="8">T18/O18</f>
        <v>0</v>
      </c>
      <c r="Y18" s="385">
        <v>585</v>
      </c>
      <c r="Z18" s="385">
        <v>878</v>
      </c>
      <c r="AA18" s="385">
        <v>927</v>
      </c>
    </row>
    <row r="19" spans="1:29" s="1" customFormat="1" ht="69.95" customHeight="1" x14ac:dyDescent="0.25">
      <c r="A19" s="27" t="s">
        <v>199</v>
      </c>
      <c r="B19" s="39" t="s">
        <v>398</v>
      </c>
      <c r="C19" s="27" t="s">
        <v>200</v>
      </c>
      <c r="D19" s="27" t="s">
        <v>201</v>
      </c>
      <c r="E19" s="31" t="s">
        <v>389</v>
      </c>
      <c r="F19" s="80" t="s">
        <v>234</v>
      </c>
      <c r="G19" s="41" t="s">
        <v>251</v>
      </c>
      <c r="H19" s="31" t="s">
        <v>236</v>
      </c>
      <c r="I19" s="27" t="s">
        <v>211</v>
      </c>
      <c r="J19" s="31" t="s">
        <v>240</v>
      </c>
      <c r="K19" s="31" t="s">
        <v>246</v>
      </c>
      <c r="L19" s="143">
        <v>0.4</v>
      </c>
      <c r="M19" s="27" t="s">
        <v>165</v>
      </c>
      <c r="N19" s="31" t="s">
        <v>767</v>
      </c>
      <c r="O19" s="27">
        <v>425948</v>
      </c>
      <c r="P19" s="32">
        <v>106487</v>
      </c>
      <c r="Q19" s="233">
        <v>100207</v>
      </c>
      <c r="R19" s="249">
        <v>101017</v>
      </c>
      <c r="S19" s="250">
        <v>101017</v>
      </c>
      <c r="T19" s="251">
        <f>+Q19+S19</f>
        <v>201224</v>
      </c>
      <c r="U19" s="238">
        <f>V19*L19</f>
        <v>9.4863222740804054E-2</v>
      </c>
      <c r="V19" s="238">
        <f>+(R19/P19)*0.25</f>
        <v>0.23715805685201011</v>
      </c>
      <c r="W19" s="238">
        <f>X19*L19</f>
        <v>0.11799999999999999</v>
      </c>
      <c r="X19" s="238">
        <v>0.29499999999999998</v>
      </c>
      <c r="Y19" s="27">
        <v>106487</v>
      </c>
      <c r="Z19" s="27">
        <v>106487</v>
      </c>
      <c r="AA19" s="27">
        <v>106487</v>
      </c>
    </row>
    <row r="20" spans="1:29" ht="69.95" customHeight="1" x14ac:dyDescent="0.25">
      <c r="A20" s="27" t="s">
        <v>199</v>
      </c>
      <c r="B20" s="39" t="s">
        <v>398</v>
      </c>
      <c r="C20" s="27" t="s">
        <v>200</v>
      </c>
      <c r="D20" s="27" t="s">
        <v>201</v>
      </c>
      <c r="E20" s="31" t="s">
        <v>389</v>
      </c>
      <c r="F20" s="80" t="s">
        <v>234</v>
      </c>
      <c r="G20" s="41" t="s">
        <v>261</v>
      </c>
      <c r="H20" s="31" t="s">
        <v>237</v>
      </c>
      <c r="I20" s="27" t="s">
        <v>211</v>
      </c>
      <c r="J20" s="31" t="s">
        <v>241</v>
      </c>
      <c r="K20" s="31" t="s">
        <v>247</v>
      </c>
      <c r="L20" s="97">
        <v>0.2</v>
      </c>
      <c r="M20" s="27" t="s">
        <v>165</v>
      </c>
      <c r="N20" s="31" t="s">
        <v>768</v>
      </c>
      <c r="O20" s="27">
        <v>5500</v>
      </c>
      <c r="P20" s="32">
        <v>5500</v>
      </c>
      <c r="Q20" s="233">
        <v>5011</v>
      </c>
      <c r="R20" s="249">
        <v>1787</v>
      </c>
      <c r="S20" s="250">
        <v>1787</v>
      </c>
      <c r="T20" s="228">
        <f t="shared" si="0"/>
        <v>6798</v>
      </c>
      <c r="U20" s="238">
        <f t="shared" si="1"/>
        <v>6.4981818181818182E-2</v>
      </c>
      <c r="V20" s="238">
        <f t="shared" ref="V20:V22" si="9">S20/P20</f>
        <v>0.32490909090909093</v>
      </c>
      <c r="W20" s="238">
        <v>0.2</v>
      </c>
      <c r="X20" s="238">
        <v>1</v>
      </c>
      <c r="Y20" s="27">
        <v>5500</v>
      </c>
      <c r="Z20" s="27">
        <v>5500</v>
      </c>
      <c r="AA20" s="27">
        <v>5500</v>
      </c>
    </row>
    <row r="21" spans="1:29" s="1" customFormat="1" ht="69.95" customHeight="1" x14ac:dyDescent="0.25">
      <c r="A21" s="27" t="s">
        <v>199</v>
      </c>
      <c r="B21" s="39" t="s">
        <v>398</v>
      </c>
      <c r="C21" s="27" t="s">
        <v>200</v>
      </c>
      <c r="D21" s="27" t="s">
        <v>201</v>
      </c>
      <c r="E21" s="31" t="s">
        <v>389</v>
      </c>
      <c r="F21" s="80" t="s">
        <v>234</v>
      </c>
      <c r="G21" s="41" t="s">
        <v>270</v>
      </c>
      <c r="H21" s="31" t="s">
        <v>238</v>
      </c>
      <c r="I21" s="27" t="s">
        <v>211</v>
      </c>
      <c r="J21" s="31" t="s">
        <v>242</v>
      </c>
      <c r="K21" s="31" t="s">
        <v>248</v>
      </c>
      <c r="L21" s="143">
        <v>0.25</v>
      </c>
      <c r="M21" s="27" t="s">
        <v>165</v>
      </c>
      <c r="N21" s="31" t="s">
        <v>769</v>
      </c>
      <c r="O21" s="27">
        <v>10000</v>
      </c>
      <c r="P21" s="32">
        <v>10000</v>
      </c>
      <c r="Q21" s="233">
        <v>11786</v>
      </c>
      <c r="R21" s="249">
        <v>6000</v>
      </c>
      <c r="S21" s="250">
        <v>6000</v>
      </c>
      <c r="T21" s="228">
        <f t="shared" si="0"/>
        <v>17786</v>
      </c>
      <c r="U21" s="238">
        <f t="shared" si="1"/>
        <v>0.15</v>
      </c>
      <c r="V21" s="238">
        <f t="shared" si="9"/>
        <v>0.6</v>
      </c>
      <c r="W21" s="238">
        <v>0.25</v>
      </c>
      <c r="X21" s="238">
        <v>1</v>
      </c>
      <c r="Y21" s="27">
        <v>10000</v>
      </c>
      <c r="Z21" s="27">
        <v>10000</v>
      </c>
      <c r="AA21" s="27">
        <v>10000</v>
      </c>
    </row>
    <row r="22" spans="1:29" ht="69.95" customHeight="1" x14ac:dyDescent="0.25">
      <c r="A22" s="27" t="s">
        <v>199</v>
      </c>
      <c r="B22" s="39" t="s">
        <v>398</v>
      </c>
      <c r="C22" s="27" t="s">
        <v>200</v>
      </c>
      <c r="D22" s="27" t="s">
        <v>201</v>
      </c>
      <c r="E22" s="31" t="s">
        <v>389</v>
      </c>
      <c r="F22" s="80" t="s">
        <v>234</v>
      </c>
      <c r="G22" s="41" t="s">
        <v>290</v>
      </c>
      <c r="H22" s="31" t="s">
        <v>239</v>
      </c>
      <c r="I22" s="27" t="s">
        <v>211</v>
      </c>
      <c r="J22" s="31" t="s">
        <v>243</v>
      </c>
      <c r="K22" s="31" t="s">
        <v>249</v>
      </c>
      <c r="L22" s="97">
        <v>0.05</v>
      </c>
      <c r="M22" s="27" t="s">
        <v>165</v>
      </c>
      <c r="N22" s="31" t="s">
        <v>770</v>
      </c>
      <c r="O22" s="27">
        <v>45</v>
      </c>
      <c r="P22" s="32">
        <v>15</v>
      </c>
      <c r="Q22" s="233">
        <v>10</v>
      </c>
      <c r="R22" s="249">
        <v>0</v>
      </c>
      <c r="S22" s="250">
        <v>0</v>
      </c>
      <c r="T22" s="228">
        <f t="shared" si="0"/>
        <v>10</v>
      </c>
      <c r="U22" s="238">
        <f t="shared" si="1"/>
        <v>0</v>
      </c>
      <c r="V22" s="238">
        <f t="shared" si="9"/>
        <v>0</v>
      </c>
      <c r="W22" s="238">
        <f t="shared" si="3"/>
        <v>1.1111111111111112E-2</v>
      </c>
      <c r="X22" s="238">
        <f t="shared" si="4"/>
        <v>0.22222222222222221</v>
      </c>
      <c r="Y22" s="27">
        <v>15</v>
      </c>
      <c r="Z22" s="27">
        <v>15</v>
      </c>
      <c r="AA22" s="27">
        <v>5</v>
      </c>
    </row>
    <row r="23" spans="1:29" ht="69.95" customHeight="1" x14ac:dyDescent="0.25">
      <c r="A23" s="27"/>
      <c r="B23" s="435" t="s">
        <v>1361</v>
      </c>
      <c r="C23" s="436"/>
      <c r="D23" s="436"/>
      <c r="E23" s="436"/>
      <c r="F23" s="436"/>
      <c r="G23" s="436"/>
      <c r="H23" s="436"/>
      <c r="I23" s="436"/>
      <c r="J23" s="436"/>
      <c r="K23" s="436"/>
      <c r="L23" s="436"/>
      <c r="M23" s="436"/>
      <c r="N23" s="436"/>
      <c r="O23" s="436"/>
      <c r="P23" s="436"/>
      <c r="Q23" s="436"/>
      <c r="R23" s="436"/>
      <c r="S23" s="436"/>
      <c r="T23" s="437"/>
      <c r="U23" s="252">
        <f>SUM(U19:U22)</f>
        <v>0.30984504092262222</v>
      </c>
      <c r="V23" s="252">
        <f>AVERAGE(V18:V22)</f>
        <v>0.23241342955222022</v>
      </c>
      <c r="W23" s="252">
        <f>SUM(W18:W22)</f>
        <v>0.57911111111111113</v>
      </c>
      <c r="X23" s="252">
        <f>AVERAGE(X18:X22)</f>
        <v>0.50344444444444447</v>
      </c>
      <c r="Y23" s="27"/>
      <c r="Z23" s="27"/>
      <c r="AA23" s="27"/>
    </row>
    <row r="24" spans="1:29" ht="69.95" customHeight="1" x14ac:dyDescent="0.25">
      <c r="A24" s="27" t="s">
        <v>199</v>
      </c>
      <c r="B24" s="39" t="s">
        <v>398</v>
      </c>
      <c r="C24" s="27" t="s">
        <v>200</v>
      </c>
      <c r="D24" s="27" t="s">
        <v>201</v>
      </c>
      <c r="E24" s="31" t="s">
        <v>391</v>
      </c>
      <c r="F24" s="89" t="s">
        <v>252</v>
      </c>
      <c r="G24" s="41" t="s">
        <v>251</v>
      </c>
      <c r="H24" s="31" t="s">
        <v>253</v>
      </c>
      <c r="I24" s="27" t="s">
        <v>211</v>
      </c>
      <c r="J24" s="31" t="s">
        <v>256</v>
      </c>
      <c r="K24" s="42" t="s">
        <v>250</v>
      </c>
      <c r="L24" s="97">
        <v>0.1</v>
      </c>
      <c r="M24" s="27" t="s">
        <v>165</v>
      </c>
      <c r="N24" s="31" t="s">
        <v>771</v>
      </c>
      <c r="O24" s="27">
        <v>72</v>
      </c>
      <c r="P24" s="290">
        <v>8</v>
      </c>
      <c r="Q24" s="234">
        <v>48</v>
      </c>
      <c r="R24" s="289">
        <v>0</v>
      </c>
      <c r="S24" s="247">
        <v>0</v>
      </c>
      <c r="T24" s="228">
        <f t="shared" ref="T24:T50" si="10">Q24+S24</f>
        <v>48</v>
      </c>
      <c r="U24" s="238">
        <f t="shared" ref="U24:U74" si="11">(S24/P24)*L24</f>
        <v>0</v>
      </c>
      <c r="V24" s="238">
        <f t="shared" ref="V24:V74" si="12">S24/P24</f>
        <v>0</v>
      </c>
      <c r="W24" s="238">
        <f t="shared" ref="W24:W74" si="13">(T24/O24)*L24</f>
        <v>6.6666666666666666E-2</v>
      </c>
      <c r="X24" s="238">
        <f t="shared" ref="X24:X74" si="14">T24/O24</f>
        <v>0.66666666666666663</v>
      </c>
      <c r="Y24" s="36">
        <v>8</v>
      </c>
      <c r="Z24" s="36">
        <v>8</v>
      </c>
      <c r="AA24" s="36">
        <v>8</v>
      </c>
      <c r="AB24" s="48" t="s">
        <v>1257</v>
      </c>
    </row>
    <row r="25" spans="1:29" ht="69.95" customHeight="1" x14ac:dyDescent="0.25">
      <c r="A25" s="27" t="s">
        <v>199</v>
      </c>
      <c r="B25" s="39" t="s">
        <v>398</v>
      </c>
      <c r="C25" s="27" t="s">
        <v>200</v>
      </c>
      <c r="D25" s="27" t="s">
        <v>201</v>
      </c>
      <c r="E25" s="31" t="s">
        <v>391</v>
      </c>
      <c r="F25" s="89" t="s">
        <v>252</v>
      </c>
      <c r="G25" s="41" t="s">
        <v>261</v>
      </c>
      <c r="H25" s="31" t="s">
        <v>254</v>
      </c>
      <c r="I25" s="27" t="s">
        <v>211</v>
      </c>
      <c r="J25" s="31" t="s">
        <v>257</v>
      </c>
      <c r="K25" s="42" t="s">
        <v>259</v>
      </c>
      <c r="L25" s="97">
        <v>0.15</v>
      </c>
      <c r="M25" s="27" t="s">
        <v>165</v>
      </c>
      <c r="N25" s="31" t="s">
        <v>772</v>
      </c>
      <c r="O25" s="27">
        <v>4</v>
      </c>
      <c r="P25" s="34">
        <v>1</v>
      </c>
      <c r="Q25" s="234">
        <v>3</v>
      </c>
      <c r="R25" s="246">
        <v>0</v>
      </c>
      <c r="S25" s="247">
        <v>0</v>
      </c>
      <c r="T25" s="228">
        <f t="shared" si="10"/>
        <v>3</v>
      </c>
      <c r="U25" s="238">
        <f t="shared" si="11"/>
        <v>0</v>
      </c>
      <c r="V25" s="238">
        <f t="shared" si="12"/>
        <v>0</v>
      </c>
      <c r="W25" s="238">
        <f t="shared" si="13"/>
        <v>0.11249999999999999</v>
      </c>
      <c r="X25" s="238">
        <f t="shared" si="14"/>
        <v>0.75</v>
      </c>
      <c r="Y25" s="36">
        <v>1</v>
      </c>
      <c r="Z25" s="36">
        <v>1</v>
      </c>
      <c r="AA25" s="36">
        <v>0</v>
      </c>
      <c r="AB25" s="48" t="s">
        <v>1258</v>
      </c>
    </row>
    <row r="26" spans="1:29" ht="69.95" customHeight="1" x14ac:dyDescent="0.25">
      <c r="A26" s="27" t="s">
        <v>199</v>
      </c>
      <c r="B26" s="39" t="s">
        <v>398</v>
      </c>
      <c r="C26" s="27" t="s">
        <v>200</v>
      </c>
      <c r="D26" s="27" t="s">
        <v>201</v>
      </c>
      <c r="E26" s="31" t="s">
        <v>391</v>
      </c>
      <c r="F26" s="89" t="s">
        <v>252</v>
      </c>
      <c r="G26" s="41" t="s">
        <v>270</v>
      </c>
      <c r="H26" s="31" t="s">
        <v>255</v>
      </c>
      <c r="I26" s="27" t="s">
        <v>211</v>
      </c>
      <c r="J26" s="31" t="s">
        <v>258</v>
      </c>
      <c r="K26" s="31" t="s">
        <v>260</v>
      </c>
      <c r="L26" s="97">
        <v>0.05</v>
      </c>
      <c r="M26" s="27" t="s">
        <v>165</v>
      </c>
      <c r="N26" s="31" t="s">
        <v>773</v>
      </c>
      <c r="O26" s="27">
        <v>50</v>
      </c>
      <c r="P26" s="34">
        <v>12</v>
      </c>
      <c r="Q26" s="234">
        <v>12</v>
      </c>
      <c r="R26" s="246">
        <v>0</v>
      </c>
      <c r="S26" s="247">
        <v>0</v>
      </c>
      <c r="T26" s="228">
        <f t="shared" si="10"/>
        <v>12</v>
      </c>
      <c r="U26" s="238">
        <f t="shared" si="11"/>
        <v>0</v>
      </c>
      <c r="V26" s="238">
        <f t="shared" si="12"/>
        <v>0</v>
      </c>
      <c r="W26" s="238">
        <f t="shared" si="13"/>
        <v>1.2E-2</v>
      </c>
      <c r="X26" s="238">
        <f t="shared" si="14"/>
        <v>0.24</v>
      </c>
      <c r="Y26" s="36">
        <v>12</v>
      </c>
      <c r="Z26" s="36">
        <v>13</v>
      </c>
      <c r="AA26" s="36">
        <v>13</v>
      </c>
    </row>
    <row r="27" spans="1:29" s="1" customFormat="1" ht="105" customHeight="1" x14ac:dyDescent="0.25">
      <c r="A27" s="27" t="s">
        <v>199</v>
      </c>
      <c r="B27" s="39" t="s">
        <v>398</v>
      </c>
      <c r="C27" s="27" t="s">
        <v>200</v>
      </c>
      <c r="D27" s="27" t="s">
        <v>201</v>
      </c>
      <c r="E27" s="31" t="s">
        <v>392</v>
      </c>
      <c r="F27" s="89" t="s">
        <v>252</v>
      </c>
      <c r="G27" s="41" t="s">
        <v>290</v>
      </c>
      <c r="H27" s="31" t="s">
        <v>263</v>
      </c>
      <c r="I27" s="27" t="s">
        <v>211</v>
      </c>
      <c r="J27" s="31" t="s">
        <v>266</v>
      </c>
      <c r="K27" s="31" t="s">
        <v>267</v>
      </c>
      <c r="L27" s="143">
        <v>0.2</v>
      </c>
      <c r="M27" s="27" t="s">
        <v>165</v>
      </c>
      <c r="N27" s="31" t="s">
        <v>723</v>
      </c>
      <c r="O27" s="27">
        <v>27</v>
      </c>
      <c r="P27" s="34">
        <v>2</v>
      </c>
      <c r="Q27" s="234">
        <v>20</v>
      </c>
      <c r="R27" s="246">
        <v>5</v>
      </c>
      <c r="S27" s="247">
        <v>5</v>
      </c>
      <c r="T27" s="228">
        <f t="shared" si="10"/>
        <v>25</v>
      </c>
      <c r="U27" s="238">
        <v>0.2</v>
      </c>
      <c r="V27" s="238">
        <v>1</v>
      </c>
      <c r="W27" s="238">
        <f t="shared" si="13"/>
        <v>0.1851851851851852</v>
      </c>
      <c r="X27" s="238">
        <f t="shared" si="14"/>
        <v>0.92592592592592593</v>
      </c>
      <c r="Y27" s="36">
        <v>2</v>
      </c>
      <c r="Z27" s="36">
        <v>3</v>
      </c>
      <c r="AA27" s="36">
        <v>2</v>
      </c>
      <c r="AB27" s="110" t="s">
        <v>1259</v>
      </c>
    </row>
    <row r="28" spans="1:29" s="403" customFormat="1" ht="81.75" customHeight="1" x14ac:dyDescent="0.25">
      <c r="A28" s="394" t="s">
        <v>199</v>
      </c>
      <c r="B28" s="395" t="s">
        <v>398</v>
      </c>
      <c r="C28" s="394" t="s">
        <v>200</v>
      </c>
      <c r="D28" s="394" t="s">
        <v>201</v>
      </c>
      <c r="E28" s="54" t="s">
        <v>392</v>
      </c>
      <c r="F28" s="394" t="s">
        <v>252</v>
      </c>
      <c r="G28" s="396" t="s">
        <v>301</v>
      </c>
      <c r="H28" s="54" t="s">
        <v>264</v>
      </c>
      <c r="I28" s="394" t="s">
        <v>211</v>
      </c>
      <c r="J28" s="54">
        <v>0</v>
      </c>
      <c r="K28" s="54" t="s">
        <v>1411</v>
      </c>
      <c r="L28" s="397">
        <v>0.2</v>
      </c>
      <c r="M28" s="394" t="s">
        <v>165</v>
      </c>
      <c r="N28" s="54" t="s">
        <v>774</v>
      </c>
      <c r="O28" s="394">
        <v>4000</v>
      </c>
      <c r="P28" s="398">
        <v>1230</v>
      </c>
      <c r="Q28" s="398">
        <v>0</v>
      </c>
      <c r="R28" s="399">
        <v>481</v>
      </c>
      <c r="S28" s="399">
        <v>481</v>
      </c>
      <c r="T28" s="400">
        <f t="shared" si="10"/>
        <v>481</v>
      </c>
      <c r="U28" s="401">
        <f t="shared" si="11"/>
        <v>7.8211382113821143E-2</v>
      </c>
      <c r="V28" s="401">
        <f t="shared" si="12"/>
        <v>0.39105691056910569</v>
      </c>
      <c r="W28" s="401">
        <f t="shared" si="13"/>
        <v>2.4050000000000002E-2</v>
      </c>
      <c r="X28" s="401">
        <f t="shared" si="14"/>
        <v>0.12025</v>
      </c>
      <c r="Y28" s="402">
        <v>1127</v>
      </c>
      <c r="Z28" s="402">
        <v>920</v>
      </c>
      <c r="AA28" s="402">
        <v>723</v>
      </c>
      <c r="AB28" s="403" t="s">
        <v>1412</v>
      </c>
      <c r="AC28" s="434" t="s">
        <v>1414</v>
      </c>
    </row>
    <row r="29" spans="1:29" s="403" customFormat="1" ht="69.95" customHeight="1" x14ac:dyDescent="0.25">
      <c r="A29" s="394" t="s">
        <v>199</v>
      </c>
      <c r="B29" s="395" t="s">
        <v>398</v>
      </c>
      <c r="C29" s="394" t="s">
        <v>200</v>
      </c>
      <c r="D29" s="394" t="s">
        <v>201</v>
      </c>
      <c r="E29" s="54" t="s">
        <v>392</v>
      </c>
      <c r="F29" s="394" t="s">
        <v>252</v>
      </c>
      <c r="G29" s="396" t="s">
        <v>316</v>
      </c>
      <c r="H29" s="54" t="s">
        <v>265</v>
      </c>
      <c r="I29" s="394" t="s">
        <v>211</v>
      </c>
      <c r="J29" s="54" t="s">
        <v>390</v>
      </c>
      <c r="K29" s="54" t="s">
        <v>1413</v>
      </c>
      <c r="L29" s="397">
        <v>0.25</v>
      </c>
      <c r="M29" s="394" t="s">
        <v>165</v>
      </c>
      <c r="N29" s="54" t="s">
        <v>775</v>
      </c>
      <c r="O29" s="394">
        <v>3690</v>
      </c>
      <c r="P29" s="398">
        <v>1000</v>
      </c>
      <c r="Q29" s="398">
        <v>908</v>
      </c>
      <c r="R29" s="399">
        <v>50</v>
      </c>
      <c r="S29" s="399">
        <v>50</v>
      </c>
      <c r="T29" s="400">
        <f t="shared" si="10"/>
        <v>958</v>
      </c>
      <c r="U29" s="401">
        <f t="shared" si="11"/>
        <v>1.2500000000000001E-2</v>
      </c>
      <c r="V29" s="401">
        <f t="shared" si="12"/>
        <v>0.05</v>
      </c>
      <c r="W29" s="401">
        <f t="shared" si="13"/>
        <v>6.4905149051490515E-2</v>
      </c>
      <c r="X29" s="401">
        <f t="shared" si="14"/>
        <v>0.25962059620596206</v>
      </c>
      <c r="Y29" s="402">
        <v>1000</v>
      </c>
      <c r="Z29" s="402">
        <v>1000</v>
      </c>
      <c r="AA29" s="402">
        <v>1000</v>
      </c>
      <c r="AC29" s="434"/>
    </row>
    <row r="30" spans="1:29" ht="69.95" customHeight="1" x14ac:dyDescent="0.25">
      <c r="A30" s="27" t="s">
        <v>199</v>
      </c>
      <c r="B30" s="39" t="s">
        <v>398</v>
      </c>
      <c r="C30" s="27" t="s">
        <v>200</v>
      </c>
      <c r="D30" s="27" t="s">
        <v>201</v>
      </c>
      <c r="E30" s="31" t="s">
        <v>393</v>
      </c>
      <c r="F30" s="89" t="s">
        <v>252</v>
      </c>
      <c r="G30" s="41" t="s">
        <v>322</v>
      </c>
      <c r="H30" s="31" t="s">
        <v>272</v>
      </c>
      <c r="I30" s="27" t="s">
        <v>211</v>
      </c>
      <c r="J30" s="31" t="s">
        <v>273</v>
      </c>
      <c r="K30" s="31" t="s">
        <v>274</v>
      </c>
      <c r="L30" s="97">
        <v>0.05</v>
      </c>
      <c r="M30" s="27" t="s">
        <v>165</v>
      </c>
      <c r="N30" s="31" t="s">
        <v>776</v>
      </c>
      <c r="O30" s="27">
        <v>8400</v>
      </c>
      <c r="P30" s="34">
        <v>2700</v>
      </c>
      <c r="Q30" s="255">
        <v>400</v>
      </c>
      <c r="R30" s="246">
        <v>0</v>
      </c>
      <c r="S30" s="247">
        <v>0</v>
      </c>
      <c r="T30" s="228">
        <f t="shared" si="10"/>
        <v>400</v>
      </c>
      <c r="U30" s="238">
        <f t="shared" si="11"/>
        <v>0</v>
      </c>
      <c r="V30" s="238">
        <f t="shared" si="12"/>
        <v>0</v>
      </c>
      <c r="W30" s="238">
        <f t="shared" si="13"/>
        <v>2.3809523809523812E-3</v>
      </c>
      <c r="X30" s="238">
        <f t="shared" si="14"/>
        <v>4.7619047619047616E-2</v>
      </c>
      <c r="Y30" s="36">
        <v>2700</v>
      </c>
      <c r="Z30" s="36">
        <v>2700</v>
      </c>
      <c r="AA30" s="36">
        <v>2600</v>
      </c>
    </row>
    <row r="31" spans="1:29" ht="69.95" customHeight="1" x14ac:dyDescent="0.25">
      <c r="A31" s="27"/>
      <c r="B31" s="435" t="s">
        <v>1362</v>
      </c>
      <c r="C31" s="436"/>
      <c r="D31" s="436"/>
      <c r="E31" s="436"/>
      <c r="F31" s="436"/>
      <c r="G31" s="436"/>
      <c r="H31" s="436"/>
      <c r="I31" s="436"/>
      <c r="J31" s="436"/>
      <c r="K31" s="436"/>
      <c r="L31" s="436"/>
      <c r="M31" s="436"/>
      <c r="N31" s="436"/>
      <c r="O31" s="436"/>
      <c r="P31" s="436"/>
      <c r="Q31" s="436"/>
      <c r="R31" s="436"/>
      <c r="S31" s="436"/>
      <c r="T31" s="437"/>
      <c r="U31" s="248">
        <f>SUM(U24:U30)</f>
        <v>0.29071138211382114</v>
      </c>
      <c r="V31" s="248">
        <f>AVERAGE(V24:V30)</f>
        <v>0.20586527293844367</v>
      </c>
      <c r="W31" s="248">
        <f>SUM(W24:W30)</f>
        <v>0.46768795328429474</v>
      </c>
      <c r="X31" s="248">
        <f>AVERAGE(X24:X30)</f>
        <v>0.43001174805965736</v>
      </c>
      <c r="Y31" s="36"/>
      <c r="Z31" s="36"/>
      <c r="AA31" s="36"/>
    </row>
    <row r="32" spans="1:29" ht="69.95" customHeight="1" x14ac:dyDescent="0.25">
      <c r="A32" s="27" t="s">
        <v>199</v>
      </c>
      <c r="B32" s="39" t="s">
        <v>398</v>
      </c>
      <c r="C32" s="27" t="s">
        <v>200</v>
      </c>
      <c r="D32" s="27" t="s">
        <v>201</v>
      </c>
      <c r="E32" s="31" t="s">
        <v>391</v>
      </c>
      <c r="F32" s="90" t="s">
        <v>262</v>
      </c>
      <c r="G32" s="41" t="s">
        <v>261</v>
      </c>
      <c r="H32" s="30" t="s">
        <v>533</v>
      </c>
      <c r="I32" s="27" t="s">
        <v>211</v>
      </c>
      <c r="J32" s="31" t="s">
        <v>536</v>
      </c>
      <c r="K32" s="31" t="s">
        <v>541</v>
      </c>
      <c r="L32" s="97">
        <v>0.25</v>
      </c>
      <c r="M32" s="27" t="s">
        <v>165</v>
      </c>
      <c r="N32" s="31" t="s">
        <v>777</v>
      </c>
      <c r="O32" s="311">
        <v>236</v>
      </c>
      <c r="P32" s="35">
        <v>59</v>
      </c>
      <c r="Q32" s="235">
        <v>71</v>
      </c>
      <c r="R32" s="253">
        <v>59</v>
      </c>
      <c r="S32" s="254">
        <v>59</v>
      </c>
      <c r="T32" s="228">
        <f t="shared" si="10"/>
        <v>130</v>
      </c>
      <c r="U32" s="238">
        <f t="shared" si="11"/>
        <v>0.25</v>
      </c>
      <c r="V32" s="238">
        <f t="shared" si="12"/>
        <v>1</v>
      </c>
      <c r="W32" s="238">
        <f t="shared" si="13"/>
        <v>0.13771186440677965</v>
      </c>
      <c r="X32" s="238">
        <f t="shared" si="14"/>
        <v>0.55084745762711862</v>
      </c>
      <c r="Y32" s="36">
        <v>20</v>
      </c>
      <c r="Z32" s="36">
        <v>20</v>
      </c>
      <c r="AA32" s="36">
        <v>9</v>
      </c>
      <c r="AB32" s="272" t="s">
        <v>1415</v>
      </c>
    </row>
    <row r="33" spans="1:27" ht="69.95" customHeight="1" x14ac:dyDescent="0.25">
      <c r="A33" s="27" t="s">
        <v>199</v>
      </c>
      <c r="B33" s="39" t="s">
        <v>398</v>
      </c>
      <c r="C33" s="27" t="s">
        <v>200</v>
      </c>
      <c r="D33" s="27" t="s">
        <v>201</v>
      </c>
      <c r="E33" s="31" t="s">
        <v>391</v>
      </c>
      <c r="F33" s="90" t="s">
        <v>262</v>
      </c>
      <c r="G33" s="41" t="s">
        <v>270</v>
      </c>
      <c r="H33" s="30" t="s">
        <v>534</v>
      </c>
      <c r="I33" s="27" t="s">
        <v>211</v>
      </c>
      <c r="J33" s="31" t="s">
        <v>537</v>
      </c>
      <c r="K33" s="31" t="s">
        <v>539</v>
      </c>
      <c r="L33" s="97">
        <v>0.35</v>
      </c>
      <c r="M33" s="27" t="s">
        <v>165</v>
      </c>
      <c r="N33" s="31" t="s">
        <v>777</v>
      </c>
      <c r="O33" s="28">
        <v>59</v>
      </c>
      <c r="P33" s="35">
        <v>15</v>
      </c>
      <c r="Q33" s="235">
        <v>22</v>
      </c>
      <c r="R33" s="253">
        <v>0</v>
      </c>
      <c r="S33" s="254">
        <v>0</v>
      </c>
      <c r="T33" s="228">
        <f t="shared" si="10"/>
        <v>22</v>
      </c>
      <c r="U33" s="238">
        <f t="shared" si="11"/>
        <v>0</v>
      </c>
      <c r="V33" s="238">
        <f t="shared" si="12"/>
        <v>0</v>
      </c>
      <c r="W33" s="238">
        <f t="shared" si="13"/>
        <v>0.13050847457627118</v>
      </c>
      <c r="X33" s="238">
        <f t="shared" si="14"/>
        <v>0.3728813559322034</v>
      </c>
      <c r="Y33" s="36">
        <v>15</v>
      </c>
      <c r="Z33" s="36">
        <v>15</v>
      </c>
      <c r="AA33" s="36">
        <v>11</v>
      </c>
    </row>
    <row r="34" spans="1:27" ht="69.95" customHeight="1" x14ac:dyDescent="0.25">
      <c r="A34" s="27" t="s">
        <v>199</v>
      </c>
      <c r="B34" s="39" t="s">
        <v>398</v>
      </c>
      <c r="C34" s="27" t="s">
        <v>200</v>
      </c>
      <c r="D34" s="27" t="s">
        <v>201</v>
      </c>
      <c r="E34" s="31" t="s">
        <v>391</v>
      </c>
      <c r="F34" s="90" t="s">
        <v>262</v>
      </c>
      <c r="G34" s="41" t="s">
        <v>290</v>
      </c>
      <c r="H34" s="31" t="s">
        <v>535</v>
      </c>
      <c r="I34" s="27" t="s">
        <v>211</v>
      </c>
      <c r="J34" s="31" t="s">
        <v>538</v>
      </c>
      <c r="K34" s="31" t="s">
        <v>540</v>
      </c>
      <c r="L34" s="97">
        <v>0.2</v>
      </c>
      <c r="M34" s="27" t="s">
        <v>165</v>
      </c>
      <c r="N34" s="31" t="s">
        <v>778</v>
      </c>
      <c r="O34" s="28">
        <v>107</v>
      </c>
      <c r="P34" s="35">
        <v>30</v>
      </c>
      <c r="Q34" s="235">
        <v>27</v>
      </c>
      <c r="R34" s="253">
        <v>21</v>
      </c>
      <c r="S34" s="254">
        <v>21</v>
      </c>
      <c r="T34" s="228">
        <f t="shared" si="10"/>
        <v>48</v>
      </c>
      <c r="U34" s="238">
        <f t="shared" si="11"/>
        <v>0.13999999999999999</v>
      </c>
      <c r="V34" s="238">
        <f t="shared" si="12"/>
        <v>0.7</v>
      </c>
      <c r="W34" s="238">
        <f t="shared" si="13"/>
        <v>8.9719626168224306E-2</v>
      </c>
      <c r="X34" s="238">
        <f t="shared" si="14"/>
        <v>0.44859813084112149</v>
      </c>
      <c r="Y34" s="36">
        <v>30</v>
      </c>
      <c r="Z34" s="36">
        <v>27</v>
      </c>
      <c r="AA34" s="36">
        <v>25</v>
      </c>
    </row>
    <row r="35" spans="1:27" ht="69.95" customHeight="1" x14ac:dyDescent="0.25">
      <c r="A35" s="27" t="s">
        <v>199</v>
      </c>
      <c r="B35" s="39" t="s">
        <v>398</v>
      </c>
      <c r="C35" s="27" t="s">
        <v>200</v>
      </c>
      <c r="D35" s="27" t="s">
        <v>201</v>
      </c>
      <c r="E35" s="31" t="s">
        <v>391</v>
      </c>
      <c r="F35" s="90" t="s">
        <v>262</v>
      </c>
      <c r="G35" s="41" t="s">
        <v>301</v>
      </c>
      <c r="H35" s="31" t="s">
        <v>275</v>
      </c>
      <c r="I35" s="27" t="s">
        <v>211</v>
      </c>
      <c r="J35" s="31" t="s">
        <v>276</v>
      </c>
      <c r="K35" s="31" t="s">
        <v>277</v>
      </c>
      <c r="L35" s="97">
        <v>0.2</v>
      </c>
      <c r="M35" s="27" t="s">
        <v>165</v>
      </c>
      <c r="N35" s="31" t="s">
        <v>729</v>
      </c>
      <c r="O35" s="28">
        <v>107</v>
      </c>
      <c r="P35" s="34">
        <v>30</v>
      </c>
      <c r="Q35" s="234">
        <v>23</v>
      </c>
      <c r="R35" s="246">
        <v>0</v>
      </c>
      <c r="S35" s="247">
        <v>0</v>
      </c>
      <c r="T35" s="228">
        <f t="shared" si="10"/>
        <v>23</v>
      </c>
      <c r="U35" s="238">
        <f t="shared" si="11"/>
        <v>0</v>
      </c>
      <c r="V35" s="238">
        <f t="shared" si="12"/>
        <v>0</v>
      </c>
      <c r="W35" s="238">
        <f t="shared" si="13"/>
        <v>4.2990654205607479E-2</v>
      </c>
      <c r="X35" s="238">
        <f t="shared" si="14"/>
        <v>0.21495327102803738</v>
      </c>
      <c r="Y35" s="31">
        <v>30</v>
      </c>
      <c r="Z35" s="31">
        <v>27</v>
      </c>
      <c r="AA35" s="31">
        <v>25</v>
      </c>
    </row>
    <row r="36" spans="1:27" ht="69.95" customHeight="1" x14ac:dyDescent="0.25">
      <c r="A36" s="27"/>
      <c r="B36" s="435" t="s">
        <v>1363</v>
      </c>
      <c r="C36" s="436"/>
      <c r="D36" s="436"/>
      <c r="E36" s="436"/>
      <c r="F36" s="436"/>
      <c r="G36" s="436"/>
      <c r="H36" s="436"/>
      <c r="I36" s="436"/>
      <c r="J36" s="436"/>
      <c r="K36" s="436"/>
      <c r="L36" s="436"/>
      <c r="M36" s="436"/>
      <c r="N36" s="436"/>
      <c r="O36" s="436"/>
      <c r="P36" s="436"/>
      <c r="Q36" s="436"/>
      <c r="R36" s="436"/>
      <c r="S36" s="436"/>
      <c r="T36" s="437"/>
      <c r="U36" s="248">
        <f>SUM(U32:U35)</f>
        <v>0.39</v>
      </c>
      <c r="V36" s="248">
        <f>AVERAGE(V32:V35)</f>
        <v>0.42499999999999999</v>
      </c>
      <c r="W36" s="248">
        <f>SUM(W32:W35)</f>
        <v>0.40093061935688268</v>
      </c>
      <c r="X36" s="248">
        <f>AVERAGE(X32:X35)</f>
        <v>0.39682005385712021</v>
      </c>
      <c r="Y36" s="31"/>
      <c r="Z36" s="31"/>
      <c r="AA36" s="31"/>
    </row>
    <row r="37" spans="1:27" ht="69.95" customHeight="1" x14ac:dyDescent="0.25">
      <c r="A37" s="27" t="s">
        <v>199</v>
      </c>
      <c r="B37" s="39" t="s">
        <v>398</v>
      </c>
      <c r="C37" s="27" t="s">
        <v>200</v>
      </c>
      <c r="D37" s="27" t="s">
        <v>201</v>
      </c>
      <c r="E37" s="31" t="s">
        <v>391</v>
      </c>
      <c r="F37" s="81" t="s">
        <v>271</v>
      </c>
      <c r="G37" s="41" t="s">
        <v>270</v>
      </c>
      <c r="H37" s="31" t="s">
        <v>278</v>
      </c>
      <c r="I37" s="27" t="s">
        <v>211</v>
      </c>
      <c r="J37" s="31" t="s">
        <v>282</v>
      </c>
      <c r="K37" s="31" t="s">
        <v>286</v>
      </c>
      <c r="L37" s="97">
        <v>0.2</v>
      </c>
      <c r="M37" s="27" t="s">
        <v>165</v>
      </c>
      <c r="N37" s="31" t="s">
        <v>779</v>
      </c>
      <c r="O37" s="28">
        <v>13</v>
      </c>
      <c r="P37" s="34">
        <v>3</v>
      </c>
      <c r="Q37" s="234">
        <v>3</v>
      </c>
      <c r="R37" s="246">
        <v>0</v>
      </c>
      <c r="S37" s="247">
        <v>0</v>
      </c>
      <c r="T37" s="228">
        <f t="shared" si="10"/>
        <v>3</v>
      </c>
      <c r="U37" s="238">
        <f t="shared" si="11"/>
        <v>0</v>
      </c>
      <c r="V37" s="238">
        <f t="shared" si="12"/>
        <v>0</v>
      </c>
      <c r="W37" s="238">
        <f t="shared" si="13"/>
        <v>4.6153846153846156E-2</v>
      </c>
      <c r="X37" s="238">
        <f t="shared" si="14"/>
        <v>0.23076923076923078</v>
      </c>
      <c r="Y37" s="31">
        <v>3</v>
      </c>
      <c r="Z37" s="31">
        <v>3</v>
      </c>
      <c r="AA37" s="31">
        <v>3</v>
      </c>
    </row>
    <row r="38" spans="1:27" ht="69.95" customHeight="1" x14ac:dyDescent="0.25">
      <c r="A38" s="27" t="s">
        <v>199</v>
      </c>
      <c r="B38" s="39" t="s">
        <v>398</v>
      </c>
      <c r="C38" s="27" t="s">
        <v>200</v>
      </c>
      <c r="D38" s="27" t="s">
        <v>201</v>
      </c>
      <c r="E38" s="31" t="s">
        <v>391</v>
      </c>
      <c r="F38" s="81" t="s">
        <v>271</v>
      </c>
      <c r="G38" s="41" t="s">
        <v>290</v>
      </c>
      <c r="H38" s="31" t="s">
        <v>279</v>
      </c>
      <c r="I38" s="27" t="s">
        <v>211</v>
      </c>
      <c r="J38" s="31" t="s">
        <v>283</v>
      </c>
      <c r="K38" s="31" t="s">
        <v>287</v>
      </c>
      <c r="L38" s="97">
        <v>0.4</v>
      </c>
      <c r="M38" s="27" t="s">
        <v>165</v>
      </c>
      <c r="N38" s="31" t="s">
        <v>780</v>
      </c>
      <c r="O38" s="28">
        <v>6</v>
      </c>
      <c r="P38" s="34">
        <v>2</v>
      </c>
      <c r="Q38" s="234">
        <v>2</v>
      </c>
      <c r="R38" s="246">
        <v>0</v>
      </c>
      <c r="S38" s="247">
        <v>0</v>
      </c>
      <c r="T38" s="228">
        <f t="shared" si="10"/>
        <v>2</v>
      </c>
      <c r="U38" s="238">
        <f t="shared" si="11"/>
        <v>0</v>
      </c>
      <c r="V38" s="238">
        <f t="shared" si="12"/>
        <v>0</v>
      </c>
      <c r="W38" s="238">
        <f t="shared" si="13"/>
        <v>0.13333333333333333</v>
      </c>
      <c r="X38" s="238">
        <f t="shared" si="14"/>
        <v>0.33333333333333331</v>
      </c>
      <c r="Y38" s="31">
        <v>2</v>
      </c>
      <c r="Z38" s="31">
        <v>2</v>
      </c>
      <c r="AA38" s="31">
        <v>2</v>
      </c>
    </row>
    <row r="39" spans="1:27" ht="69.95" customHeight="1" x14ac:dyDescent="0.25">
      <c r="A39" s="27" t="s">
        <v>199</v>
      </c>
      <c r="B39" s="39" t="s">
        <v>398</v>
      </c>
      <c r="C39" s="27" t="s">
        <v>200</v>
      </c>
      <c r="D39" s="27" t="s">
        <v>201</v>
      </c>
      <c r="E39" s="31" t="s">
        <v>391</v>
      </c>
      <c r="F39" s="81" t="s">
        <v>271</v>
      </c>
      <c r="G39" s="41" t="s">
        <v>301</v>
      </c>
      <c r="H39" s="31" t="s">
        <v>280</v>
      </c>
      <c r="I39" s="27" t="s">
        <v>211</v>
      </c>
      <c r="J39" s="31" t="s">
        <v>284</v>
      </c>
      <c r="K39" s="31" t="s">
        <v>288</v>
      </c>
      <c r="L39" s="97">
        <v>0.2</v>
      </c>
      <c r="M39" s="27" t="s">
        <v>165</v>
      </c>
      <c r="N39" s="31" t="s">
        <v>781</v>
      </c>
      <c r="O39" s="28">
        <v>55</v>
      </c>
      <c r="P39" s="34">
        <v>15</v>
      </c>
      <c r="Q39" s="234">
        <v>0</v>
      </c>
      <c r="R39" s="246">
        <v>0</v>
      </c>
      <c r="S39" s="247">
        <v>0</v>
      </c>
      <c r="T39" s="228">
        <f t="shared" si="10"/>
        <v>0</v>
      </c>
      <c r="U39" s="238">
        <f t="shared" si="11"/>
        <v>0</v>
      </c>
      <c r="V39" s="238">
        <f t="shared" si="12"/>
        <v>0</v>
      </c>
      <c r="W39" s="238">
        <f t="shared" si="13"/>
        <v>0</v>
      </c>
      <c r="X39" s="238">
        <f t="shared" si="14"/>
        <v>0</v>
      </c>
      <c r="Y39" s="31">
        <v>15</v>
      </c>
      <c r="Z39" s="31">
        <v>14</v>
      </c>
      <c r="AA39" s="31">
        <v>14</v>
      </c>
    </row>
    <row r="40" spans="1:27" ht="69.95" customHeight="1" x14ac:dyDescent="0.25">
      <c r="A40" s="27" t="s">
        <v>199</v>
      </c>
      <c r="B40" s="39" t="s">
        <v>398</v>
      </c>
      <c r="C40" s="27" t="s">
        <v>200</v>
      </c>
      <c r="D40" s="27" t="s">
        <v>201</v>
      </c>
      <c r="E40" s="31" t="s">
        <v>391</v>
      </c>
      <c r="F40" s="81" t="s">
        <v>271</v>
      </c>
      <c r="G40" s="41" t="s">
        <v>316</v>
      </c>
      <c r="H40" s="31" t="s">
        <v>281</v>
      </c>
      <c r="I40" s="27" t="s">
        <v>211</v>
      </c>
      <c r="J40" s="31" t="s">
        <v>285</v>
      </c>
      <c r="K40" s="31" t="s">
        <v>289</v>
      </c>
      <c r="L40" s="97">
        <v>0.2</v>
      </c>
      <c r="M40" s="27" t="s">
        <v>165</v>
      </c>
      <c r="N40" s="31" t="s">
        <v>782</v>
      </c>
      <c r="O40" s="28">
        <v>600</v>
      </c>
      <c r="P40" s="34">
        <v>150</v>
      </c>
      <c r="Q40" s="234">
        <v>6</v>
      </c>
      <c r="R40" s="246">
        <v>0</v>
      </c>
      <c r="S40" s="247">
        <v>0</v>
      </c>
      <c r="T40" s="228">
        <f t="shared" si="10"/>
        <v>6</v>
      </c>
      <c r="U40" s="238">
        <f t="shared" si="11"/>
        <v>0</v>
      </c>
      <c r="V40" s="238">
        <f t="shared" si="12"/>
        <v>0</v>
      </c>
      <c r="W40" s="238">
        <f t="shared" si="13"/>
        <v>2E-3</v>
      </c>
      <c r="X40" s="238">
        <f t="shared" si="14"/>
        <v>0.01</v>
      </c>
      <c r="Y40" s="31">
        <v>150</v>
      </c>
      <c r="Z40" s="31">
        <v>150</v>
      </c>
      <c r="AA40" s="31">
        <v>150</v>
      </c>
    </row>
    <row r="41" spans="1:27" ht="69.95" customHeight="1" x14ac:dyDescent="0.25">
      <c r="A41" s="27"/>
      <c r="B41" s="435" t="s">
        <v>1364</v>
      </c>
      <c r="C41" s="436"/>
      <c r="D41" s="436"/>
      <c r="E41" s="436"/>
      <c r="F41" s="436"/>
      <c r="G41" s="436"/>
      <c r="H41" s="436"/>
      <c r="I41" s="436"/>
      <c r="J41" s="436"/>
      <c r="K41" s="436"/>
      <c r="L41" s="436"/>
      <c r="M41" s="436"/>
      <c r="N41" s="436"/>
      <c r="O41" s="436"/>
      <c r="P41" s="436"/>
      <c r="Q41" s="436"/>
      <c r="R41" s="436"/>
      <c r="S41" s="436"/>
      <c r="T41" s="437"/>
      <c r="U41" s="248">
        <f>SUM(U37:U40)</f>
        <v>0</v>
      </c>
      <c r="V41" s="248">
        <f>AVERAGE(V37:V40)</f>
        <v>0</v>
      </c>
      <c r="W41" s="248">
        <f>SUM(W37:W40)</f>
        <v>0.18148717948717949</v>
      </c>
      <c r="X41" s="248">
        <f>AVERAGE(X37:X40)</f>
        <v>0.14352564102564103</v>
      </c>
      <c r="Y41" s="31"/>
      <c r="Z41" s="31"/>
      <c r="AA41" s="31"/>
    </row>
    <row r="42" spans="1:27" ht="69.95" customHeight="1" x14ac:dyDescent="0.25">
      <c r="A42" s="27" t="s">
        <v>199</v>
      </c>
      <c r="B42" s="39" t="s">
        <v>398</v>
      </c>
      <c r="C42" s="27" t="s">
        <v>200</v>
      </c>
      <c r="D42" s="27" t="s">
        <v>201</v>
      </c>
      <c r="E42" s="31" t="s">
        <v>394</v>
      </c>
      <c r="F42" s="78" t="s">
        <v>291</v>
      </c>
      <c r="G42" s="41" t="s">
        <v>290</v>
      </c>
      <c r="H42" s="31" t="s">
        <v>292</v>
      </c>
      <c r="I42" s="31" t="s">
        <v>295</v>
      </c>
      <c r="J42" s="31" t="s">
        <v>296</v>
      </c>
      <c r="K42" s="31" t="s">
        <v>298</v>
      </c>
      <c r="L42" s="97">
        <v>0.3</v>
      </c>
      <c r="M42" s="27" t="s">
        <v>165</v>
      </c>
      <c r="N42" s="31" t="s">
        <v>783</v>
      </c>
      <c r="O42" s="28">
        <v>600</v>
      </c>
      <c r="P42" s="34">
        <v>150</v>
      </c>
      <c r="Q42" s="234">
        <v>200</v>
      </c>
      <c r="R42" s="246">
        <v>0</v>
      </c>
      <c r="S42" s="247">
        <v>0</v>
      </c>
      <c r="T42" s="228">
        <f t="shared" si="10"/>
        <v>200</v>
      </c>
      <c r="U42" s="238">
        <f t="shared" si="11"/>
        <v>0</v>
      </c>
      <c r="V42" s="238">
        <f t="shared" si="12"/>
        <v>0</v>
      </c>
      <c r="W42" s="238">
        <f t="shared" si="13"/>
        <v>9.9999999999999992E-2</v>
      </c>
      <c r="X42" s="238">
        <f t="shared" si="14"/>
        <v>0.33333333333333331</v>
      </c>
      <c r="Y42" s="31">
        <v>150</v>
      </c>
      <c r="Z42" s="31">
        <v>150</v>
      </c>
      <c r="AA42" s="31">
        <v>150</v>
      </c>
    </row>
    <row r="43" spans="1:27" ht="69.95" customHeight="1" x14ac:dyDescent="0.25">
      <c r="A43" s="27" t="s">
        <v>199</v>
      </c>
      <c r="B43" s="39" t="s">
        <v>398</v>
      </c>
      <c r="C43" s="27" t="s">
        <v>200</v>
      </c>
      <c r="D43" s="27" t="s">
        <v>201</v>
      </c>
      <c r="E43" s="31" t="s">
        <v>395</v>
      </c>
      <c r="F43" s="78" t="s">
        <v>291</v>
      </c>
      <c r="G43" s="41" t="s">
        <v>301</v>
      </c>
      <c r="H43" s="31" t="s">
        <v>293</v>
      </c>
      <c r="I43" s="31" t="s">
        <v>295</v>
      </c>
      <c r="J43" s="31" t="s">
        <v>285</v>
      </c>
      <c r="K43" s="31" t="s">
        <v>299</v>
      </c>
      <c r="L43" s="97">
        <v>0.5</v>
      </c>
      <c r="M43" s="27" t="s">
        <v>165</v>
      </c>
      <c r="N43" s="31" t="s">
        <v>784</v>
      </c>
      <c r="O43" s="28">
        <v>78200</v>
      </c>
      <c r="P43" s="34">
        <v>19550</v>
      </c>
      <c r="Q43" s="234">
        <v>2031</v>
      </c>
      <c r="R43" s="246">
        <v>0</v>
      </c>
      <c r="S43" s="247">
        <v>0</v>
      </c>
      <c r="T43" s="228">
        <f t="shared" si="10"/>
        <v>2031</v>
      </c>
      <c r="U43" s="238">
        <f t="shared" si="11"/>
        <v>0</v>
      </c>
      <c r="V43" s="238">
        <f t="shared" si="12"/>
        <v>0</v>
      </c>
      <c r="W43" s="238">
        <f t="shared" si="13"/>
        <v>1.2985933503836316E-2</v>
      </c>
      <c r="X43" s="238">
        <f t="shared" si="14"/>
        <v>2.5971867007672633E-2</v>
      </c>
      <c r="Y43" s="31">
        <v>19550</v>
      </c>
      <c r="Z43" s="31">
        <v>19550</v>
      </c>
      <c r="AA43" s="31">
        <v>19550</v>
      </c>
    </row>
    <row r="44" spans="1:27" s="1" customFormat="1" ht="69.95" customHeight="1" x14ac:dyDescent="0.25">
      <c r="A44" s="27" t="s">
        <v>199</v>
      </c>
      <c r="B44" s="39" t="s">
        <v>398</v>
      </c>
      <c r="C44" s="27" t="s">
        <v>200</v>
      </c>
      <c r="D44" s="27" t="s">
        <v>201</v>
      </c>
      <c r="E44" s="31" t="s">
        <v>396</v>
      </c>
      <c r="F44" s="31" t="s">
        <v>291</v>
      </c>
      <c r="G44" s="41" t="s">
        <v>316</v>
      </c>
      <c r="H44" s="31" t="s">
        <v>294</v>
      </c>
      <c r="I44" s="31" t="s">
        <v>295</v>
      </c>
      <c r="J44" s="31" t="s">
        <v>297</v>
      </c>
      <c r="K44" s="31" t="s">
        <v>300</v>
      </c>
      <c r="L44" s="143">
        <v>0.2</v>
      </c>
      <c r="M44" s="27" t="s">
        <v>165</v>
      </c>
      <c r="N44" s="31" t="s">
        <v>785</v>
      </c>
      <c r="O44" s="28">
        <v>62</v>
      </c>
      <c r="P44" s="34">
        <v>6</v>
      </c>
      <c r="Q44" s="234">
        <v>23</v>
      </c>
      <c r="R44" s="246">
        <v>59</v>
      </c>
      <c r="S44" s="247">
        <v>59</v>
      </c>
      <c r="T44" s="228">
        <f t="shared" si="10"/>
        <v>82</v>
      </c>
      <c r="U44" s="238">
        <v>0.2</v>
      </c>
      <c r="V44" s="238">
        <v>1</v>
      </c>
      <c r="W44" s="238">
        <v>0.2</v>
      </c>
      <c r="X44" s="238">
        <v>1</v>
      </c>
      <c r="Y44" s="31">
        <v>6</v>
      </c>
      <c r="Z44" s="31">
        <v>6</v>
      </c>
      <c r="AA44" s="31">
        <v>5</v>
      </c>
    </row>
    <row r="45" spans="1:27" ht="69.95" customHeight="1" x14ac:dyDescent="0.25">
      <c r="A45" s="27"/>
      <c r="B45" s="435" t="s">
        <v>1365</v>
      </c>
      <c r="C45" s="436"/>
      <c r="D45" s="436"/>
      <c r="E45" s="436"/>
      <c r="F45" s="436"/>
      <c r="G45" s="436"/>
      <c r="H45" s="436"/>
      <c r="I45" s="436"/>
      <c r="J45" s="436"/>
      <c r="K45" s="436"/>
      <c r="L45" s="436"/>
      <c r="M45" s="436"/>
      <c r="N45" s="436"/>
      <c r="O45" s="436"/>
      <c r="P45" s="436"/>
      <c r="Q45" s="436"/>
      <c r="R45" s="436"/>
      <c r="S45" s="436"/>
      <c r="T45" s="437"/>
      <c r="U45" s="248">
        <f>SUM(U42:U44)</f>
        <v>0.2</v>
      </c>
      <c r="V45" s="248">
        <f>AVERAGE(V42:V44)</f>
        <v>0.33333333333333331</v>
      </c>
      <c r="W45" s="248">
        <f>SUM(W42:W44)</f>
        <v>0.3129859335038363</v>
      </c>
      <c r="X45" s="248">
        <f>AVERAGE(X42:X44)</f>
        <v>0.453101733447002</v>
      </c>
      <c r="Y45" s="31"/>
      <c r="Z45" s="31"/>
      <c r="AA45" s="31"/>
    </row>
    <row r="46" spans="1:27" ht="69.95" customHeight="1" x14ac:dyDescent="0.25">
      <c r="A46" s="27" t="s">
        <v>199</v>
      </c>
      <c r="B46" s="39" t="s">
        <v>398</v>
      </c>
      <c r="C46" s="27" t="s">
        <v>200</v>
      </c>
      <c r="D46" s="27" t="s">
        <v>201</v>
      </c>
      <c r="E46" s="31" t="s">
        <v>389</v>
      </c>
      <c r="F46" s="91" t="s">
        <v>302</v>
      </c>
      <c r="G46" s="41" t="s">
        <v>301</v>
      </c>
      <c r="H46" s="31" t="s">
        <v>303</v>
      </c>
      <c r="I46" s="31" t="s">
        <v>211</v>
      </c>
      <c r="J46" s="31" t="s">
        <v>310</v>
      </c>
      <c r="K46" s="31" t="s">
        <v>311</v>
      </c>
      <c r="L46" s="97">
        <v>0.25</v>
      </c>
      <c r="M46" s="27" t="s">
        <v>165</v>
      </c>
      <c r="N46" s="31" t="s">
        <v>786</v>
      </c>
      <c r="O46" s="28">
        <v>87</v>
      </c>
      <c r="P46" s="32">
        <v>23</v>
      </c>
      <c r="Q46" s="256">
        <v>30</v>
      </c>
      <c r="R46" s="249">
        <v>16</v>
      </c>
      <c r="S46" s="250">
        <v>16</v>
      </c>
      <c r="T46" s="228">
        <f t="shared" si="10"/>
        <v>46</v>
      </c>
      <c r="U46" s="238">
        <f t="shared" si="11"/>
        <v>0.17391304347826086</v>
      </c>
      <c r="V46" s="238">
        <f t="shared" si="12"/>
        <v>0.69565217391304346</v>
      </c>
      <c r="W46" s="238">
        <f t="shared" si="13"/>
        <v>0.13218390804597702</v>
      </c>
      <c r="X46" s="238">
        <f t="shared" si="14"/>
        <v>0.52873563218390807</v>
      </c>
      <c r="Y46" s="27">
        <v>23</v>
      </c>
      <c r="Z46" s="27">
        <v>22</v>
      </c>
      <c r="AA46" s="27">
        <v>20</v>
      </c>
    </row>
    <row r="47" spans="1:27" ht="69.95" customHeight="1" x14ac:dyDescent="0.25">
      <c r="A47" s="27" t="s">
        <v>199</v>
      </c>
      <c r="B47" s="39" t="s">
        <v>398</v>
      </c>
      <c r="C47" s="27" t="s">
        <v>200</v>
      </c>
      <c r="D47" s="27" t="s">
        <v>201</v>
      </c>
      <c r="E47" s="31" t="s">
        <v>389</v>
      </c>
      <c r="F47" s="91" t="s">
        <v>302</v>
      </c>
      <c r="G47" s="41" t="s">
        <v>316</v>
      </c>
      <c r="H47" s="31" t="s">
        <v>304</v>
      </c>
      <c r="I47" s="31" t="s">
        <v>211</v>
      </c>
      <c r="J47" s="31" t="s">
        <v>308</v>
      </c>
      <c r="K47" s="31" t="s">
        <v>312</v>
      </c>
      <c r="L47" s="97">
        <v>0.4</v>
      </c>
      <c r="M47" s="27" t="s">
        <v>164</v>
      </c>
      <c r="N47" s="31" t="s">
        <v>787</v>
      </c>
      <c r="O47" s="28">
        <v>86</v>
      </c>
      <c r="P47" s="32">
        <v>22</v>
      </c>
      <c r="Q47" s="256">
        <v>0</v>
      </c>
      <c r="R47" s="249">
        <v>0</v>
      </c>
      <c r="S47" s="250">
        <v>0</v>
      </c>
      <c r="T47" s="228">
        <f t="shared" si="10"/>
        <v>0</v>
      </c>
      <c r="U47" s="238">
        <f t="shared" si="11"/>
        <v>0</v>
      </c>
      <c r="V47" s="238">
        <f t="shared" si="12"/>
        <v>0</v>
      </c>
      <c r="W47" s="238">
        <f t="shared" si="13"/>
        <v>0</v>
      </c>
      <c r="X47" s="238">
        <f t="shared" si="14"/>
        <v>0</v>
      </c>
      <c r="Y47" s="27">
        <v>22</v>
      </c>
      <c r="Z47" s="27">
        <v>22</v>
      </c>
      <c r="AA47" s="27">
        <v>20</v>
      </c>
    </row>
    <row r="48" spans="1:27" s="1" customFormat="1" ht="69.95" customHeight="1" x14ac:dyDescent="0.25">
      <c r="A48" s="27" t="s">
        <v>199</v>
      </c>
      <c r="B48" s="39" t="s">
        <v>398</v>
      </c>
      <c r="C48" s="27" t="s">
        <v>200</v>
      </c>
      <c r="D48" s="27" t="s">
        <v>201</v>
      </c>
      <c r="E48" s="31" t="s">
        <v>389</v>
      </c>
      <c r="F48" s="27" t="s">
        <v>302</v>
      </c>
      <c r="G48" s="41" t="s">
        <v>322</v>
      </c>
      <c r="H48" s="31" t="s">
        <v>305</v>
      </c>
      <c r="I48" s="31" t="s">
        <v>211</v>
      </c>
      <c r="J48" s="31" t="s">
        <v>258</v>
      </c>
      <c r="K48" s="31" t="s">
        <v>313</v>
      </c>
      <c r="L48" s="143">
        <v>0.15</v>
      </c>
      <c r="M48" s="27" t="s">
        <v>165</v>
      </c>
      <c r="N48" s="31" t="s">
        <v>786</v>
      </c>
      <c r="O48" s="28">
        <v>1</v>
      </c>
      <c r="P48" s="37">
        <v>0.25</v>
      </c>
      <c r="Q48" s="256">
        <v>0</v>
      </c>
      <c r="R48" s="249">
        <v>0.25</v>
      </c>
      <c r="S48" s="312">
        <v>0.25</v>
      </c>
      <c r="T48" s="228">
        <f t="shared" si="10"/>
        <v>0.25</v>
      </c>
      <c r="U48" s="238">
        <f t="shared" si="11"/>
        <v>0.15</v>
      </c>
      <c r="V48" s="238">
        <f t="shared" si="12"/>
        <v>1</v>
      </c>
      <c r="W48" s="238">
        <f>(T48/O48)*L48</f>
        <v>3.7499999999999999E-2</v>
      </c>
      <c r="X48" s="238">
        <f t="shared" si="14"/>
        <v>0.25</v>
      </c>
      <c r="Y48" s="37">
        <v>0.25</v>
      </c>
      <c r="Z48" s="37">
        <v>0.25</v>
      </c>
      <c r="AA48" s="37">
        <v>0.25</v>
      </c>
    </row>
    <row r="49" spans="1:27" ht="69.95" customHeight="1" x14ac:dyDescent="0.25">
      <c r="A49" s="27" t="s">
        <v>199</v>
      </c>
      <c r="B49" s="39" t="s">
        <v>398</v>
      </c>
      <c r="C49" s="27" t="s">
        <v>200</v>
      </c>
      <c r="D49" s="27" t="s">
        <v>201</v>
      </c>
      <c r="E49" s="31" t="s">
        <v>389</v>
      </c>
      <c r="F49" s="91" t="s">
        <v>302</v>
      </c>
      <c r="G49" s="41" t="s">
        <v>332</v>
      </c>
      <c r="H49" s="31" t="s">
        <v>306</v>
      </c>
      <c r="I49" s="31" t="s">
        <v>211</v>
      </c>
      <c r="J49" s="31" t="s">
        <v>258</v>
      </c>
      <c r="K49" s="31" t="s">
        <v>314</v>
      </c>
      <c r="L49" s="97">
        <v>0.1</v>
      </c>
      <c r="M49" s="27" t="s">
        <v>165</v>
      </c>
      <c r="N49" s="31" t="s">
        <v>788</v>
      </c>
      <c r="O49" s="28">
        <v>4</v>
      </c>
      <c r="P49" s="32">
        <v>1</v>
      </c>
      <c r="Q49" s="256">
        <v>1</v>
      </c>
      <c r="R49" s="249">
        <v>0</v>
      </c>
      <c r="S49" s="250">
        <v>0</v>
      </c>
      <c r="T49" s="228">
        <f t="shared" si="10"/>
        <v>1</v>
      </c>
      <c r="U49" s="238">
        <f t="shared" si="11"/>
        <v>0</v>
      </c>
      <c r="V49" s="238">
        <f t="shared" si="12"/>
        <v>0</v>
      </c>
      <c r="W49" s="238">
        <f t="shared" si="13"/>
        <v>2.5000000000000001E-2</v>
      </c>
      <c r="X49" s="238">
        <f t="shared" si="14"/>
        <v>0.25</v>
      </c>
      <c r="Y49" s="27">
        <v>1</v>
      </c>
      <c r="Z49" s="27">
        <v>1</v>
      </c>
      <c r="AA49" s="27">
        <v>1</v>
      </c>
    </row>
    <row r="50" spans="1:27" ht="69.95" customHeight="1" x14ac:dyDescent="0.25">
      <c r="A50" s="27" t="s">
        <v>199</v>
      </c>
      <c r="B50" s="39" t="s">
        <v>398</v>
      </c>
      <c r="C50" s="27" t="s">
        <v>200</v>
      </c>
      <c r="D50" s="27" t="s">
        <v>201</v>
      </c>
      <c r="E50" s="31" t="s">
        <v>389</v>
      </c>
      <c r="F50" s="91" t="s">
        <v>302</v>
      </c>
      <c r="G50" s="41" t="s">
        <v>343</v>
      </c>
      <c r="H50" s="31" t="s">
        <v>307</v>
      </c>
      <c r="I50" s="31" t="s">
        <v>211</v>
      </c>
      <c r="J50" s="31" t="s">
        <v>309</v>
      </c>
      <c r="K50" s="31" t="s">
        <v>1425</v>
      </c>
      <c r="L50" s="97">
        <v>0.1</v>
      </c>
      <c r="M50" s="27" t="s">
        <v>165</v>
      </c>
      <c r="N50" s="31" t="s">
        <v>789</v>
      </c>
      <c r="O50" s="28">
        <v>30</v>
      </c>
      <c r="P50" s="32">
        <v>3</v>
      </c>
      <c r="Q50" s="256">
        <v>8</v>
      </c>
      <c r="R50" s="249">
        <v>0</v>
      </c>
      <c r="S50" s="250">
        <v>0</v>
      </c>
      <c r="T50" s="228">
        <f t="shared" si="10"/>
        <v>8</v>
      </c>
      <c r="U50" s="238">
        <f t="shared" si="11"/>
        <v>0</v>
      </c>
      <c r="V50" s="238">
        <f t="shared" si="12"/>
        <v>0</v>
      </c>
      <c r="W50" s="238">
        <f t="shared" si="13"/>
        <v>2.6666666666666668E-2</v>
      </c>
      <c r="X50" s="238">
        <f t="shared" si="14"/>
        <v>0.26666666666666666</v>
      </c>
      <c r="Y50" s="27">
        <v>3</v>
      </c>
      <c r="Z50" s="27">
        <v>3</v>
      </c>
      <c r="AA50" s="27">
        <v>3</v>
      </c>
    </row>
    <row r="51" spans="1:27" ht="69.95" customHeight="1" x14ac:dyDescent="0.25">
      <c r="A51" s="27"/>
      <c r="B51" s="435" t="s">
        <v>1366</v>
      </c>
      <c r="C51" s="436"/>
      <c r="D51" s="436"/>
      <c r="E51" s="436"/>
      <c r="F51" s="436"/>
      <c r="G51" s="436"/>
      <c r="H51" s="436"/>
      <c r="I51" s="436"/>
      <c r="J51" s="436"/>
      <c r="K51" s="436"/>
      <c r="L51" s="436"/>
      <c r="M51" s="436"/>
      <c r="N51" s="436"/>
      <c r="O51" s="436"/>
      <c r="P51" s="436"/>
      <c r="Q51" s="436"/>
      <c r="R51" s="436"/>
      <c r="S51" s="436"/>
      <c r="T51" s="437"/>
      <c r="U51" s="252">
        <f>SUM(U46:U50)</f>
        <v>0.32391304347826089</v>
      </c>
      <c r="V51" s="252">
        <f>AVERAGE(V46:V50)</f>
        <v>0.33913043478260868</v>
      </c>
      <c r="W51" s="252">
        <f>SUM(W46:W50)</f>
        <v>0.22135057471264369</v>
      </c>
      <c r="X51" s="252">
        <f>AVERAGE(X46:X50)</f>
        <v>0.25908045977011496</v>
      </c>
      <c r="Y51" s="27"/>
      <c r="Z51" s="27"/>
      <c r="AA51" s="27"/>
    </row>
    <row r="52" spans="1:27" ht="69.95" customHeight="1" x14ac:dyDescent="0.25">
      <c r="A52" s="27" t="s">
        <v>199</v>
      </c>
      <c r="B52" s="39" t="s">
        <v>398</v>
      </c>
      <c r="C52" s="27" t="s">
        <v>200</v>
      </c>
      <c r="D52" s="27" t="s">
        <v>201</v>
      </c>
      <c r="E52" s="31" t="s">
        <v>388</v>
      </c>
      <c r="F52" s="92" t="s">
        <v>317</v>
      </c>
      <c r="G52" s="41" t="s">
        <v>316</v>
      </c>
      <c r="H52" s="31" t="s">
        <v>318</v>
      </c>
      <c r="I52" s="31" t="s">
        <v>211</v>
      </c>
      <c r="J52" s="27" t="s">
        <v>285</v>
      </c>
      <c r="K52" s="31" t="s">
        <v>320</v>
      </c>
      <c r="L52" s="97">
        <v>0.5</v>
      </c>
      <c r="M52" s="27" t="s">
        <v>165</v>
      </c>
      <c r="N52" s="31" t="s">
        <v>790</v>
      </c>
      <c r="O52" s="28">
        <v>15</v>
      </c>
      <c r="P52" s="32">
        <v>1</v>
      </c>
      <c r="Q52" s="233">
        <v>0</v>
      </c>
      <c r="R52" s="249">
        <v>0</v>
      </c>
      <c r="S52" s="250">
        <v>0</v>
      </c>
      <c r="T52" s="32">
        <v>0</v>
      </c>
      <c r="U52" s="238">
        <f t="shared" si="11"/>
        <v>0</v>
      </c>
      <c r="V52" s="238">
        <f t="shared" si="12"/>
        <v>0</v>
      </c>
      <c r="W52" s="238">
        <f t="shared" si="13"/>
        <v>0</v>
      </c>
      <c r="X52" s="238">
        <f t="shared" si="14"/>
        <v>0</v>
      </c>
      <c r="Y52" s="27">
        <v>5</v>
      </c>
      <c r="Z52" s="27">
        <v>5</v>
      </c>
      <c r="AA52" s="27">
        <v>5</v>
      </c>
    </row>
    <row r="53" spans="1:27" ht="69.95" customHeight="1" x14ac:dyDescent="0.25">
      <c r="A53" s="27" t="s">
        <v>199</v>
      </c>
      <c r="B53" s="39" t="s">
        <v>398</v>
      </c>
      <c r="C53" s="27" t="s">
        <v>200</v>
      </c>
      <c r="D53" s="27" t="s">
        <v>201</v>
      </c>
      <c r="E53" s="31" t="s">
        <v>388</v>
      </c>
      <c r="F53" s="92" t="s">
        <v>317</v>
      </c>
      <c r="G53" s="41" t="s">
        <v>322</v>
      </c>
      <c r="H53" s="31" t="s">
        <v>319</v>
      </c>
      <c r="I53" s="31" t="s">
        <v>211</v>
      </c>
      <c r="J53" s="27" t="s">
        <v>285</v>
      </c>
      <c r="K53" s="31" t="s">
        <v>321</v>
      </c>
      <c r="L53" s="97">
        <v>0.5</v>
      </c>
      <c r="M53" s="27" t="s">
        <v>165</v>
      </c>
      <c r="N53" s="31" t="s">
        <v>791</v>
      </c>
      <c r="O53" s="28">
        <v>15</v>
      </c>
      <c r="P53" s="32">
        <v>1</v>
      </c>
      <c r="Q53" s="233">
        <v>0</v>
      </c>
      <c r="R53" s="249">
        <v>0</v>
      </c>
      <c r="S53" s="250">
        <v>0</v>
      </c>
      <c r="T53" s="32">
        <v>0</v>
      </c>
      <c r="U53" s="238">
        <f t="shared" si="11"/>
        <v>0</v>
      </c>
      <c r="V53" s="238">
        <f t="shared" si="12"/>
        <v>0</v>
      </c>
      <c r="W53" s="238">
        <f t="shared" si="13"/>
        <v>0</v>
      </c>
      <c r="X53" s="238">
        <f t="shared" si="14"/>
        <v>0</v>
      </c>
      <c r="Y53" s="27">
        <v>5</v>
      </c>
      <c r="Z53" s="27">
        <v>5</v>
      </c>
      <c r="AA53" s="27">
        <v>5</v>
      </c>
    </row>
    <row r="54" spans="1:27" ht="69.95" customHeight="1" x14ac:dyDescent="0.25">
      <c r="A54" s="27"/>
      <c r="B54" s="435" t="s">
        <v>1367</v>
      </c>
      <c r="C54" s="436"/>
      <c r="D54" s="436"/>
      <c r="E54" s="436"/>
      <c r="F54" s="436"/>
      <c r="G54" s="436"/>
      <c r="H54" s="436"/>
      <c r="I54" s="436"/>
      <c r="J54" s="436"/>
      <c r="K54" s="436"/>
      <c r="L54" s="436"/>
      <c r="M54" s="436"/>
      <c r="N54" s="436"/>
      <c r="O54" s="436"/>
      <c r="P54" s="436"/>
      <c r="Q54" s="436"/>
      <c r="R54" s="436"/>
      <c r="S54" s="436"/>
      <c r="T54" s="437"/>
      <c r="U54" s="252">
        <f>SUM(U52:U53)</f>
        <v>0</v>
      </c>
      <c r="V54" s="252">
        <f>AVERAGE(V52:V53)</f>
        <v>0</v>
      </c>
      <c r="W54" s="252">
        <f>SUM(W52:W53)</f>
        <v>0</v>
      </c>
      <c r="X54" s="252">
        <f>AVERAGE(X52:X53)</f>
        <v>0</v>
      </c>
      <c r="Y54" s="27"/>
      <c r="Z54" s="27"/>
      <c r="AA54" s="27"/>
    </row>
    <row r="55" spans="1:27" ht="69.95" customHeight="1" x14ac:dyDescent="0.25">
      <c r="A55" s="27" t="s">
        <v>199</v>
      </c>
      <c r="B55" s="39" t="s">
        <v>398</v>
      </c>
      <c r="C55" s="27" t="s">
        <v>200</v>
      </c>
      <c r="D55" s="27" t="s">
        <v>201</v>
      </c>
      <c r="E55" s="31" t="s">
        <v>389</v>
      </c>
      <c r="F55" s="66" t="s">
        <v>323</v>
      </c>
      <c r="G55" s="41" t="s">
        <v>322</v>
      </c>
      <c r="H55" s="31" t="s">
        <v>324</v>
      </c>
      <c r="I55" s="31" t="s">
        <v>211</v>
      </c>
      <c r="J55" s="31" t="s">
        <v>327</v>
      </c>
      <c r="K55" s="31" t="s">
        <v>329</v>
      </c>
      <c r="L55" s="97">
        <v>0.5</v>
      </c>
      <c r="M55" s="27" t="s">
        <v>165</v>
      </c>
      <c r="N55" s="31" t="s">
        <v>792</v>
      </c>
      <c r="O55" s="28">
        <v>2000</v>
      </c>
      <c r="P55" s="32">
        <v>250</v>
      </c>
      <c r="Q55" s="233">
        <v>350</v>
      </c>
      <c r="R55" s="249">
        <v>0</v>
      </c>
      <c r="S55" s="250">
        <v>0</v>
      </c>
      <c r="T55" s="228">
        <f t="shared" ref="T55:T74" si="15">Q55+S55</f>
        <v>350</v>
      </c>
      <c r="U55" s="238">
        <f t="shared" si="11"/>
        <v>0</v>
      </c>
      <c r="V55" s="238">
        <f t="shared" si="12"/>
        <v>0</v>
      </c>
      <c r="W55" s="238">
        <f t="shared" si="13"/>
        <v>8.7499999999999994E-2</v>
      </c>
      <c r="X55" s="238">
        <f t="shared" si="14"/>
        <v>0.17499999999999999</v>
      </c>
      <c r="Y55" s="27">
        <v>250</v>
      </c>
      <c r="Z55" s="27">
        <v>250</v>
      </c>
      <c r="AA55" s="27">
        <v>250</v>
      </c>
    </row>
    <row r="56" spans="1:27" ht="69.95" customHeight="1" x14ac:dyDescent="0.25">
      <c r="A56" s="27" t="s">
        <v>199</v>
      </c>
      <c r="B56" s="39" t="s">
        <v>398</v>
      </c>
      <c r="C56" s="27" t="s">
        <v>200</v>
      </c>
      <c r="D56" s="27" t="s">
        <v>201</v>
      </c>
      <c r="E56" s="31" t="s">
        <v>389</v>
      </c>
      <c r="F56" s="66" t="s">
        <v>323</v>
      </c>
      <c r="G56" s="41" t="s">
        <v>332</v>
      </c>
      <c r="H56" s="31" t="s">
        <v>325</v>
      </c>
      <c r="I56" s="31" t="s">
        <v>211</v>
      </c>
      <c r="J56" s="31" t="s">
        <v>258</v>
      </c>
      <c r="K56" s="31" t="s">
        <v>330</v>
      </c>
      <c r="L56" s="97">
        <v>0.35</v>
      </c>
      <c r="M56" s="27" t="s">
        <v>165</v>
      </c>
      <c r="N56" s="31" t="s">
        <v>793</v>
      </c>
      <c r="O56" s="28">
        <v>107</v>
      </c>
      <c r="P56" s="32">
        <v>30</v>
      </c>
      <c r="Q56" s="233">
        <v>78</v>
      </c>
      <c r="R56" s="249">
        <v>0</v>
      </c>
      <c r="S56" s="250">
        <v>0</v>
      </c>
      <c r="T56" s="228">
        <f t="shared" si="15"/>
        <v>78</v>
      </c>
      <c r="U56" s="238">
        <f t="shared" si="11"/>
        <v>0</v>
      </c>
      <c r="V56" s="238">
        <f t="shared" si="12"/>
        <v>0</v>
      </c>
      <c r="W56" s="238">
        <f t="shared" si="13"/>
        <v>0.2551401869158878</v>
      </c>
      <c r="X56" s="238">
        <f t="shared" si="14"/>
        <v>0.7289719626168224</v>
      </c>
      <c r="Y56" s="27">
        <v>30</v>
      </c>
      <c r="Z56" s="27">
        <v>27</v>
      </c>
      <c r="AA56" s="27">
        <v>25</v>
      </c>
    </row>
    <row r="57" spans="1:27" ht="69.95" customHeight="1" x14ac:dyDescent="0.25">
      <c r="A57" s="27" t="s">
        <v>199</v>
      </c>
      <c r="B57" s="39" t="s">
        <v>398</v>
      </c>
      <c r="C57" s="27" t="s">
        <v>200</v>
      </c>
      <c r="D57" s="27" t="s">
        <v>201</v>
      </c>
      <c r="E57" s="31" t="s">
        <v>389</v>
      </c>
      <c r="F57" s="66" t="s">
        <v>323</v>
      </c>
      <c r="G57" s="41" t="s">
        <v>343</v>
      </c>
      <c r="H57" s="31" t="s">
        <v>326</v>
      </c>
      <c r="I57" s="31" t="s">
        <v>211</v>
      </c>
      <c r="J57" s="31" t="s">
        <v>328</v>
      </c>
      <c r="K57" s="31" t="s">
        <v>331</v>
      </c>
      <c r="L57" s="97">
        <v>0.15</v>
      </c>
      <c r="M57" s="27" t="s">
        <v>165</v>
      </c>
      <c r="N57" s="31" t="s">
        <v>739</v>
      </c>
      <c r="O57" s="28">
        <v>4</v>
      </c>
      <c r="P57" s="32">
        <v>1</v>
      </c>
      <c r="Q57" s="233">
        <v>1</v>
      </c>
      <c r="R57" s="249">
        <v>0</v>
      </c>
      <c r="S57" s="250">
        <v>0</v>
      </c>
      <c r="T57" s="228">
        <f t="shared" si="15"/>
        <v>1</v>
      </c>
      <c r="U57" s="238">
        <f t="shared" si="11"/>
        <v>0</v>
      </c>
      <c r="V57" s="238">
        <f t="shared" si="12"/>
        <v>0</v>
      </c>
      <c r="W57" s="238">
        <f t="shared" si="13"/>
        <v>3.7499999999999999E-2</v>
      </c>
      <c r="X57" s="238">
        <f t="shared" si="14"/>
        <v>0.25</v>
      </c>
      <c r="Y57" s="27">
        <v>1</v>
      </c>
      <c r="Z57" s="27">
        <v>1</v>
      </c>
      <c r="AA57" s="27">
        <v>1</v>
      </c>
    </row>
    <row r="58" spans="1:27" ht="69.95" customHeight="1" x14ac:dyDescent="0.25">
      <c r="A58" s="27"/>
      <c r="B58" s="435" t="s">
        <v>1368</v>
      </c>
      <c r="C58" s="436"/>
      <c r="D58" s="436"/>
      <c r="E58" s="436"/>
      <c r="F58" s="436"/>
      <c r="G58" s="436"/>
      <c r="H58" s="436"/>
      <c r="I58" s="436"/>
      <c r="J58" s="436"/>
      <c r="K58" s="436"/>
      <c r="L58" s="436"/>
      <c r="M58" s="436"/>
      <c r="N58" s="436"/>
      <c r="O58" s="436"/>
      <c r="P58" s="436"/>
      <c r="Q58" s="436"/>
      <c r="R58" s="436"/>
      <c r="S58" s="436"/>
      <c r="T58" s="437"/>
      <c r="U58" s="252">
        <f>SUM(U55:U57)</f>
        <v>0</v>
      </c>
      <c r="V58" s="252">
        <f>AVERAGE(V55:V57)</f>
        <v>0</v>
      </c>
      <c r="W58" s="252">
        <f>SUM(W55:W57)</f>
        <v>0.3801401869158878</v>
      </c>
      <c r="X58" s="252">
        <f>AVERAGE(X55:X57)</f>
        <v>0.38465732087227411</v>
      </c>
      <c r="Y58" s="27"/>
      <c r="Z58" s="27"/>
      <c r="AA58" s="27"/>
    </row>
    <row r="59" spans="1:27" s="300" customFormat="1" ht="69.95" customHeight="1" x14ac:dyDescent="0.25">
      <c r="A59" s="291" t="s">
        <v>199</v>
      </c>
      <c r="B59" s="292" t="s">
        <v>398</v>
      </c>
      <c r="C59" s="291" t="s">
        <v>200</v>
      </c>
      <c r="D59" s="291" t="s">
        <v>201</v>
      </c>
      <c r="E59" s="106" t="s">
        <v>389</v>
      </c>
      <c r="F59" s="106" t="s">
        <v>333</v>
      </c>
      <c r="G59" s="293" t="s">
        <v>332</v>
      </c>
      <c r="H59" s="106" t="s">
        <v>334</v>
      </c>
      <c r="I59" s="106" t="s">
        <v>211</v>
      </c>
      <c r="J59" s="106" t="s">
        <v>337</v>
      </c>
      <c r="K59" s="106" t="s">
        <v>340</v>
      </c>
      <c r="L59" s="294">
        <v>0.5</v>
      </c>
      <c r="M59" s="291" t="s">
        <v>165</v>
      </c>
      <c r="N59" s="106" t="s">
        <v>736</v>
      </c>
      <c r="O59" s="295">
        <v>107</v>
      </c>
      <c r="P59" s="296">
        <v>14</v>
      </c>
      <c r="Q59" s="296">
        <v>10</v>
      </c>
      <c r="R59" s="297">
        <v>4</v>
      </c>
      <c r="S59" s="297">
        <v>4</v>
      </c>
      <c r="T59" s="298">
        <f t="shared" si="15"/>
        <v>14</v>
      </c>
      <c r="U59" s="299">
        <f t="shared" si="11"/>
        <v>0.14285714285714285</v>
      </c>
      <c r="V59" s="299">
        <f t="shared" si="12"/>
        <v>0.2857142857142857</v>
      </c>
      <c r="W59" s="299">
        <f t="shared" si="13"/>
        <v>6.5420560747663545E-2</v>
      </c>
      <c r="X59" s="299">
        <f t="shared" si="14"/>
        <v>0.13084112149532709</v>
      </c>
      <c r="Y59" s="291">
        <v>14</v>
      </c>
      <c r="Z59" s="291">
        <v>14</v>
      </c>
      <c r="AA59" s="291">
        <v>14</v>
      </c>
    </row>
    <row r="60" spans="1:27" s="1" customFormat="1" ht="69.95" customHeight="1" x14ac:dyDescent="0.25">
      <c r="A60" s="27" t="s">
        <v>199</v>
      </c>
      <c r="B60" s="39" t="s">
        <v>398</v>
      </c>
      <c r="C60" s="27" t="s">
        <v>200</v>
      </c>
      <c r="D60" s="27" t="s">
        <v>201</v>
      </c>
      <c r="E60" s="31" t="s">
        <v>389</v>
      </c>
      <c r="F60" s="31" t="s">
        <v>333</v>
      </c>
      <c r="G60" s="41" t="s">
        <v>343</v>
      </c>
      <c r="H60" s="31" t="s">
        <v>335</v>
      </c>
      <c r="I60" s="31" t="s">
        <v>211</v>
      </c>
      <c r="J60" s="31" t="s">
        <v>338</v>
      </c>
      <c r="K60" s="31" t="s">
        <v>341</v>
      </c>
      <c r="L60" s="143">
        <v>0.1</v>
      </c>
      <c r="M60" s="27" t="s">
        <v>164</v>
      </c>
      <c r="N60" s="31" t="s">
        <v>794</v>
      </c>
      <c r="O60" s="28">
        <v>1</v>
      </c>
      <c r="P60" s="37" t="s">
        <v>224</v>
      </c>
      <c r="Q60" s="233">
        <v>0</v>
      </c>
      <c r="R60" s="249" t="s">
        <v>224</v>
      </c>
      <c r="S60" s="312" t="s">
        <v>224</v>
      </c>
      <c r="T60" s="228" t="s">
        <v>224</v>
      </c>
      <c r="U60" s="238" t="s">
        <v>224</v>
      </c>
      <c r="V60" s="238" t="s">
        <v>224</v>
      </c>
      <c r="W60" s="238">
        <v>0</v>
      </c>
      <c r="X60" s="238">
        <v>0</v>
      </c>
      <c r="Y60" s="37">
        <v>0.25</v>
      </c>
      <c r="Z60" s="37">
        <v>0.25</v>
      </c>
      <c r="AA60" s="37">
        <v>0.25</v>
      </c>
    </row>
    <row r="61" spans="1:27" ht="69.95" customHeight="1" x14ac:dyDescent="0.25">
      <c r="A61" s="27" t="s">
        <v>199</v>
      </c>
      <c r="B61" s="39" t="s">
        <v>398</v>
      </c>
      <c r="C61" s="27" t="s">
        <v>200</v>
      </c>
      <c r="D61" s="27" t="s">
        <v>201</v>
      </c>
      <c r="E61" s="31" t="s">
        <v>204</v>
      </c>
      <c r="F61" s="59" t="s">
        <v>333</v>
      </c>
      <c r="G61" s="41" t="s">
        <v>364</v>
      </c>
      <c r="H61" s="31" t="s">
        <v>336</v>
      </c>
      <c r="I61" s="31" t="s">
        <v>211</v>
      </c>
      <c r="J61" s="31" t="s">
        <v>339</v>
      </c>
      <c r="K61" s="31" t="s">
        <v>342</v>
      </c>
      <c r="L61" s="97">
        <v>0.4</v>
      </c>
      <c r="M61" s="27" t="s">
        <v>165</v>
      </c>
      <c r="N61" s="31" t="s">
        <v>795</v>
      </c>
      <c r="O61" s="28">
        <v>40</v>
      </c>
      <c r="P61" s="32">
        <v>10</v>
      </c>
      <c r="Q61" s="233">
        <v>10</v>
      </c>
      <c r="R61" s="249">
        <v>3</v>
      </c>
      <c r="S61" s="250">
        <v>3</v>
      </c>
      <c r="T61" s="228">
        <f t="shared" si="15"/>
        <v>13</v>
      </c>
      <c r="U61" s="238">
        <f t="shared" si="11"/>
        <v>0.12</v>
      </c>
      <c r="V61" s="238">
        <f t="shared" si="12"/>
        <v>0.3</v>
      </c>
      <c r="W61" s="238">
        <f t="shared" si="13"/>
        <v>0.13</v>
      </c>
      <c r="X61" s="238">
        <f t="shared" si="14"/>
        <v>0.32500000000000001</v>
      </c>
      <c r="Y61" s="27">
        <v>10</v>
      </c>
      <c r="Z61" s="27">
        <v>10</v>
      </c>
      <c r="AA61" s="27">
        <v>10</v>
      </c>
    </row>
    <row r="62" spans="1:27" ht="69.95" customHeight="1" x14ac:dyDescent="0.25">
      <c r="A62" s="27"/>
      <c r="B62" s="435" t="s">
        <v>1369</v>
      </c>
      <c r="C62" s="436"/>
      <c r="D62" s="436"/>
      <c r="E62" s="436"/>
      <c r="F62" s="436"/>
      <c r="G62" s="436"/>
      <c r="H62" s="436"/>
      <c r="I62" s="436"/>
      <c r="J62" s="436"/>
      <c r="K62" s="436"/>
      <c r="L62" s="436"/>
      <c r="M62" s="436"/>
      <c r="N62" s="436"/>
      <c r="O62" s="436"/>
      <c r="P62" s="436"/>
      <c r="Q62" s="436"/>
      <c r="R62" s="436"/>
      <c r="S62" s="436"/>
      <c r="T62" s="437"/>
      <c r="U62" s="252">
        <f>SUM(U59:U61)</f>
        <v>0.26285714285714284</v>
      </c>
      <c r="V62" s="252">
        <f>AVERAGE(V59:V61)</f>
        <v>0.29285714285714282</v>
      </c>
      <c r="W62" s="252">
        <f>SUM(W59:W61)</f>
        <v>0.19542056074766356</v>
      </c>
      <c r="X62" s="252">
        <f>AVERAGE(X59:X61)</f>
        <v>0.15194704049844235</v>
      </c>
      <c r="Y62" s="27"/>
      <c r="Z62" s="27"/>
      <c r="AA62" s="27"/>
    </row>
    <row r="63" spans="1:27" ht="69.95" customHeight="1" x14ac:dyDescent="0.25">
      <c r="A63" s="27" t="s">
        <v>199</v>
      </c>
      <c r="B63" s="39" t="s">
        <v>398</v>
      </c>
      <c r="C63" s="27" t="s">
        <v>200</v>
      </c>
      <c r="D63" s="27" t="s">
        <v>201</v>
      </c>
      <c r="E63" s="31" t="s">
        <v>397</v>
      </c>
      <c r="F63" s="73" t="s">
        <v>344</v>
      </c>
      <c r="G63" s="40" t="s">
        <v>343</v>
      </c>
      <c r="H63" s="31" t="s">
        <v>345</v>
      </c>
      <c r="I63" s="31" t="s">
        <v>211</v>
      </c>
      <c r="J63" s="31" t="s">
        <v>355</v>
      </c>
      <c r="K63" s="31" t="s">
        <v>357</v>
      </c>
      <c r="L63" s="97">
        <v>0.4</v>
      </c>
      <c r="M63" s="27" t="s">
        <v>165</v>
      </c>
      <c r="N63" s="31" t="s">
        <v>796</v>
      </c>
      <c r="O63" s="27">
        <v>9000</v>
      </c>
      <c r="P63" s="32">
        <v>2600</v>
      </c>
      <c r="Q63" s="233">
        <v>1123</v>
      </c>
      <c r="R63" s="249">
        <v>0</v>
      </c>
      <c r="S63" s="250">
        <v>0</v>
      </c>
      <c r="T63" s="228">
        <f t="shared" si="15"/>
        <v>1123</v>
      </c>
      <c r="U63" s="238">
        <f t="shared" si="11"/>
        <v>0</v>
      </c>
      <c r="V63" s="238">
        <f t="shared" si="12"/>
        <v>0</v>
      </c>
      <c r="W63" s="238">
        <f t="shared" si="13"/>
        <v>4.9911111111111114E-2</v>
      </c>
      <c r="X63" s="238">
        <f t="shared" si="14"/>
        <v>0.12477777777777778</v>
      </c>
      <c r="Y63" s="27">
        <v>2600</v>
      </c>
      <c r="Z63" s="27">
        <v>2600</v>
      </c>
      <c r="AA63" s="27">
        <v>2600</v>
      </c>
    </row>
    <row r="64" spans="1:27" ht="69.95" customHeight="1" x14ac:dyDescent="0.25">
      <c r="A64" s="27" t="s">
        <v>199</v>
      </c>
      <c r="B64" s="39" t="s">
        <v>398</v>
      </c>
      <c r="C64" s="27" t="s">
        <v>200</v>
      </c>
      <c r="D64" s="27" t="s">
        <v>201</v>
      </c>
      <c r="E64" s="31" t="s">
        <v>391</v>
      </c>
      <c r="F64" s="73" t="s">
        <v>344</v>
      </c>
      <c r="G64" s="40" t="s">
        <v>364</v>
      </c>
      <c r="H64" s="31" t="s">
        <v>346</v>
      </c>
      <c r="I64" s="31" t="s">
        <v>211</v>
      </c>
      <c r="J64" s="31" t="s">
        <v>356</v>
      </c>
      <c r="K64" s="31" t="s">
        <v>358</v>
      </c>
      <c r="L64" s="97">
        <v>0.15</v>
      </c>
      <c r="M64" s="27" t="s">
        <v>165</v>
      </c>
      <c r="N64" s="31" t="s">
        <v>797</v>
      </c>
      <c r="O64" s="27">
        <v>544</v>
      </c>
      <c r="P64" s="32">
        <v>148</v>
      </c>
      <c r="Q64" s="233">
        <v>100</v>
      </c>
      <c r="R64" s="249">
        <v>0</v>
      </c>
      <c r="S64" s="250">
        <v>0</v>
      </c>
      <c r="T64" s="228">
        <f t="shared" si="15"/>
        <v>100</v>
      </c>
      <c r="U64" s="238">
        <f t="shared" si="11"/>
        <v>0</v>
      </c>
      <c r="V64" s="238">
        <f t="shared" si="12"/>
        <v>0</v>
      </c>
      <c r="W64" s="238">
        <f t="shared" si="13"/>
        <v>2.7573529411764709E-2</v>
      </c>
      <c r="X64" s="238">
        <f t="shared" si="14"/>
        <v>0.18382352941176472</v>
      </c>
      <c r="Y64" s="27">
        <v>148</v>
      </c>
      <c r="Z64" s="27">
        <v>148</v>
      </c>
      <c r="AA64" s="27">
        <v>148</v>
      </c>
    </row>
    <row r="65" spans="1:28" ht="69.95" customHeight="1" x14ac:dyDescent="0.25">
      <c r="A65" s="27" t="s">
        <v>199</v>
      </c>
      <c r="B65" s="39" t="s">
        <v>398</v>
      </c>
      <c r="C65" s="27" t="s">
        <v>200</v>
      </c>
      <c r="D65" s="27" t="s">
        <v>201</v>
      </c>
      <c r="E65" s="31" t="s">
        <v>391</v>
      </c>
      <c r="F65" s="73" t="s">
        <v>344</v>
      </c>
      <c r="G65" s="40" t="s">
        <v>377</v>
      </c>
      <c r="H65" s="31" t="s">
        <v>347</v>
      </c>
      <c r="I65" s="31" t="s">
        <v>211</v>
      </c>
      <c r="J65" s="31" t="s">
        <v>352</v>
      </c>
      <c r="K65" s="31" t="s">
        <v>359</v>
      </c>
      <c r="L65" s="97">
        <v>0.1</v>
      </c>
      <c r="M65" s="27" t="s">
        <v>165</v>
      </c>
      <c r="N65" s="31" t="s">
        <v>798</v>
      </c>
      <c r="O65" s="27">
        <v>12000</v>
      </c>
      <c r="P65" s="32">
        <v>3100</v>
      </c>
      <c r="Q65" s="233">
        <v>2705</v>
      </c>
      <c r="R65" s="249" t="s">
        <v>898</v>
      </c>
      <c r="S65" s="250" t="s">
        <v>898</v>
      </c>
      <c r="T65" s="251" t="s">
        <v>898</v>
      </c>
      <c r="U65" s="251" t="s">
        <v>898</v>
      </c>
      <c r="V65" s="251" t="s">
        <v>898</v>
      </c>
      <c r="W65" s="251" t="s">
        <v>898</v>
      </c>
      <c r="X65" s="251" t="s">
        <v>898</v>
      </c>
      <c r="Y65" s="27">
        <v>3100</v>
      </c>
      <c r="Z65" s="27">
        <v>3100</v>
      </c>
      <c r="AA65" s="27">
        <v>3100</v>
      </c>
    </row>
    <row r="66" spans="1:28" ht="69.95" customHeight="1" x14ac:dyDescent="0.25">
      <c r="A66" s="27" t="s">
        <v>199</v>
      </c>
      <c r="B66" s="31" t="s">
        <v>398</v>
      </c>
      <c r="C66" s="27" t="s">
        <v>200</v>
      </c>
      <c r="D66" s="27" t="s">
        <v>201</v>
      </c>
      <c r="E66" s="31" t="s">
        <v>391</v>
      </c>
      <c r="F66" s="73" t="s">
        <v>344</v>
      </c>
      <c r="G66" s="40" t="s">
        <v>399</v>
      </c>
      <c r="H66" s="31" t="s">
        <v>348</v>
      </c>
      <c r="I66" s="31" t="s">
        <v>211</v>
      </c>
      <c r="J66" s="31" t="s">
        <v>353</v>
      </c>
      <c r="K66" s="31" t="s">
        <v>360</v>
      </c>
      <c r="L66" s="97">
        <v>0.05</v>
      </c>
      <c r="M66" s="27" t="s">
        <v>165</v>
      </c>
      <c r="N66" s="31" t="s">
        <v>799</v>
      </c>
      <c r="O66" s="27">
        <v>25</v>
      </c>
      <c r="P66" s="32">
        <v>6</v>
      </c>
      <c r="Q66" s="233">
        <v>5</v>
      </c>
      <c r="R66" s="609">
        <v>6</v>
      </c>
      <c r="S66" s="609">
        <v>6</v>
      </c>
      <c r="T66" s="228">
        <f t="shared" si="15"/>
        <v>11</v>
      </c>
      <c r="U66" s="238">
        <f t="shared" si="11"/>
        <v>0.05</v>
      </c>
      <c r="V66" s="238">
        <f t="shared" si="12"/>
        <v>1</v>
      </c>
      <c r="W66" s="238">
        <f t="shared" si="13"/>
        <v>2.2000000000000002E-2</v>
      </c>
      <c r="X66" s="238">
        <f t="shared" si="14"/>
        <v>0.44</v>
      </c>
      <c r="Y66" s="27">
        <v>6</v>
      </c>
      <c r="Z66" s="27">
        <v>6</v>
      </c>
      <c r="AA66" s="27">
        <v>6</v>
      </c>
    </row>
    <row r="67" spans="1:28" ht="69.95" customHeight="1" x14ac:dyDescent="0.25">
      <c r="A67" s="27" t="s">
        <v>199</v>
      </c>
      <c r="B67" s="31" t="s">
        <v>398</v>
      </c>
      <c r="C67" s="27" t="s">
        <v>200</v>
      </c>
      <c r="D67" s="27" t="s">
        <v>201</v>
      </c>
      <c r="E67" s="31" t="s">
        <v>391</v>
      </c>
      <c r="F67" s="73" t="s">
        <v>344</v>
      </c>
      <c r="G67" s="40" t="s">
        <v>400</v>
      </c>
      <c r="H67" s="31" t="s">
        <v>349</v>
      </c>
      <c r="I67" s="31" t="s">
        <v>211</v>
      </c>
      <c r="J67" s="31" t="s">
        <v>258</v>
      </c>
      <c r="K67" s="31" t="s">
        <v>361</v>
      </c>
      <c r="L67" s="97">
        <v>0.1</v>
      </c>
      <c r="M67" s="27" t="s">
        <v>165</v>
      </c>
      <c r="N67" s="31" t="s">
        <v>800</v>
      </c>
      <c r="O67" s="27">
        <v>5</v>
      </c>
      <c r="P67" s="32">
        <v>2</v>
      </c>
      <c r="Q67" s="233">
        <v>0</v>
      </c>
      <c r="R67" s="249">
        <v>0</v>
      </c>
      <c r="S67" s="250">
        <v>0</v>
      </c>
      <c r="T67" s="228">
        <f t="shared" si="15"/>
        <v>0</v>
      </c>
      <c r="U67" s="238">
        <f t="shared" si="11"/>
        <v>0</v>
      </c>
      <c r="V67" s="238">
        <f t="shared" si="12"/>
        <v>0</v>
      </c>
      <c r="W67" s="238">
        <f t="shared" si="13"/>
        <v>0</v>
      </c>
      <c r="X67" s="238">
        <f t="shared" si="14"/>
        <v>0</v>
      </c>
      <c r="Y67" s="27">
        <v>1</v>
      </c>
      <c r="Z67" s="27">
        <v>2</v>
      </c>
      <c r="AA67" s="27">
        <v>2</v>
      </c>
    </row>
    <row r="68" spans="1:28" ht="69.95" customHeight="1" x14ac:dyDescent="0.25">
      <c r="A68" s="27" t="s">
        <v>199</v>
      </c>
      <c r="B68" s="31" t="s">
        <v>398</v>
      </c>
      <c r="C68" s="27" t="s">
        <v>200</v>
      </c>
      <c r="D68" s="27" t="s">
        <v>201</v>
      </c>
      <c r="E68" s="31" t="s">
        <v>391</v>
      </c>
      <c r="F68" s="73" t="s">
        <v>344</v>
      </c>
      <c r="G68" s="40" t="s">
        <v>401</v>
      </c>
      <c r="H68" s="31" t="s">
        <v>350</v>
      </c>
      <c r="I68" s="31" t="s">
        <v>211</v>
      </c>
      <c r="J68" s="31" t="s">
        <v>354</v>
      </c>
      <c r="K68" s="31" t="s">
        <v>362</v>
      </c>
      <c r="L68" s="97">
        <v>0.15</v>
      </c>
      <c r="M68" s="27" t="s">
        <v>165</v>
      </c>
      <c r="N68" s="31" t="s">
        <v>801</v>
      </c>
      <c r="O68" s="27">
        <v>500</v>
      </c>
      <c r="P68" s="32">
        <v>125</v>
      </c>
      <c r="Q68" s="233">
        <v>113</v>
      </c>
      <c r="R68" s="249">
        <v>0</v>
      </c>
      <c r="S68" s="250">
        <v>0</v>
      </c>
      <c r="T68" s="228">
        <f t="shared" si="15"/>
        <v>113</v>
      </c>
      <c r="U68" s="238">
        <f t="shared" si="11"/>
        <v>0</v>
      </c>
      <c r="V68" s="238">
        <f t="shared" si="12"/>
        <v>0</v>
      </c>
      <c r="W68" s="238">
        <f t="shared" si="13"/>
        <v>3.39E-2</v>
      </c>
      <c r="X68" s="238">
        <f t="shared" si="14"/>
        <v>0.22600000000000001</v>
      </c>
      <c r="Y68" s="27">
        <v>125</v>
      </c>
      <c r="Z68" s="27">
        <v>125</v>
      </c>
      <c r="AA68" s="27">
        <v>125</v>
      </c>
    </row>
    <row r="69" spans="1:28" ht="69.95" customHeight="1" x14ac:dyDescent="0.25">
      <c r="A69" s="27" t="s">
        <v>199</v>
      </c>
      <c r="B69" s="39" t="s">
        <v>398</v>
      </c>
      <c r="C69" s="27" t="s">
        <v>200</v>
      </c>
      <c r="D69" s="27" t="s">
        <v>201</v>
      </c>
      <c r="E69" s="31" t="s">
        <v>391</v>
      </c>
      <c r="F69" s="73" t="s">
        <v>344</v>
      </c>
      <c r="G69" s="40" t="s">
        <v>402</v>
      </c>
      <c r="H69" s="31" t="s">
        <v>351</v>
      </c>
      <c r="I69" s="31" t="s">
        <v>211</v>
      </c>
      <c r="J69" s="31" t="s">
        <v>285</v>
      </c>
      <c r="K69" s="31" t="s">
        <v>363</v>
      </c>
      <c r="L69" s="97">
        <v>0.05</v>
      </c>
      <c r="M69" s="27" t="s">
        <v>165</v>
      </c>
      <c r="N69" s="31" t="s">
        <v>802</v>
      </c>
      <c r="O69" s="27">
        <v>200</v>
      </c>
      <c r="P69" s="32">
        <v>70</v>
      </c>
      <c r="Q69" s="233">
        <v>0</v>
      </c>
      <c r="R69" s="249">
        <v>0</v>
      </c>
      <c r="S69" s="250">
        <v>0</v>
      </c>
      <c r="T69" s="228">
        <f t="shared" si="15"/>
        <v>0</v>
      </c>
      <c r="U69" s="238">
        <f t="shared" si="11"/>
        <v>0</v>
      </c>
      <c r="V69" s="238">
        <f t="shared" si="12"/>
        <v>0</v>
      </c>
      <c r="W69" s="238">
        <f t="shared" si="13"/>
        <v>0</v>
      </c>
      <c r="X69" s="238">
        <f t="shared" si="14"/>
        <v>0</v>
      </c>
      <c r="Y69" s="27">
        <v>70</v>
      </c>
      <c r="Z69" s="27">
        <v>70</v>
      </c>
      <c r="AA69" s="27">
        <v>60</v>
      </c>
    </row>
    <row r="70" spans="1:28" ht="69.95" customHeight="1" x14ac:dyDescent="0.25">
      <c r="A70" s="27"/>
      <c r="B70" s="435" t="s">
        <v>1370</v>
      </c>
      <c r="C70" s="436"/>
      <c r="D70" s="436"/>
      <c r="E70" s="436"/>
      <c r="F70" s="436"/>
      <c r="G70" s="436"/>
      <c r="H70" s="436"/>
      <c r="I70" s="436"/>
      <c r="J70" s="436"/>
      <c r="K70" s="436"/>
      <c r="L70" s="436"/>
      <c r="M70" s="436"/>
      <c r="N70" s="436"/>
      <c r="O70" s="436"/>
      <c r="P70" s="436"/>
      <c r="Q70" s="436"/>
      <c r="R70" s="436"/>
      <c r="S70" s="436"/>
      <c r="T70" s="437"/>
      <c r="U70" s="252">
        <f>SUM(U63:U69)</f>
        <v>0.05</v>
      </c>
      <c r="V70" s="252">
        <f>AVERAGE(V63:V69)</f>
        <v>0.16666666666666666</v>
      </c>
      <c r="W70" s="252">
        <f>SUM(W63:W69)</f>
        <v>0.13338464052287582</v>
      </c>
      <c r="X70" s="252">
        <f>AVERAGE(X63:X69)</f>
        <v>0.16243355119825709</v>
      </c>
      <c r="Y70" s="27"/>
      <c r="Z70" s="27"/>
      <c r="AA70" s="27"/>
    </row>
    <row r="71" spans="1:28" ht="69.95" customHeight="1" x14ac:dyDescent="0.25">
      <c r="A71" s="27" t="s">
        <v>199</v>
      </c>
      <c r="B71" s="39" t="s">
        <v>398</v>
      </c>
      <c r="C71" s="27" t="s">
        <v>200</v>
      </c>
      <c r="D71" s="27" t="s">
        <v>201</v>
      </c>
      <c r="E71" s="31" t="s">
        <v>389</v>
      </c>
      <c r="F71" s="82" t="s">
        <v>365</v>
      </c>
      <c r="G71" s="41" t="s">
        <v>364</v>
      </c>
      <c r="H71" s="31" t="s">
        <v>366</v>
      </c>
      <c r="I71" s="31" t="s">
        <v>211</v>
      </c>
      <c r="J71" s="31" t="s">
        <v>370</v>
      </c>
      <c r="K71" s="31" t="s">
        <v>373</v>
      </c>
      <c r="L71" s="97">
        <v>0.05</v>
      </c>
      <c r="M71" s="27" t="s">
        <v>165</v>
      </c>
      <c r="N71" s="31" t="s">
        <v>751</v>
      </c>
      <c r="O71" s="28">
        <v>19</v>
      </c>
      <c r="P71" s="32">
        <v>8</v>
      </c>
      <c r="Q71" s="233">
        <v>0.91200000000000003</v>
      </c>
      <c r="R71" s="249">
        <v>1.6</v>
      </c>
      <c r="S71" s="250">
        <v>1.6</v>
      </c>
      <c r="T71" s="228">
        <f t="shared" si="15"/>
        <v>2.512</v>
      </c>
      <c r="U71" s="238">
        <f t="shared" si="11"/>
        <v>1.0000000000000002E-2</v>
      </c>
      <c r="V71" s="238">
        <f t="shared" si="12"/>
        <v>0.2</v>
      </c>
      <c r="W71" s="238">
        <f t="shared" si="13"/>
        <v>6.6105263157894738E-3</v>
      </c>
      <c r="X71" s="238">
        <f t="shared" si="14"/>
        <v>0.13221052631578947</v>
      </c>
      <c r="Y71" s="27">
        <v>8</v>
      </c>
      <c r="Z71" s="27">
        <v>8</v>
      </c>
      <c r="AA71" s="27">
        <v>2</v>
      </c>
    </row>
    <row r="72" spans="1:28" ht="69.95" customHeight="1" x14ac:dyDescent="0.25">
      <c r="A72" s="27" t="s">
        <v>199</v>
      </c>
      <c r="B72" s="39" t="s">
        <v>398</v>
      </c>
      <c r="C72" s="27" t="s">
        <v>200</v>
      </c>
      <c r="D72" s="27" t="s">
        <v>201</v>
      </c>
      <c r="E72" s="31" t="s">
        <v>389</v>
      </c>
      <c r="F72" s="82" t="s">
        <v>365</v>
      </c>
      <c r="G72" s="41" t="s">
        <v>377</v>
      </c>
      <c r="H72" s="31" t="s">
        <v>367</v>
      </c>
      <c r="I72" s="31" t="s">
        <v>211</v>
      </c>
      <c r="J72" s="31" t="s">
        <v>371</v>
      </c>
      <c r="K72" s="31" t="s">
        <v>374</v>
      </c>
      <c r="L72" s="97">
        <v>0.2</v>
      </c>
      <c r="M72" s="27" t="s">
        <v>165</v>
      </c>
      <c r="N72" s="31" t="s">
        <v>803</v>
      </c>
      <c r="O72" s="28">
        <v>1</v>
      </c>
      <c r="P72" s="37">
        <v>0.25</v>
      </c>
      <c r="Q72" s="236">
        <v>0.25</v>
      </c>
      <c r="R72" s="320">
        <v>2.5000000000000001E-2</v>
      </c>
      <c r="S72" s="323">
        <v>2.5000000000000001E-2</v>
      </c>
      <c r="T72" s="238">
        <f t="shared" si="15"/>
        <v>0.27500000000000002</v>
      </c>
      <c r="U72" s="238">
        <f t="shared" si="11"/>
        <v>2.0000000000000004E-2</v>
      </c>
      <c r="V72" s="238">
        <f t="shared" si="12"/>
        <v>0.1</v>
      </c>
      <c r="W72" s="238">
        <f t="shared" si="13"/>
        <v>5.5000000000000007E-2</v>
      </c>
      <c r="X72" s="238">
        <f t="shared" si="14"/>
        <v>0.27500000000000002</v>
      </c>
      <c r="Y72" s="37">
        <v>0.25</v>
      </c>
      <c r="Z72" s="37">
        <v>0.25</v>
      </c>
      <c r="AA72" s="37">
        <v>0.25</v>
      </c>
    </row>
    <row r="73" spans="1:28" s="319" customFormat="1" ht="69.95" customHeight="1" x14ac:dyDescent="0.25">
      <c r="A73" s="313" t="s">
        <v>199</v>
      </c>
      <c r="B73" s="314" t="s">
        <v>398</v>
      </c>
      <c r="C73" s="313" t="s">
        <v>200</v>
      </c>
      <c r="D73" s="313" t="s">
        <v>201</v>
      </c>
      <c r="E73" s="315" t="s">
        <v>389</v>
      </c>
      <c r="F73" s="315" t="s">
        <v>365</v>
      </c>
      <c r="G73" s="316" t="s">
        <v>399</v>
      </c>
      <c r="H73" s="315" t="s">
        <v>368</v>
      </c>
      <c r="I73" s="315" t="s">
        <v>211</v>
      </c>
      <c r="J73" s="315" t="s">
        <v>338</v>
      </c>
      <c r="K73" s="315" t="s">
        <v>375</v>
      </c>
      <c r="L73" s="317">
        <v>0.6</v>
      </c>
      <c r="M73" s="313" t="s">
        <v>165</v>
      </c>
      <c r="N73" s="315" t="s">
        <v>804</v>
      </c>
      <c r="O73" s="311">
        <v>1</v>
      </c>
      <c r="P73" s="318">
        <v>0.25</v>
      </c>
      <c r="Q73" s="318">
        <v>0</v>
      </c>
      <c r="R73" s="324">
        <v>1E-3</v>
      </c>
      <c r="S73" s="324">
        <v>1E-3</v>
      </c>
      <c r="T73" s="324">
        <f t="shared" si="15"/>
        <v>1E-3</v>
      </c>
      <c r="U73" s="325">
        <f t="shared" si="11"/>
        <v>2.3999999999999998E-3</v>
      </c>
      <c r="V73" s="325">
        <f t="shared" si="12"/>
        <v>4.0000000000000001E-3</v>
      </c>
      <c r="W73" s="325">
        <f t="shared" si="13"/>
        <v>5.9999999999999995E-4</v>
      </c>
      <c r="X73" s="325">
        <f t="shared" si="14"/>
        <v>1E-3</v>
      </c>
      <c r="Y73" s="318">
        <v>0.25</v>
      </c>
      <c r="Z73" s="318">
        <v>0.25</v>
      </c>
      <c r="AA73" s="318">
        <v>0.25</v>
      </c>
    </row>
    <row r="74" spans="1:28" s="319" customFormat="1" ht="69.95" customHeight="1" x14ac:dyDescent="0.25">
      <c r="A74" s="313" t="s">
        <v>199</v>
      </c>
      <c r="B74" s="314" t="s">
        <v>398</v>
      </c>
      <c r="C74" s="313" t="s">
        <v>200</v>
      </c>
      <c r="D74" s="313" t="s">
        <v>201</v>
      </c>
      <c r="E74" s="315" t="s">
        <v>389</v>
      </c>
      <c r="F74" s="315" t="s">
        <v>365</v>
      </c>
      <c r="G74" s="316" t="s">
        <v>400</v>
      </c>
      <c r="H74" s="315" t="s">
        <v>369</v>
      </c>
      <c r="I74" s="315" t="s">
        <v>211</v>
      </c>
      <c r="J74" s="315" t="s">
        <v>372</v>
      </c>
      <c r="K74" s="315" t="s">
        <v>376</v>
      </c>
      <c r="L74" s="317">
        <v>0.15</v>
      </c>
      <c r="M74" s="313" t="s">
        <v>165</v>
      </c>
      <c r="N74" s="315" t="s">
        <v>805</v>
      </c>
      <c r="O74" s="311">
        <v>1</v>
      </c>
      <c r="P74" s="318">
        <v>0.25</v>
      </c>
      <c r="Q74" s="318">
        <v>0.25</v>
      </c>
      <c r="R74" s="322">
        <v>1.2749999999999999E-2</v>
      </c>
      <c r="S74" s="321">
        <v>1.2749999999999999E-2</v>
      </c>
      <c r="T74" s="321">
        <f t="shared" si="15"/>
        <v>0.26274999999999998</v>
      </c>
      <c r="U74" s="325">
        <f t="shared" si="11"/>
        <v>7.6499999999999988E-3</v>
      </c>
      <c r="V74" s="325">
        <f t="shared" si="12"/>
        <v>5.0999999999999997E-2</v>
      </c>
      <c r="W74" s="325">
        <f t="shared" si="13"/>
        <v>3.9412499999999996E-2</v>
      </c>
      <c r="X74" s="325">
        <f t="shared" si="14"/>
        <v>0.26274999999999998</v>
      </c>
      <c r="Y74" s="318">
        <v>0.25</v>
      </c>
      <c r="Z74" s="318">
        <v>0.25</v>
      </c>
      <c r="AA74" s="318">
        <v>0.25</v>
      </c>
    </row>
    <row r="75" spans="1:28" ht="69.95" customHeight="1" x14ac:dyDescent="0.25">
      <c r="A75" s="27"/>
      <c r="B75" s="435" t="s">
        <v>1371</v>
      </c>
      <c r="C75" s="436"/>
      <c r="D75" s="436"/>
      <c r="E75" s="436"/>
      <c r="F75" s="436"/>
      <c r="G75" s="436"/>
      <c r="H75" s="436"/>
      <c r="I75" s="436"/>
      <c r="J75" s="436"/>
      <c r="K75" s="436"/>
      <c r="L75" s="436"/>
      <c r="M75" s="436"/>
      <c r="N75" s="436"/>
      <c r="O75" s="436"/>
      <c r="P75" s="436"/>
      <c r="Q75" s="436"/>
      <c r="R75" s="436"/>
      <c r="S75" s="436"/>
      <c r="T75" s="437"/>
      <c r="U75" s="326">
        <f>SUM(U71:U74)</f>
        <v>4.0050000000000002E-2</v>
      </c>
      <c r="V75" s="326">
        <f>AVERAGE(V71:V74)</f>
        <v>8.8750000000000009E-2</v>
      </c>
      <c r="W75" s="326">
        <f>SUM(W71:W74)</f>
        <v>0.10162302631578948</v>
      </c>
      <c r="X75" s="326">
        <f>AVERAGE(X71:X74)</f>
        <v>0.16774013157894735</v>
      </c>
      <c r="Y75" s="37"/>
      <c r="Z75" s="37"/>
      <c r="AA75" s="37"/>
    </row>
    <row r="76" spans="1:28" ht="69.95" customHeight="1" x14ac:dyDescent="0.25">
      <c r="A76" s="27" t="s">
        <v>199</v>
      </c>
      <c r="B76" s="39" t="s">
        <v>398</v>
      </c>
      <c r="C76" s="27" t="s">
        <v>200</v>
      </c>
      <c r="D76" s="27" t="s">
        <v>201</v>
      </c>
      <c r="E76" s="31" t="s">
        <v>388</v>
      </c>
      <c r="F76" s="611" t="s">
        <v>378</v>
      </c>
      <c r="G76" s="41" t="s">
        <v>377</v>
      </c>
      <c r="H76" s="31" t="s">
        <v>379</v>
      </c>
      <c r="I76" s="31" t="s">
        <v>211</v>
      </c>
      <c r="J76" s="31" t="s">
        <v>383</v>
      </c>
      <c r="K76" s="31" t="s">
        <v>385</v>
      </c>
      <c r="L76" s="97">
        <v>0.3</v>
      </c>
      <c r="M76" s="27" t="s">
        <v>165</v>
      </c>
      <c r="N76" s="31" t="s">
        <v>806</v>
      </c>
      <c r="O76" s="28">
        <v>150</v>
      </c>
      <c r="P76" s="34">
        <v>150</v>
      </c>
      <c r="Q76" s="234">
        <v>49</v>
      </c>
      <c r="R76" s="246">
        <v>50</v>
      </c>
      <c r="S76" s="247">
        <v>50</v>
      </c>
      <c r="T76" s="228">
        <f t="shared" ref="T76:T78" si="16">Q76+S76</f>
        <v>99</v>
      </c>
      <c r="U76" s="238">
        <f t="shared" ref="U76:U78" si="17">(S76/P76)*L76</f>
        <v>9.9999999999999992E-2</v>
      </c>
      <c r="V76" s="238">
        <f t="shared" ref="V76:V78" si="18">S76/P76</f>
        <v>0.33333333333333331</v>
      </c>
      <c r="W76" s="238">
        <f t="shared" ref="W76:W82" si="19">(T76/O76)*L76</f>
        <v>0.19800000000000001</v>
      </c>
      <c r="X76" s="238">
        <f t="shared" ref="X76:X82" si="20">T76/O76</f>
        <v>0.66</v>
      </c>
      <c r="Y76" s="31">
        <v>150</v>
      </c>
      <c r="Z76" s="31">
        <v>150</v>
      </c>
      <c r="AA76" s="31">
        <v>150</v>
      </c>
      <c r="AB76" s="48" t="s">
        <v>1260</v>
      </c>
    </row>
    <row r="77" spans="1:28" ht="69.95" customHeight="1" x14ac:dyDescent="0.25">
      <c r="A77" s="27" t="s">
        <v>199</v>
      </c>
      <c r="B77" s="39" t="s">
        <v>398</v>
      </c>
      <c r="C77" s="27" t="s">
        <v>200</v>
      </c>
      <c r="D77" s="27" t="s">
        <v>201</v>
      </c>
      <c r="E77" s="31" t="s">
        <v>388</v>
      </c>
      <c r="F77" s="611" t="s">
        <v>378</v>
      </c>
      <c r="G77" s="41" t="s">
        <v>399</v>
      </c>
      <c r="H77" s="31" t="s">
        <v>380</v>
      </c>
      <c r="I77" s="31" t="s">
        <v>211</v>
      </c>
      <c r="J77" s="31" t="s">
        <v>384</v>
      </c>
      <c r="K77" s="31" t="s">
        <v>386</v>
      </c>
      <c r="L77" s="97">
        <v>0.4</v>
      </c>
      <c r="M77" s="27" t="s">
        <v>165</v>
      </c>
      <c r="N77" s="31" t="s">
        <v>740</v>
      </c>
      <c r="O77" s="28">
        <v>8</v>
      </c>
      <c r="P77" s="34">
        <v>2</v>
      </c>
      <c r="Q77" s="234">
        <v>0</v>
      </c>
      <c r="R77" s="246">
        <v>0</v>
      </c>
      <c r="S77" s="247">
        <v>0</v>
      </c>
      <c r="T77" s="228">
        <f t="shared" si="16"/>
        <v>0</v>
      </c>
      <c r="U77" s="238">
        <f>(S77/P77)*L77</f>
        <v>0</v>
      </c>
      <c r="V77" s="238">
        <f t="shared" si="18"/>
        <v>0</v>
      </c>
      <c r="W77" s="238">
        <f t="shared" si="19"/>
        <v>0</v>
      </c>
      <c r="X77" s="238">
        <f t="shared" si="20"/>
        <v>0</v>
      </c>
      <c r="Y77" s="31">
        <v>2</v>
      </c>
      <c r="Z77" s="31">
        <v>3</v>
      </c>
      <c r="AA77" s="31">
        <v>3</v>
      </c>
      <c r="AB77" s="51" t="s">
        <v>1261</v>
      </c>
    </row>
    <row r="78" spans="1:28" ht="69.95" customHeight="1" x14ac:dyDescent="0.25">
      <c r="A78" s="27" t="s">
        <v>199</v>
      </c>
      <c r="B78" s="39" t="s">
        <v>398</v>
      </c>
      <c r="C78" s="27" t="s">
        <v>200</v>
      </c>
      <c r="D78" s="27" t="s">
        <v>201</v>
      </c>
      <c r="E78" s="42" t="s">
        <v>388</v>
      </c>
      <c r="F78" s="611" t="s">
        <v>378</v>
      </c>
      <c r="G78" s="41" t="s">
        <v>400</v>
      </c>
      <c r="H78" s="31" t="s">
        <v>381</v>
      </c>
      <c r="I78" s="31" t="s">
        <v>211</v>
      </c>
      <c r="J78" s="31" t="s">
        <v>382</v>
      </c>
      <c r="K78" s="31" t="s">
        <v>387</v>
      </c>
      <c r="L78" s="97">
        <v>0.3</v>
      </c>
      <c r="M78" s="27" t="s">
        <v>165</v>
      </c>
      <c r="N78" s="31" t="s">
        <v>807</v>
      </c>
      <c r="O78" s="28">
        <v>85</v>
      </c>
      <c r="P78" s="34">
        <v>25</v>
      </c>
      <c r="Q78" s="612">
        <v>0</v>
      </c>
      <c r="R78" s="613">
        <v>15</v>
      </c>
      <c r="S78" s="247">
        <v>15</v>
      </c>
      <c r="T78" s="228">
        <f t="shared" si="16"/>
        <v>15</v>
      </c>
      <c r="U78" s="238">
        <f t="shared" si="17"/>
        <v>0.18</v>
      </c>
      <c r="V78" s="238">
        <f t="shared" si="18"/>
        <v>0.6</v>
      </c>
      <c r="W78" s="238">
        <f t="shared" si="19"/>
        <v>5.2941176470588235E-2</v>
      </c>
      <c r="X78" s="238">
        <f t="shared" si="20"/>
        <v>0.17647058823529413</v>
      </c>
      <c r="Y78" s="31">
        <v>25</v>
      </c>
      <c r="Z78" s="31">
        <v>30</v>
      </c>
      <c r="AA78" s="31">
        <v>30</v>
      </c>
      <c r="AB78" s="51" t="s">
        <v>1261</v>
      </c>
    </row>
    <row r="79" spans="1:28" ht="69.95" customHeight="1" x14ac:dyDescent="0.25">
      <c r="A79" s="27"/>
      <c r="B79" s="435" t="s">
        <v>1372</v>
      </c>
      <c r="C79" s="436"/>
      <c r="D79" s="436"/>
      <c r="E79" s="436"/>
      <c r="F79" s="436"/>
      <c r="G79" s="436"/>
      <c r="H79" s="436"/>
      <c r="I79" s="436"/>
      <c r="J79" s="436"/>
      <c r="K79" s="436"/>
      <c r="L79" s="436"/>
      <c r="M79" s="436"/>
      <c r="N79" s="436"/>
      <c r="O79" s="436"/>
      <c r="P79" s="436"/>
      <c r="Q79" s="436"/>
      <c r="R79" s="436"/>
      <c r="S79" s="436"/>
      <c r="T79" s="437"/>
      <c r="U79" s="248">
        <f>SUM(U76:U78)</f>
        <v>0.27999999999999997</v>
      </c>
      <c r="V79" s="248">
        <f>AVERAGE(V76:V78)</f>
        <v>0.31111111111111112</v>
      </c>
      <c r="W79" s="248">
        <f>SUM(W76:W78)</f>
        <v>0.25094117647058822</v>
      </c>
      <c r="X79" s="248">
        <f>AVERAGE(X76:X78)</f>
        <v>0.27882352941176475</v>
      </c>
      <c r="Y79" s="31"/>
      <c r="Z79" s="31"/>
      <c r="AA79" s="31"/>
      <c r="AB79" s="51"/>
    </row>
    <row r="80" spans="1:28" ht="69.95" customHeight="1" x14ac:dyDescent="0.25">
      <c r="A80" s="31" t="s">
        <v>420</v>
      </c>
      <c r="B80" s="39" t="s">
        <v>421</v>
      </c>
      <c r="C80" s="55" t="s">
        <v>414</v>
      </c>
      <c r="D80" s="27" t="s">
        <v>201</v>
      </c>
      <c r="E80" s="31" t="s">
        <v>415</v>
      </c>
      <c r="F80" s="100" t="s">
        <v>412</v>
      </c>
      <c r="G80" s="41" t="s">
        <v>417</v>
      </c>
      <c r="H80" s="31" t="s">
        <v>403</v>
      </c>
      <c r="I80" s="31" t="s">
        <v>211</v>
      </c>
      <c r="J80" s="31" t="s">
        <v>406</v>
      </c>
      <c r="K80" s="31" t="s">
        <v>409</v>
      </c>
      <c r="L80" s="97">
        <v>0.33329999999999999</v>
      </c>
      <c r="M80" s="27" t="s">
        <v>165</v>
      </c>
      <c r="N80" s="31" t="s">
        <v>759</v>
      </c>
      <c r="O80" s="27">
        <v>396</v>
      </c>
      <c r="P80" s="32" t="s">
        <v>224</v>
      </c>
      <c r="Q80" s="233">
        <v>0</v>
      </c>
      <c r="R80" s="249" t="s">
        <v>224</v>
      </c>
      <c r="S80" s="250" t="s">
        <v>224</v>
      </c>
      <c r="T80" s="228">
        <v>0</v>
      </c>
      <c r="U80" s="238">
        <v>0</v>
      </c>
      <c r="V80" s="238">
        <v>0</v>
      </c>
      <c r="W80" s="238">
        <f t="shared" si="19"/>
        <v>0</v>
      </c>
      <c r="X80" s="238">
        <f t="shared" si="20"/>
        <v>0</v>
      </c>
      <c r="Y80" s="27">
        <v>132</v>
      </c>
      <c r="Z80" s="27">
        <v>132</v>
      </c>
      <c r="AA80" s="27">
        <v>132</v>
      </c>
      <c r="AB80" s="44"/>
    </row>
    <row r="81" spans="1:28" ht="69.95" customHeight="1" x14ac:dyDescent="0.25">
      <c r="A81" s="31" t="s">
        <v>420</v>
      </c>
      <c r="B81" s="39" t="s">
        <v>421</v>
      </c>
      <c r="C81" s="55" t="s">
        <v>414</v>
      </c>
      <c r="D81" s="27" t="s">
        <v>201</v>
      </c>
      <c r="E81" s="31" t="s">
        <v>416</v>
      </c>
      <c r="F81" s="100" t="s">
        <v>413</v>
      </c>
      <c r="G81" s="41" t="s">
        <v>418</v>
      </c>
      <c r="H81" s="31" t="s">
        <v>404</v>
      </c>
      <c r="I81" s="31" t="s">
        <v>211</v>
      </c>
      <c r="J81" s="31" t="s">
        <v>407</v>
      </c>
      <c r="K81" s="31" t="s">
        <v>410</v>
      </c>
      <c r="L81" s="97">
        <v>0.33329999999999999</v>
      </c>
      <c r="M81" s="27" t="s">
        <v>165</v>
      </c>
      <c r="N81" s="31" t="s">
        <v>759</v>
      </c>
      <c r="O81" s="27">
        <v>60</v>
      </c>
      <c r="P81" s="32" t="s">
        <v>224</v>
      </c>
      <c r="Q81" s="233">
        <v>0</v>
      </c>
      <c r="R81" s="249" t="s">
        <v>224</v>
      </c>
      <c r="S81" s="250" t="s">
        <v>224</v>
      </c>
      <c r="T81" s="32">
        <v>0</v>
      </c>
      <c r="U81" s="238">
        <v>0</v>
      </c>
      <c r="V81" s="238">
        <v>0</v>
      </c>
      <c r="W81" s="238">
        <f t="shared" si="19"/>
        <v>0</v>
      </c>
      <c r="X81" s="238">
        <f t="shared" si="20"/>
        <v>0</v>
      </c>
      <c r="Y81" s="27">
        <v>20</v>
      </c>
      <c r="Z81" s="27">
        <v>20</v>
      </c>
      <c r="AA81" s="27">
        <v>20</v>
      </c>
      <c r="AB81" s="44"/>
    </row>
    <row r="82" spans="1:28" ht="69.95" customHeight="1" x14ac:dyDescent="0.25">
      <c r="A82" s="31" t="s">
        <v>420</v>
      </c>
      <c r="B82" s="39" t="s">
        <v>421</v>
      </c>
      <c r="C82" s="55" t="s">
        <v>414</v>
      </c>
      <c r="D82" s="27" t="s">
        <v>201</v>
      </c>
      <c r="E82" s="31" t="s">
        <v>415</v>
      </c>
      <c r="F82" s="100" t="s">
        <v>412</v>
      </c>
      <c r="G82" s="41" t="s">
        <v>419</v>
      </c>
      <c r="H82" s="31" t="s">
        <v>405</v>
      </c>
      <c r="I82" s="31" t="s">
        <v>211</v>
      </c>
      <c r="J82" s="31" t="s">
        <v>408</v>
      </c>
      <c r="K82" s="31" t="s">
        <v>411</v>
      </c>
      <c r="L82" s="183">
        <v>0.33329999999999999</v>
      </c>
      <c r="M82" s="27" t="s">
        <v>165</v>
      </c>
      <c r="N82" s="31" t="s">
        <v>760</v>
      </c>
      <c r="O82" s="27">
        <v>1</v>
      </c>
      <c r="P82" s="32" t="s">
        <v>224</v>
      </c>
      <c r="Q82" s="233">
        <v>0</v>
      </c>
      <c r="R82" s="249" t="s">
        <v>224</v>
      </c>
      <c r="S82" s="250" t="s">
        <v>224</v>
      </c>
      <c r="T82" s="32">
        <v>0</v>
      </c>
      <c r="U82" s="238">
        <v>0</v>
      </c>
      <c r="V82" s="238">
        <v>0</v>
      </c>
      <c r="W82" s="238">
        <f t="shared" si="19"/>
        <v>0</v>
      </c>
      <c r="X82" s="238">
        <f t="shared" si="20"/>
        <v>0</v>
      </c>
      <c r="Y82" s="231">
        <v>0.25</v>
      </c>
      <c r="Z82" s="231">
        <v>0.35</v>
      </c>
      <c r="AA82" s="231">
        <v>0.4</v>
      </c>
      <c r="AB82" s="44"/>
    </row>
    <row r="83" spans="1:28" ht="81" customHeight="1" x14ac:dyDescent="0.25">
      <c r="A83" s="44"/>
      <c r="B83" s="438" t="s">
        <v>1373</v>
      </c>
      <c r="C83" s="438"/>
      <c r="D83" s="438"/>
      <c r="E83" s="438"/>
      <c r="F83" s="438"/>
      <c r="G83" s="438"/>
      <c r="H83" s="438"/>
      <c r="I83" s="438"/>
      <c r="J83" s="438"/>
      <c r="K83" s="438"/>
      <c r="L83" s="438"/>
      <c r="M83" s="438"/>
      <c r="N83" s="438"/>
      <c r="O83" s="438"/>
      <c r="P83" s="438"/>
      <c r="Q83" s="438"/>
      <c r="R83" s="438"/>
      <c r="S83" s="438"/>
      <c r="T83" s="438"/>
      <c r="U83" s="248">
        <f>SUM(U80:U82)</f>
        <v>0</v>
      </c>
      <c r="V83" s="248">
        <f>AVERAGE(V80:V82)</f>
        <v>0</v>
      </c>
      <c r="W83" s="248">
        <f>SUM(W80:W82)</f>
        <v>0</v>
      </c>
      <c r="X83" s="248">
        <f>AVERAGE(X80:X82)</f>
        <v>0</v>
      </c>
      <c r="Y83" s="44"/>
      <c r="Z83" s="44"/>
      <c r="AA83" s="44"/>
      <c r="AB83" s="44"/>
    </row>
    <row r="84" spans="1:28" ht="69.95" customHeight="1" x14ac:dyDescent="0.25"/>
    <row r="85" spans="1:28" ht="69.95" customHeight="1" x14ac:dyDescent="0.25">
      <c r="B85" s="439" t="s">
        <v>1380</v>
      </c>
      <c r="C85" s="439"/>
      <c r="D85" s="439"/>
      <c r="E85" s="439"/>
      <c r="F85" s="439"/>
      <c r="G85" s="439"/>
      <c r="H85" s="439"/>
      <c r="I85" s="439"/>
      <c r="J85" s="439"/>
      <c r="K85" s="439"/>
      <c r="L85" s="439"/>
      <c r="M85" s="439"/>
      <c r="N85" s="439"/>
      <c r="O85" s="439"/>
      <c r="P85" s="439"/>
      <c r="Q85" s="439"/>
      <c r="R85" s="439"/>
      <c r="U85" s="257">
        <f>(U79+U75+U70+U62+U58+U54+U51+U45+U41+U36+U31+U23+U17+U14)/14</f>
        <v>0.24215346038421265</v>
      </c>
      <c r="V85" s="257">
        <f>(V79+V75+V70+V62+V58+V54+V51+V45+V41+V36+V31+V23+V17+V14)/14</f>
        <v>0.26004687205922622</v>
      </c>
      <c r="W85" s="257">
        <f>(W83+W79+W75+W70+W62+W58+W54+W51+W45+W41+W36+W31+W23+W17+W14)/15</f>
        <v>0.27727403876509149</v>
      </c>
      <c r="X85" s="257">
        <f>(X83+X79+X75+X70+X62+X58+X54+X51+X45+X41+X36+X31+X23+X17+X14)/15</f>
        <v>0.27813745630932374</v>
      </c>
    </row>
    <row r="86" spans="1:28" ht="69.95" customHeight="1" x14ac:dyDescent="0.25"/>
    <row r="87" spans="1:28" ht="69.95" customHeight="1" x14ac:dyDescent="0.25"/>
    <row r="88" spans="1:28" ht="69.95" customHeight="1" x14ac:dyDescent="0.25"/>
    <row r="89" spans="1:28" ht="69.95" customHeight="1" x14ac:dyDescent="0.25"/>
    <row r="90" spans="1:28" ht="69.95" customHeight="1" x14ac:dyDescent="0.25"/>
    <row r="91" spans="1:28" ht="69.95" customHeight="1" x14ac:dyDescent="0.25"/>
    <row r="92" spans="1:28" ht="69.95" customHeight="1" x14ac:dyDescent="0.25"/>
    <row r="93" spans="1:28" ht="69.95" customHeight="1" x14ac:dyDescent="0.25"/>
    <row r="94" spans="1:28" ht="69.95" customHeight="1" x14ac:dyDescent="0.25"/>
    <row r="95" spans="1:28" ht="69.95" customHeight="1" x14ac:dyDescent="0.25"/>
    <row r="96" spans="1:28" ht="69.95" customHeight="1" x14ac:dyDescent="0.25"/>
    <row r="97" ht="69.95" customHeight="1" x14ac:dyDescent="0.25"/>
  </sheetData>
  <mergeCells count="25">
    <mergeCell ref="B85:R85"/>
    <mergeCell ref="A6:AA6"/>
    <mergeCell ref="A5:B5"/>
    <mergeCell ref="C5:Z5"/>
    <mergeCell ref="A1:B4"/>
    <mergeCell ref="C1:Z1"/>
    <mergeCell ref="C2:Z2"/>
    <mergeCell ref="C3:Z3"/>
    <mergeCell ref="C4:Z4"/>
    <mergeCell ref="B58:T58"/>
    <mergeCell ref="B17:T17"/>
    <mergeCell ref="B23:T23"/>
    <mergeCell ref="B31:T31"/>
    <mergeCell ref="B36:T36"/>
    <mergeCell ref="B14:T14"/>
    <mergeCell ref="B41:T41"/>
    <mergeCell ref="AC28:AC29"/>
    <mergeCell ref="B45:T45"/>
    <mergeCell ref="B51:T51"/>
    <mergeCell ref="B54:T54"/>
    <mergeCell ref="B83:T83"/>
    <mergeCell ref="B62:T62"/>
    <mergeCell ref="B70:T70"/>
    <mergeCell ref="B75:T75"/>
    <mergeCell ref="B79:T79"/>
  </mergeCells>
  <dataValidations count="2">
    <dataValidation type="list" allowBlank="1" showInputMessage="1" showErrorMessage="1" sqref="M60:M61 M63:M69 M71:M74 M76:M78 M80:M82" xr:uid="{00000000-0002-0000-0100-000000000000}">
      <formula1>#REF!</formula1>
    </dataValidation>
    <dataValidation type="list" allowBlank="1" showInputMessage="1" showErrorMessage="1" sqref="M18:M22 M59 M55:M57 M52:M53 M46:M50 M42:M44 M37:M40 M32:M35 M24:M30 M15:M16 M8:M13" xr:uid="{00000000-0002-0000-0100-000001000000}">
      <formula1>$AC$11:$AC$12</formula1>
    </dataValidation>
  </dataValidations>
  <pageMargins left="0.7" right="0.7" top="0.75" bottom="0.75" header="0.3" footer="0.3"/>
  <pageSetup paperSize="9" scale="93" fitToWidth="7" fitToHeight="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X240"/>
  <sheetViews>
    <sheetView topLeftCell="E10" zoomScale="80" zoomScaleNormal="80" workbookViewId="0">
      <pane ySplit="2" topLeftCell="A211" activePane="bottomLeft" state="frozen"/>
      <selection activeCell="A10" sqref="A10"/>
      <selection pane="bottomLeft" activeCell="N215" sqref="N215"/>
    </sheetView>
  </sheetViews>
  <sheetFormatPr baseColWidth="10" defaultRowHeight="15" x14ac:dyDescent="0.25"/>
  <cols>
    <col min="1" max="1" width="18.7109375" customWidth="1"/>
    <col min="2" max="2" width="16.28515625" style="1" customWidth="1"/>
    <col min="3" max="3" width="15.7109375" customWidth="1"/>
    <col min="4" max="4" width="20.28515625" customWidth="1"/>
    <col min="5" max="5" width="22.5703125" customWidth="1"/>
    <col min="6" max="6" width="19.5703125" customWidth="1"/>
    <col min="7" max="7" width="26.42578125" customWidth="1"/>
    <col min="8" max="8" width="30.5703125" customWidth="1"/>
    <col min="9" max="9" width="19.42578125" customWidth="1"/>
    <col min="10" max="10" width="17.140625" style="99" customWidth="1"/>
    <col min="11" max="11" width="64.140625" customWidth="1"/>
    <col min="12" max="12" width="21.140625" customWidth="1"/>
    <col min="13" max="13" width="17.7109375" customWidth="1"/>
    <col min="14" max="14" width="36.5703125" bestFit="1" customWidth="1"/>
    <col min="15" max="15" width="26.28515625" style="269" customWidth="1"/>
    <col min="16" max="16" width="26.28515625" style="1" customWidth="1"/>
    <col min="17" max="17" width="17.140625" style="134" customWidth="1"/>
    <col min="18" max="18" width="18.42578125" style="134" customWidth="1"/>
    <col min="19" max="19" width="17.85546875" customWidth="1"/>
    <col min="20" max="20" width="19.85546875" customWidth="1"/>
    <col min="21" max="21" width="24.42578125" customWidth="1"/>
    <col min="22" max="22" width="18.28515625" customWidth="1"/>
    <col min="23" max="23" width="27.28515625" customWidth="1"/>
    <col min="24" max="24" width="28.42578125" customWidth="1"/>
    <col min="25" max="25" width="19.42578125" customWidth="1"/>
    <col min="26" max="26" width="33" customWidth="1"/>
    <col min="27" max="27" width="23.7109375" customWidth="1"/>
    <col min="28" max="28" width="28.5703125" customWidth="1"/>
    <col min="29" max="29" width="17" customWidth="1"/>
    <col min="30" max="30" width="17.7109375" customWidth="1"/>
    <col min="31" max="31" width="22.42578125" customWidth="1"/>
    <col min="32" max="32" width="22.85546875" customWidth="1"/>
    <col min="33" max="33" width="22" customWidth="1"/>
    <col min="34" max="34" width="32.85546875" style="341" customWidth="1"/>
    <col min="35" max="36" width="34.42578125" customWidth="1"/>
    <col min="37" max="37" width="32.85546875" customWidth="1"/>
    <col min="38" max="39" width="32.85546875" style="347" customWidth="1"/>
    <col min="40" max="41" width="32.85546875" style="369" customWidth="1"/>
    <col min="42" max="42" width="69.5703125" customWidth="1"/>
    <col min="47" max="47" width="56.85546875" hidden="1" customWidth="1"/>
  </cols>
  <sheetData>
    <row r="1" spans="1:47" ht="14.25" hidden="1" customHeight="1" x14ac:dyDescent="0.25">
      <c r="A1" s="480"/>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c r="AI1" s="480"/>
      <c r="AJ1" s="480"/>
      <c r="AK1" s="20"/>
      <c r="AL1" s="343"/>
      <c r="AM1" s="343"/>
      <c r="AN1" s="350"/>
      <c r="AO1" s="350"/>
    </row>
    <row r="2" spans="1:47" ht="14.25" hidden="1" customHeight="1" x14ac:dyDescent="0.25">
      <c r="A2" s="480"/>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20"/>
      <c r="AL2" s="343"/>
      <c r="AM2" s="343"/>
      <c r="AN2" s="350"/>
      <c r="AO2" s="350"/>
    </row>
    <row r="3" spans="1:47" hidden="1" x14ac:dyDescent="0.25">
      <c r="A3" s="481"/>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20"/>
      <c r="AL3" s="343"/>
      <c r="AM3" s="343"/>
      <c r="AN3" s="350"/>
      <c r="AO3" s="350"/>
    </row>
    <row r="4" spans="1:47" s="1" customFormat="1" ht="21.75" hidden="1" customHeight="1" x14ac:dyDescent="0.25">
      <c r="A4" s="447" t="s">
        <v>0</v>
      </c>
      <c r="B4" s="447"/>
      <c r="C4" s="482" t="s">
        <v>1</v>
      </c>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2"/>
      <c r="AL4" s="344"/>
      <c r="AM4" s="344"/>
      <c r="AN4" s="327"/>
      <c r="AO4" s="327"/>
      <c r="AP4" s="122" t="s">
        <v>196</v>
      </c>
    </row>
    <row r="5" spans="1:47" s="1" customFormat="1" ht="23.25" hidden="1" customHeight="1" x14ac:dyDescent="0.25">
      <c r="A5" s="447"/>
      <c r="B5" s="447"/>
      <c r="C5" s="482" t="s">
        <v>2</v>
      </c>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2"/>
      <c r="AL5" s="344"/>
      <c r="AM5" s="344"/>
      <c r="AN5" s="327"/>
      <c r="AO5" s="327"/>
      <c r="AP5" s="122" t="s">
        <v>3</v>
      </c>
    </row>
    <row r="6" spans="1:47" s="1" customFormat="1" ht="21" hidden="1" customHeight="1" x14ac:dyDescent="0.25">
      <c r="A6" s="447"/>
      <c r="B6" s="447"/>
      <c r="C6" s="482" t="s">
        <v>4</v>
      </c>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2"/>
      <c r="AL6" s="344"/>
      <c r="AM6" s="344"/>
      <c r="AN6" s="327"/>
      <c r="AO6" s="327"/>
      <c r="AP6" s="122" t="s">
        <v>195</v>
      </c>
    </row>
    <row r="7" spans="1:47" s="1" customFormat="1" ht="21" hidden="1" customHeight="1" x14ac:dyDescent="0.25">
      <c r="A7" s="447"/>
      <c r="B7" s="447"/>
      <c r="C7" s="482" t="s">
        <v>135</v>
      </c>
      <c r="D7" s="482"/>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2"/>
      <c r="AL7" s="344"/>
      <c r="AM7" s="344"/>
      <c r="AN7" s="327"/>
      <c r="AO7" s="327"/>
      <c r="AP7" s="122" t="s">
        <v>198</v>
      </c>
    </row>
    <row r="8" spans="1:47" s="1" customFormat="1" ht="26.25" hidden="1" x14ac:dyDescent="0.25">
      <c r="A8" s="490" t="s">
        <v>5</v>
      </c>
      <c r="B8" s="490"/>
      <c r="C8" s="483" t="s">
        <v>426</v>
      </c>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5"/>
      <c r="AK8" s="138"/>
      <c r="AL8" s="345"/>
      <c r="AM8" s="345"/>
      <c r="AN8" s="351"/>
      <c r="AO8" s="351"/>
      <c r="AP8" s="38"/>
    </row>
    <row r="9" spans="1:47" ht="18" x14ac:dyDescent="0.25">
      <c r="A9" s="486" t="s">
        <v>146</v>
      </c>
      <c r="B9" s="486"/>
      <c r="C9" s="486"/>
      <c r="D9" s="486"/>
      <c r="E9" s="486"/>
      <c r="F9" s="486"/>
      <c r="G9" s="486"/>
      <c r="H9" s="486"/>
      <c r="I9" s="486"/>
      <c r="J9" s="486"/>
      <c r="K9" s="486"/>
      <c r="L9" s="486"/>
      <c r="M9" s="486"/>
      <c r="N9" s="486"/>
      <c r="O9" s="486"/>
      <c r="P9" s="486"/>
      <c r="Q9" s="486"/>
      <c r="R9" s="486"/>
      <c r="S9" s="486"/>
      <c r="T9" s="486"/>
      <c r="U9" s="486"/>
      <c r="V9" s="486"/>
      <c r="W9" s="486"/>
      <c r="X9" s="487"/>
      <c r="Y9" s="491" t="s">
        <v>73</v>
      </c>
      <c r="Z9" s="492"/>
      <c r="AA9" s="492"/>
      <c r="AB9" s="492"/>
      <c r="AC9" s="492"/>
      <c r="AD9" s="492"/>
      <c r="AE9" s="495" t="s">
        <v>6</v>
      </c>
      <c r="AF9" s="495"/>
      <c r="AG9" s="495"/>
      <c r="AH9" s="495"/>
      <c r="AI9" s="495"/>
      <c r="AJ9" s="440"/>
      <c r="AK9" s="139"/>
      <c r="AL9" s="346"/>
      <c r="AM9" s="346"/>
      <c r="AN9" s="352"/>
      <c r="AO9" s="352"/>
      <c r="AP9" s="513"/>
    </row>
    <row r="10" spans="1:47" ht="33" customHeight="1" x14ac:dyDescent="0.25">
      <c r="A10" s="488"/>
      <c r="B10" s="488"/>
      <c r="C10" s="488"/>
      <c r="D10" s="488"/>
      <c r="E10" s="488"/>
      <c r="F10" s="488"/>
      <c r="G10" s="488"/>
      <c r="H10" s="488"/>
      <c r="I10" s="488"/>
      <c r="J10" s="488"/>
      <c r="K10" s="488"/>
      <c r="L10" s="488"/>
      <c r="M10" s="488"/>
      <c r="N10" s="488"/>
      <c r="O10" s="488"/>
      <c r="P10" s="488"/>
      <c r="Q10" s="488"/>
      <c r="R10" s="488"/>
      <c r="S10" s="488"/>
      <c r="T10" s="488"/>
      <c r="U10" s="488"/>
      <c r="V10" s="488"/>
      <c r="W10" s="488"/>
      <c r="X10" s="489"/>
      <c r="Y10" s="493"/>
      <c r="Z10" s="494"/>
      <c r="AA10" s="494"/>
      <c r="AB10" s="494"/>
      <c r="AC10" s="494"/>
      <c r="AD10" s="494"/>
      <c r="AE10" s="495"/>
      <c r="AF10" s="495"/>
      <c r="AG10" s="495"/>
      <c r="AH10" s="495"/>
      <c r="AI10" s="495"/>
      <c r="AJ10" s="440"/>
      <c r="AK10" s="140"/>
      <c r="AL10" s="353" t="s">
        <v>1419</v>
      </c>
      <c r="AM10" s="353"/>
      <c r="AN10" s="353"/>
      <c r="AO10" s="353"/>
      <c r="AP10" s="514"/>
    </row>
    <row r="11" spans="1:47" s="20" customFormat="1" ht="80.099999999999994" customHeight="1" x14ac:dyDescent="0.25">
      <c r="A11" s="15" t="s">
        <v>76</v>
      </c>
      <c r="B11" s="15" t="s">
        <v>7</v>
      </c>
      <c r="C11" s="15" t="s">
        <v>168</v>
      </c>
      <c r="D11" s="118" t="s">
        <v>127</v>
      </c>
      <c r="E11" s="2" t="s">
        <v>10</v>
      </c>
      <c r="F11" s="15" t="s">
        <v>11</v>
      </c>
      <c r="G11" s="2" t="s">
        <v>125</v>
      </c>
      <c r="H11" s="2" t="s">
        <v>171</v>
      </c>
      <c r="I11" s="118" t="s">
        <v>126</v>
      </c>
      <c r="J11" s="2" t="s">
        <v>176</v>
      </c>
      <c r="K11" s="119" t="s">
        <v>166</v>
      </c>
      <c r="L11" s="16" t="s">
        <v>186</v>
      </c>
      <c r="M11" s="16" t="s">
        <v>12</v>
      </c>
      <c r="N11" s="15" t="s">
        <v>1112</v>
      </c>
      <c r="O11" s="136" t="s">
        <v>1264</v>
      </c>
      <c r="P11" s="137" t="s">
        <v>1381</v>
      </c>
      <c r="Q11" s="135" t="s">
        <v>128</v>
      </c>
      <c r="R11" s="135" t="s">
        <v>129</v>
      </c>
      <c r="S11" s="15" t="s">
        <v>16</v>
      </c>
      <c r="T11" s="15" t="s">
        <v>17</v>
      </c>
      <c r="U11" s="15" t="s">
        <v>141</v>
      </c>
      <c r="V11" s="15" t="s">
        <v>35</v>
      </c>
      <c r="W11" s="15" t="s">
        <v>81</v>
      </c>
      <c r="X11" s="15" t="s">
        <v>82</v>
      </c>
      <c r="Y11" s="2" t="s">
        <v>22</v>
      </c>
      <c r="Z11" s="2" t="s">
        <v>131</v>
      </c>
      <c r="AA11" s="2" t="s">
        <v>181</v>
      </c>
      <c r="AB11" s="2" t="s">
        <v>23</v>
      </c>
      <c r="AC11" s="2" t="s">
        <v>24</v>
      </c>
      <c r="AD11" s="2" t="s">
        <v>25</v>
      </c>
      <c r="AE11" s="15" t="s">
        <v>19</v>
      </c>
      <c r="AF11" s="15" t="s">
        <v>130</v>
      </c>
      <c r="AG11" s="15" t="s">
        <v>1113</v>
      </c>
      <c r="AH11" s="330" t="s">
        <v>1418</v>
      </c>
      <c r="AI11" s="15" t="s">
        <v>18</v>
      </c>
      <c r="AJ11" s="15" t="s">
        <v>20</v>
      </c>
      <c r="AK11" s="192" t="s">
        <v>1265</v>
      </c>
      <c r="AL11" s="348" t="s">
        <v>1420</v>
      </c>
      <c r="AM11" s="348" t="s">
        <v>1421</v>
      </c>
      <c r="AN11" s="349" t="s">
        <v>1422</v>
      </c>
      <c r="AO11" s="349" t="s">
        <v>1423</v>
      </c>
      <c r="AP11" s="205" t="s">
        <v>1266</v>
      </c>
    </row>
    <row r="12" spans="1:47" s="1" customFormat="1" ht="80.099999999999994" customHeight="1" x14ac:dyDescent="0.25">
      <c r="A12" s="31" t="s">
        <v>388</v>
      </c>
      <c r="B12" s="31" t="s">
        <v>202</v>
      </c>
      <c r="C12" s="31" t="s">
        <v>203</v>
      </c>
      <c r="D12" s="31" t="s">
        <v>218</v>
      </c>
      <c r="E12" s="47" t="s">
        <v>422</v>
      </c>
      <c r="F12" s="108">
        <v>2024130010243</v>
      </c>
      <c r="G12" s="31" t="s">
        <v>423</v>
      </c>
      <c r="H12" s="370" t="s">
        <v>659</v>
      </c>
      <c r="I12" s="31" t="s">
        <v>808</v>
      </c>
      <c r="J12" s="33">
        <v>0.1</v>
      </c>
      <c r="K12" s="371" t="s">
        <v>809</v>
      </c>
      <c r="L12" s="31" t="s">
        <v>187</v>
      </c>
      <c r="M12" s="31" t="s">
        <v>706</v>
      </c>
      <c r="N12" s="372">
        <v>0.3</v>
      </c>
      <c r="O12" s="258">
        <v>0.1</v>
      </c>
      <c r="P12" s="277">
        <f>O12/N12</f>
        <v>0.33333333333333337</v>
      </c>
      <c r="Q12" s="133">
        <v>45658</v>
      </c>
      <c r="R12" s="133">
        <v>46022</v>
      </c>
      <c r="S12" s="27">
        <v>365</v>
      </c>
      <c r="T12" s="371" t="s">
        <v>1127</v>
      </c>
      <c r="U12" s="31" t="s">
        <v>893</v>
      </c>
      <c r="V12" s="31" t="s">
        <v>427</v>
      </c>
      <c r="W12" s="110" t="s">
        <v>1133</v>
      </c>
      <c r="X12" s="110" t="s">
        <v>1134</v>
      </c>
      <c r="Y12" s="27" t="s">
        <v>896</v>
      </c>
      <c r="Z12" s="27" t="s">
        <v>897</v>
      </c>
      <c r="AA12" s="373">
        <v>250000000</v>
      </c>
      <c r="AB12" s="31" t="s">
        <v>47</v>
      </c>
      <c r="AC12" s="27" t="s">
        <v>40</v>
      </c>
      <c r="AD12" s="374">
        <v>45658</v>
      </c>
      <c r="AE12" s="375">
        <v>250000000</v>
      </c>
      <c r="AF12" s="375">
        <v>250000000</v>
      </c>
      <c r="AG12" s="451">
        <v>21525970327</v>
      </c>
      <c r="AH12" s="496">
        <v>200019867925.70001</v>
      </c>
      <c r="AI12" s="27" t="s">
        <v>40</v>
      </c>
      <c r="AJ12" s="27" t="s">
        <v>899</v>
      </c>
      <c r="AK12" s="211"/>
      <c r="AL12" s="499">
        <v>4764672176.6000004</v>
      </c>
      <c r="AM12" s="499">
        <v>4089292835.5999999</v>
      </c>
      <c r="AN12" s="502">
        <f>AL12/AH12</f>
        <v>2.3820994514254453E-2</v>
      </c>
      <c r="AO12" s="502">
        <f>AM12/AH12</f>
        <v>2.044443323559748E-2</v>
      </c>
      <c r="AP12" s="376"/>
      <c r="AU12" s="1" t="s">
        <v>187</v>
      </c>
    </row>
    <row r="13" spans="1:47" ht="80.099999999999994" customHeight="1" x14ac:dyDescent="0.25">
      <c r="A13" s="43" t="s">
        <v>388</v>
      </c>
      <c r="B13" s="31" t="s">
        <v>202</v>
      </c>
      <c r="C13" s="43" t="s">
        <v>225</v>
      </c>
      <c r="D13" s="43" t="s">
        <v>219</v>
      </c>
      <c r="E13" s="47" t="s">
        <v>422</v>
      </c>
      <c r="F13" s="49">
        <v>2024130010243</v>
      </c>
      <c r="G13" s="43" t="s">
        <v>423</v>
      </c>
      <c r="H13" s="182" t="s">
        <v>660</v>
      </c>
      <c r="I13" s="43" t="s">
        <v>810</v>
      </c>
      <c r="J13" s="98">
        <v>0.6</v>
      </c>
      <c r="K13" s="52" t="s">
        <v>811</v>
      </c>
      <c r="L13" s="43" t="s">
        <v>187</v>
      </c>
      <c r="M13" s="43" t="s">
        <v>707</v>
      </c>
      <c r="N13" s="43">
        <v>17</v>
      </c>
      <c r="O13" s="258">
        <v>0</v>
      </c>
      <c r="P13" s="277">
        <f>O13/N13</f>
        <v>0</v>
      </c>
      <c r="Q13" s="120">
        <v>45658</v>
      </c>
      <c r="R13" s="120">
        <v>46022</v>
      </c>
      <c r="S13" s="51">
        <v>365</v>
      </c>
      <c r="T13" s="51" t="s">
        <v>1128</v>
      </c>
      <c r="U13" s="43" t="s">
        <v>893</v>
      </c>
      <c r="V13" s="43" t="s">
        <v>427</v>
      </c>
      <c r="W13" s="45" t="s">
        <v>1133</v>
      </c>
      <c r="X13" s="45" t="s">
        <v>1134</v>
      </c>
      <c r="Y13" s="51" t="s">
        <v>896</v>
      </c>
      <c r="Z13" s="43" t="s">
        <v>900</v>
      </c>
      <c r="AA13" s="146">
        <v>500000000</v>
      </c>
      <c r="AB13" s="43" t="s">
        <v>63</v>
      </c>
      <c r="AC13" s="51" t="s">
        <v>40</v>
      </c>
      <c r="AD13" s="132">
        <v>45658</v>
      </c>
      <c r="AE13" s="156">
        <v>500000000</v>
      </c>
      <c r="AF13" s="156">
        <v>500000000</v>
      </c>
      <c r="AG13" s="452"/>
      <c r="AH13" s="497"/>
      <c r="AI13" s="51" t="s">
        <v>40</v>
      </c>
      <c r="AJ13" s="51" t="s">
        <v>899</v>
      </c>
      <c r="AK13" s="211"/>
      <c r="AL13" s="500"/>
      <c r="AM13" s="500"/>
      <c r="AN13" s="503"/>
      <c r="AO13" s="503"/>
      <c r="AP13" s="213"/>
      <c r="AU13" t="s">
        <v>183</v>
      </c>
    </row>
    <row r="14" spans="1:47" ht="80.099999999999994" customHeight="1" x14ac:dyDescent="0.25">
      <c r="A14" s="43" t="s">
        <v>388</v>
      </c>
      <c r="B14" s="31" t="s">
        <v>202</v>
      </c>
      <c r="C14" s="43" t="s">
        <v>233</v>
      </c>
      <c r="D14" s="43" t="s">
        <v>220</v>
      </c>
      <c r="E14" s="47" t="s">
        <v>422</v>
      </c>
      <c r="F14" s="49">
        <v>2024130010243</v>
      </c>
      <c r="G14" s="43" t="s">
        <v>423</v>
      </c>
      <c r="H14" s="50" t="s">
        <v>652</v>
      </c>
      <c r="I14" s="43" t="s">
        <v>810</v>
      </c>
      <c r="J14" s="98">
        <v>0.6</v>
      </c>
      <c r="K14" s="52" t="s">
        <v>812</v>
      </c>
      <c r="L14" s="43" t="s">
        <v>187</v>
      </c>
      <c r="M14" s="43" t="s">
        <v>708</v>
      </c>
      <c r="N14" s="43">
        <v>1</v>
      </c>
      <c r="O14" s="258">
        <v>0</v>
      </c>
      <c r="P14" s="277">
        <f t="shared" ref="P14:P20" si="0">O14/N14</f>
        <v>0</v>
      </c>
      <c r="Q14" s="120">
        <v>45658</v>
      </c>
      <c r="R14" s="120">
        <v>46022</v>
      </c>
      <c r="S14" s="51">
        <v>365</v>
      </c>
      <c r="T14" s="84" t="s">
        <v>1129</v>
      </c>
      <c r="U14" s="43" t="s">
        <v>894</v>
      </c>
      <c r="V14" s="43" t="s">
        <v>427</v>
      </c>
      <c r="W14" s="52" t="s">
        <v>898</v>
      </c>
      <c r="X14" s="52" t="s">
        <v>898</v>
      </c>
      <c r="Y14" s="51" t="s">
        <v>896</v>
      </c>
      <c r="Z14" s="43" t="s">
        <v>901</v>
      </c>
      <c r="AA14" s="146">
        <v>0</v>
      </c>
      <c r="AB14" s="52" t="s">
        <v>898</v>
      </c>
      <c r="AC14" s="52" t="s">
        <v>898</v>
      </c>
      <c r="AD14" s="52" t="s">
        <v>898</v>
      </c>
      <c r="AE14" s="156">
        <v>0</v>
      </c>
      <c r="AF14" s="156">
        <v>0</v>
      </c>
      <c r="AG14" s="452"/>
      <c r="AH14" s="497"/>
      <c r="AI14" s="52" t="s">
        <v>898</v>
      </c>
      <c r="AJ14" s="51" t="s">
        <v>899</v>
      </c>
      <c r="AK14" s="474">
        <v>194595867926</v>
      </c>
      <c r="AL14" s="500"/>
      <c r="AM14" s="500"/>
      <c r="AN14" s="503"/>
      <c r="AO14" s="503"/>
      <c r="AP14" s="476" t="s">
        <v>1350</v>
      </c>
      <c r="AU14" t="s">
        <v>191</v>
      </c>
    </row>
    <row r="15" spans="1:47" ht="80.099999999999994" customHeight="1" x14ac:dyDescent="0.25">
      <c r="A15" s="43" t="s">
        <v>388</v>
      </c>
      <c r="B15" s="31" t="s">
        <v>202</v>
      </c>
      <c r="C15" s="43" t="s">
        <v>251</v>
      </c>
      <c r="D15" s="43" t="s">
        <v>221</v>
      </c>
      <c r="E15" s="47" t="s">
        <v>422</v>
      </c>
      <c r="F15" s="49">
        <v>2024130010243</v>
      </c>
      <c r="G15" s="43" t="s">
        <v>423</v>
      </c>
      <c r="H15" s="50" t="s">
        <v>661</v>
      </c>
      <c r="I15" s="43" t="s">
        <v>810</v>
      </c>
      <c r="J15" s="98">
        <v>0.6</v>
      </c>
      <c r="K15" s="52" t="s">
        <v>813</v>
      </c>
      <c r="L15" s="43" t="s">
        <v>187</v>
      </c>
      <c r="M15" s="31" t="s">
        <v>709</v>
      </c>
      <c r="N15" s="43">
        <v>4</v>
      </c>
      <c r="O15" s="258">
        <v>1</v>
      </c>
      <c r="P15" s="277">
        <f t="shared" si="0"/>
        <v>0.25</v>
      </c>
      <c r="Q15" s="120">
        <v>45658</v>
      </c>
      <c r="R15" s="120">
        <v>46022</v>
      </c>
      <c r="S15" s="51">
        <v>365</v>
      </c>
      <c r="T15" s="51" t="s">
        <v>1130</v>
      </c>
      <c r="U15" s="43" t="s">
        <v>895</v>
      </c>
      <c r="V15" s="43" t="s">
        <v>427</v>
      </c>
      <c r="W15" s="52" t="s">
        <v>898</v>
      </c>
      <c r="X15" s="52" t="s">
        <v>898</v>
      </c>
      <c r="Y15" s="51" t="s">
        <v>896</v>
      </c>
      <c r="Z15" s="43" t="s">
        <v>902</v>
      </c>
      <c r="AA15" s="146">
        <v>0</v>
      </c>
      <c r="AB15" s="52" t="s">
        <v>898</v>
      </c>
      <c r="AC15" s="52" t="s">
        <v>898</v>
      </c>
      <c r="AD15" s="52" t="s">
        <v>898</v>
      </c>
      <c r="AE15" s="156">
        <v>0</v>
      </c>
      <c r="AF15" s="156">
        <v>0</v>
      </c>
      <c r="AG15" s="452"/>
      <c r="AH15" s="497"/>
      <c r="AI15" s="52" t="s">
        <v>898</v>
      </c>
      <c r="AJ15" s="51" t="s">
        <v>899</v>
      </c>
      <c r="AK15" s="475"/>
      <c r="AL15" s="500"/>
      <c r="AM15" s="500"/>
      <c r="AN15" s="503"/>
      <c r="AO15" s="503"/>
      <c r="AP15" s="477"/>
      <c r="AU15" t="s">
        <v>184</v>
      </c>
    </row>
    <row r="16" spans="1:47" ht="80.099999999999994" customHeight="1" x14ac:dyDescent="0.25">
      <c r="A16" s="43" t="s">
        <v>388</v>
      </c>
      <c r="B16" s="31" t="s">
        <v>202</v>
      </c>
      <c r="C16" s="43" t="s">
        <v>261</v>
      </c>
      <c r="D16" s="43" t="s">
        <v>222</v>
      </c>
      <c r="E16" s="47" t="s">
        <v>422</v>
      </c>
      <c r="F16" s="49">
        <v>2024130010243</v>
      </c>
      <c r="G16" s="43" t="s">
        <v>423</v>
      </c>
      <c r="H16" s="95" t="s">
        <v>662</v>
      </c>
      <c r="I16" s="43" t="s">
        <v>814</v>
      </c>
      <c r="J16" s="98">
        <v>0.3</v>
      </c>
      <c r="K16" s="52" t="s">
        <v>424</v>
      </c>
      <c r="L16" s="43" t="s">
        <v>187</v>
      </c>
      <c r="M16" s="31" t="s">
        <v>709</v>
      </c>
      <c r="N16" s="52">
        <v>22</v>
      </c>
      <c r="O16" s="258">
        <v>4</v>
      </c>
      <c r="P16" s="277">
        <f t="shared" si="0"/>
        <v>0.18181818181818182</v>
      </c>
      <c r="Q16" s="120">
        <v>45658</v>
      </c>
      <c r="R16" s="120">
        <v>46022</v>
      </c>
      <c r="S16" s="51">
        <v>365</v>
      </c>
      <c r="T16" s="51" t="s">
        <v>1131</v>
      </c>
      <c r="U16" s="43" t="s">
        <v>893</v>
      </c>
      <c r="V16" s="43" t="s">
        <v>427</v>
      </c>
      <c r="W16" s="45" t="s">
        <v>1133</v>
      </c>
      <c r="X16" s="45" t="s">
        <v>1134</v>
      </c>
      <c r="Y16" s="51" t="s">
        <v>896</v>
      </c>
      <c r="Z16" s="43" t="s">
        <v>904</v>
      </c>
      <c r="AA16" s="146">
        <v>19225970327</v>
      </c>
      <c r="AB16" s="43" t="s">
        <v>43</v>
      </c>
      <c r="AC16" s="51" t="s">
        <v>40</v>
      </c>
      <c r="AD16" s="132">
        <v>45658</v>
      </c>
      <c r="AE16" s="156">
        <v>19225970327</v>
      </c>
      <c r="AF16" s="156">
        <v>19225970327</v>
      </c>
      <c r="AG16" s="452"/>
      <c r="AH16" s="497"/>
      <c r="AI16" s="51" t="s">
        <v>40</v>
      </c>
      <c r="AJ16" s="51" t="s">
        <v>899</v>
      </c>
      <c r="AK16" s="211"/>
      <c r="AL16" s="500"/>
      <c r="AM16" s="500"/>
      <c r="AN16" s="503"/>
      <c r="AO16" s="503"/>
      <c r="AP16" s="212"/>
      <c r="AU16" t="s">
        <v>185</v>
      </c>
    </row>
    <row r="17" spans="1:47" ht="80.099999999999994" customHeight="1" x14ac:dyDescent="0.25">
      <c r="A17" s="43" t="s">
        <v>388</v>
      </c>
      <c r="B17" s="31" t="s">
        <v>202</v>
      </c>
      <c r="C17" s="43" t="s">
        <v>261</v>
      </c>
      <c r="D17" s="43" t="s">
        <v>222</v>
      </c>
      <c r="E17" s="47" t="s">
        <v>422</v>
      </c>
      <c r="F17" s="49">
        <v>2024130010243</v>
      </c>
      <c r="G17" s="43" t="s">
        <v>423</v>
      </c>
      <c r="H17" s="95" t="s">
        <v>662</v>
      </c>
      <c r="I17" s="43" t="s">
        <v>814</v>
      </c>
      <c r="J17" s="98">
        <v>0.3</v>
      </c>
      <c r="K17" s="52" t="s">
        <v>1114</v>
      </c>
      <c r="L17" s="43" t="s">
        <v>187</v>
      </c>
      <c r="M17" s="31" t="s">
        <v>709</v>
      </c>
      <c r="N17" s="52" t="s">
        <v>898</v>
      </c>
      <c r="O17" s="258" t="s">
        <v>898</v>
      </c>
      <c r="P17" s="52" t="s">
        <v>898</v>
      </c>
      <c r="Q17" s="52" t="s">
        <v>898</v>
      </c>
      <c r="R17" s="52" t="s">
        <v>898</v>
      </c>
      <c r="S17" s="52" t="s">
        <v>898</v>
      </c>
      <c r="T17" s="52" t="s">
        <v>898</v>
      </c>
      <c r="U17" s="43"/>
      <c r="V17" s="43" t="s">
        <v>427</v>
      </c>
      <c r="W17" s="45" t="s">
        <v>1133</v>
      </c>
      <c r="X17" s="45" t="s">
        <v>1134</v>
      </c>
      <c r="Y17" s="51" t="s">
        <v>896</v>
      </c>
      <c r="Z17" s="43" t="s">
        <v>904</v>
      </c>
      <c r="AA17" s="146">
        <v>50000000</v>
      </c>
      <c r="AB17" s="43" t="s">
        <v>63</v>
      </c>
      <c r="AC17" s="51" t="s">
        <v>40</v>
      </c>
      <c r="AD17" s="132">
        <v>45658</v>
      </c>
      <c r="AE17" s="156">
        <v>50000000</v>
      </c>
      <c r="AF17" s="156">
        <v>50000000</v>
      </c>
      <c r="AG17" s="452"/>
      <c r="AH17" s="497"/>
      <c r="AI17" s="51" t="s">
        <v>40</v>
      </c>
      <c r="AJ17" s="51"/>
      <c r="AK17" s="474">
        <v>94722826</v>
      </c>
      <c r="AL17" s="500"/>
      <c r="AM17" s="500"/>
      <c r="AN17" s="503"/>
      <c r="AO17" s="503"/>
      <c r="AP17" s="478" t="s">
        <v>1351</v>
      </c>
    </row>
    <row r="18" spans="1:47" ht="80.099999999999994" customHeight="1" x14ac:dyDescent="0.25">
      <c r="A18" s="43" t="s">
        <v>388</v>
      </c>
      <c r="B18" s="31" t="s">
        <v>202</v>
      </c>
      <c r="C18" s="43" t="s">
        <v>261</v>
      </c>
      <c r="D18" s="43" t="s">
        <v>222</v>
      </c>
      <c r="E18" s="47" t="s">
        <v>422</v>
      </c>
      <c r="F18" s="49">
        <v>2024130010243</v>
      </c>
      <c r="G18" s="43" t="s">
        <v>423</v>
      </c>
      <c r="H18" s="50" t="s">
        <v>663</v>
      </c>
      <c r="I18" s="43" t="s">
        <v>814</v>
      </c>
      <c r="J18" s="98">
        <v>0.3</v>
      </c>
      <c r="K18" s="52" t="s">
        <v>817</v>
      </c>
      <c r="L18" s="43" t="s">
        <v>187</v>
      </c>
      <c r="M18" s="31" t="s">
        <v>709</v>
      </c>
      <c r="N18" s="52">
        <v>1</v>
      </c>
      <c r="O18" s="258">
        <v>0</v>
      </c>
      <c r="P18" s="277">
        <f t="shared" si="0"/>
        <v>0</v>
      </c>
      <c r="Q18" s="120">
        <v>45658</v>
      </c>
      <c r="R18" s="120">
        <v>46022</v>
      </c>
      <c r="S18" s="51">
        <v>365</v>
      </c>
      <c r="T18" s="51"/>
      <c r="U18" s="43" t="s">
        <v>893</v>
      </c>
      <c r="V18" s="43" t="s">
        <v>427</v>
      </c>
      <c r="W18" s="52" t="s">
        <v>898</v>
      </c>
      <c r="X18" s="52" t="s">
        <v>898</v>
      </c>
      <c r="Y18" s="51" t="s">
        <v>896</v>
      </c>
      <c r="Z18" s="51" t="s">
        <v>905</v>
      </c>
      <c r="AA18" s="146">
        <v>0</v>
      </c>
      <c r="AB18" s="52" t="s">
        <v>898</v>
      </c>
      <c r="AC18" s="52" t="s">
        <v>898</v>
      </c>
      <c r="AD18" s="52" t="s">
        <v>898</v>
      </c>
      <c r="AE18" s="156">
        <v>0</v>
      </c>
      <c r="AF18" s="156">
        <v>0</v>
      </c>
      <c r="AG18" s="452"/>
      <c r="AH18" s="497"/>
      <c r="AI18" s="52" t="s">
        <v>898</v>
      </c>
      <c r="AJ18" s="51" t="s">
        <v>899</v>
      </c>
      <c r="AK18" s="475"/>
      <c r="AL18" s="500"/>
      <c r="AM18" s="500"/>
      <c r="AN18" s="503"/>
      <c r="AO18" s="503"/>
      <c r="AP18" s="479"/>
    </row>
    <row r="19" spans="1:47" ht="80.099999999999994" customHeight="1" x14ac:dyDescent="0.25">
      <c r="A19" s="43" t="s">
        <v>388</v>
      </c>
      <c r="B19" s="31" t="s">
        <v>202</v>
      </c>
      <c r="C19" s="43" t="s">
        <v>261</v>
      </c>
      <c r="D19" s="43" t="s">
        <v>222</v>
      </c>
      <c r="E19" s="47" t="s">
        <v>422</v>
      </c>
      <c r="F19" s="49">
        <v>2024130010243</v>
      </c>
      <c r="G19" s="43" t="s">
        <v>423</v>
      </c>
      <c r="H19" s="50" t="s">
        <v>660</v>
      </c>
      <c r="I19" s="43" t="s">
        <v>810</v>
      </c>
      <c r="J19" s="98">
        <v>0.6</v>
      </c>
      <c r="K19" s="52" t="s">
        <v>815</v>
      </c>
      <c r="L19" s="43" t="s">
        <v>187</v>
      </c>
      <c r="M19" s="31" t="s">
        <v>709</v>
      </c>
      <c r="N19" s="52">
        <v>1</v>
      </c>
      <c r="O19" s="258">
        <v>0</v>
      </c>
      <c r="P19" s="277">
        <f t="shared" si="0"/>
        <v>0</v>
      </c>
      <c r="Q19" s="120">
        <v>45658</v>
      </c>
      <c r="R19" s="120">
        <v>46022</v>
      </c>
      <c r="S19" s="51">
        <v>365</v>
      </c>
      <c r="T19" s="51"/>
      <c r="U19" s="43"/>
      <c r="V19" s="43" t="s">
        <v>427</v>
      </c>
      <c r="W19" s="52" t="s">
        <v>898</v>
      </c>
      <c r="X19" s="52" t="s">
        <v>898</v>
      </c>
      <c r="Y19" s="51" t="s">
        <v>896</v>
      </c>
      <c r="Z19" s="43" t="s">
        <v>906</v>
      </c>
      <c r="AA19" s="146">
        <v>0</v>
      </c>
      <c r="AB19" s="52" t="s">
        <v>898</v>
      </c>
      <c r="AC19" s="52" t="s">
        <v>898</v>
      </c>
      <c r="AD19" s="52" t="s">
        <v>898</v>
      </c>
      <c r="AE19" s="156">
        <v>0</v>
      </c>
      <c r="AF19" s="156">
        <v>0</v>
      </c>
      <c r="AG19" s="452"/>
      <c r="AH19" s="497"/>
      <c r="AI19" s="52" t="s">
        <v>898</v>
      </c>
      <c r="AJ19" s="51" t="s">
        <v>899</v>
      </c>
      <c r="AK19" s="194"/>
      <c r="AL19" s="500"/>
      <c r="AM19" s="500"/>
      <c r="AN19" s="503"/>
      <c r="AO19" s="503"/>
      <c r="AP19" s="45"/>
    </row>
    <row r="20" spans="1:47" ht="80.099999999999994" customHeight="1" x14ac:dyDescent="0.25">
      <c r="A20" s="43" t="s">
        <v>388</v>
      </c>
      <c r="B20" s="31" t="s">
        <v>202</v>
      </c>
      <c r="C20" s="43" t="s">
        <v>270</v>
      </c>
      <c r="D20" s="43" t="s">
        <v>223</v>
      </c>
      <c r="E20" s="47" t="s">
        <v>422</v>
      </c>
      <c r="F20" s="49">
        <v>2024130010243</v>
      </c>
      <c r="G20" s="43" t="s">
        <v>423</v>
      </c>
      <c r="H20" s="50" t="s">
        <v>652</v>
      </c>
      <c r="I20" s="43" t="s">
        <v>814</v>
      </c>
      <c r="J20" s="98">
        <v>0.3</v>
      </c>
      <c r="K20" s="43" t="s">
        <v>816</v>
      </c>
      <c r="L20" s="43" t="s">
        <v>187</v>
      </c>
      <c r="M20" s="31" t="s">
        <v>710</v>
      </c>
      <c r="N20" s="43">
        <v>255</v>
      </c>
      <c r="O20" s="258">
        <v>111</v>
      </c>
      <c r="P20" s="277">
        <f t="shared" si="0"/>
        <v>0.43529411764705883</v>
      </c>
      <c r="Q20" s="120">
        <v>45658</v>
      </c>
      <c r="R20" s="120">
        <v>46022</v>
      </c>
      <c r="S20" s="51">
        <v>365</v>
      </c>
      <c r="T20" s="51" t="s">
        <v>1132</v>
      </c>
      <c r="U20" s="43"/>
      <c r="V20" s="43" t="s">
        <v>427</v>
      </c>
      <c r="W20" s="45" t="s">
        <v>1133</v>
      </c>
      <c r="X20" s="45" t="s">
        <v>1134</v>
      </c>
      <c r="Y20" s="51" t="s">
        <v>896</v>
      </c>
      <c r="Z20" s="51" t="s">
        <v>907</v>
      </c>
      <c r="AA20" s="146">
        <v>1500000000</v>
      </c>
      <c r="AB20" s="43" t="s">
        <v>64</v>
      </c>
      <c r="AC20" s="51" t="s">
        <v>40</v>
      </c>
      <c r="AD20" s="132">
        <v>45658</v>
      </c>
      <c r="AE20" s="156">
        <v>1500000000</v>
      </c>
      <c r="AF20" s="156">
        <v>1500000000</v>
      </c>
      <c r="AG20" s="452"/>
      <c r="AH20" s="497"/>
      <c r="AI20" s="51"/>
      <c r="AJ20" s="51" t="s">
        <v>899</v>
      </c>
      <c r="AK20" s="194"/>
      <c r="AL20" s="500"/>
      <c r="AM20" s="500"/>
      <c r="AN20" s="503"/>
      <c r="AO20" s="503"/>
      <c r="AP20" s="56"/>
      <c r="AU20" t="s">
        <v>188</v>
      </c>
    </row>
    <row r="21" spans="1:47" ht="80.099999999999994" customHeight="1" x14ac:dyDescent="0.25">
      <c r="A21" s="43" t="s">
        <v>388</v>
      </c>
      <c r="B21" s="31" t="s">
        <v>202</v>
      </c>
      <c r="C21" s="43" t="s">
        <v>270</v>
      </c>
      <c r="D21" s="43" t="s">
        <v>223</v>
      </c>
      <c r="E21" s="47" t="s">
        <v>422</v>
      </c>
      <c r="F21" s="49">
        <v>2024130010243</v>
      </c>
      <c r="G21" s="43" t="s">
        <v>423</v>
      </c>
      <c r="H21" s="50" t="s">
        <v>663</v>
      </c>
      <c r="I21" s="43" t="s">
        <v>808</v>
      </c>
      <c r="J21" s="98">
        <v>0.1</v>
      </c>
      <c r="K21" s="43" t="s">
        <v>425</v>
      </c>
      <c r="L21" s="43" t="s">
        <v>187</v>
      </c>
      <c r="M21" s="31" t="s">
        <v>710</v>
      </c>
      <c r="N21" s="52" t="s">
        <v>898</v>
      </c>
      <c r="O21" s="258" t="s">
        <v>920</v>
      </c>
      <c r="P21" s="52" t="s">
        <v>898</v>
      </c>
      <c r="Q21" s="52" t="s">
        <v>898</v>
      </c>
      <c r="R21" s="52" t="s">
        <v>898</v>
      </c>
      <c r="S21" s="52" t="s">
        <v>898</v>
      </c>
      <c r="T21" s="52" t="s">
        <v>898</v>
      </c>
      <c r="U21" s="43" t="s">
        <v>893</v>
      </c>
      <c r="V21" s="43" t="s">
        <v>427</v>
      </c>
      <c r="W21" s="52" t="s">
        <v>898</v>
      </c>
      <c r="X21" s="52" t="s">
        <v>898</v>
      </c>
      <c r="Y21" s="51" t="s">
        <v>896</v>
      </c>
      <c r="Z21" s="51" t="s">
        <v>905</v>
      </c>
      <c r="AA21" s="146">
        <v>0</v>
      </c>
      <c r="AB21" s="52" t="s">
        <v>898</v>
      </c>
      <c r="AC21" s="52" t="s">
        <v>898</v>
      </c>
      <c r="AD21" s="52" t="s">
        <v>898</v>
      </c>
      <c r="AE21" s="156">
        <v>0</v>
      </c>
      <c r="AF21" s="156">
        <v>0</v>
      </c>
      <c r="AG21" s="453"/>
      <c r="AH21" s="498"/>
      <c r="AI21" s="51" t="s">
        <v>898</v>
      </c>
      <c r="AJ21" s="51" t="s">
        <v>899</v>
      </c>
      <c r="AK21" s="211"/>
      <c r="AL21" s="501"/>
      <c r="AM21" s="501"/>
      <c r="AN21" s="504"/>
      <c r="AO21" s="504"/>
      <c r="AP21" s="212" t="s">
        <v>1352</v>
      </c>
    </row>
    <row r="22" spans="1:47" ht="80.099999999999994" customHeight="1" x14ac:dyDescent="0.25">
      <c r="A22" s="515"/>
      <c r="B22" s="516"/>
      <c r="C22" s="516"/>
      <c r="D22" s="517"/>
      <c r="E22" s="518" t="s">
        <v>1382</v>
      </c>
      <c r="F22" s="519"/>
      <c r="G22" s="519"/>
      <c r="H22" s="519"/>
      <c r="I22" s="519"/>
      <c r="J22" s="519"/>
      <c r="K22" s="519"/>
      <c r="L22" s="519"/>
      <c r="M22" s="519"/>
      <c r="N22" s="519"/>
      <c r="O22" s="520"/>
      <c r="P22" s="278">
        <f>AVERAGE(P12:P21)</f>
        <v>0.15005570409982175</v>
      </c>
      <c r="Q22" s="52"/>
      <c r="R22" s="52"/>
      <c r="S22" s="52"/>
      <c r="T22" s="52"/>
      <c r="U22" s="43"/>
      <c r="V22" s="43"/>
      <c r="W22" s="52"/>
      <c r="X22" s="52"/>
      <c r="Y22" s="51"/>
      <c r="Z22" s="533"/>
      <c r="AA22" s="534"/>
      <c r="AB22" s="534"/>
      <c r="AC22" s="534"/>
      <c r="AD22" s="534"/>
      <c r="AE22" s="534"/>
      <c r="AF22" s="534"/>
      <c r="AG22" s="535"/>
      <c r="AH22" s="331"/>
      <c r="AI22" s="51"/>
      <c r="AJ22" s="533"/>
      <c r="AK22" s="534"/>
      <c r="AL22" s="534"/>
      <c r="AM22" s="535"/>
      <c r="AN22" s="354"/>
      <c r="AO22" s="354"/>
      <c r="AP22" s="212"/>
    </row>
    <row r="23" spans="1:47" ht="80.099999999999994" customHeight="1" x14ac:dyDescent="0.25">
      <c r="A23" s="43" t="s">
        <v>204</v>
      </c>
      <c r="B23" s="31" t="s">
        <v>226</v>
      </c>
      <c r="C23" s="43" t="s">
        <v>225</v>
      </c>
      <c r="D23" s="43" t="s">
        <v>231</v>
      </c>
      <c r="E23" s="54" t="s">
        <v>428</v>
      </c>
      <c r="F23" s="49">
        <v>2024130010242</v>
      </c>
      <c r="G23" s="43" t="s">
        <v>429</v>
      </c>
      <c r="H23" s="45" t="s">
        <v>653</v>
      </c>
      <c r="I23" s="43" t="s">
        <v>818</v>
      </c>
      <c r="J23" s="98">
        <v>0.5</v>
      </c>
      <c r="K23" s="31" t="s">
        <v>819</v>
      </c>
      <c r="L23" s="43" t="s">
        <v>187</v>
      </c>
      <c r="M23" s="43" t="s">
        <v>711</v>
      </c>
      <c r="N23" s="43">
        <v>1</v>
      </c>
      <c r="O23" s="259">
        <v>0</v>
      </c>
      <c r="P23" s="142">
        <f>O23/N23</f>
        <v>0</v>
      </c>
      <c r="Q23" s="120" t="s">
        <v>1135</v>
      </c>
      <c r="R23" s="120" t="s">
        <v>1136</v>
      </c>
      <c r="S23" s="51">
        <v>365</v>
      </c>
      <c r="T23" s="51">
        <v>600</v>
      </c>
      <c r="U23" s="51" t="s">
        <v>908</v>
      </c>
      <c r="V23" s="43" t="s">
        <v>448</v>
      </c>
      <c r="W23" s="43" t="s">
        <v>909</v>
      </c>
      <c r="X23" s="43" t="s">
        <v>910</v>
      </c>
      <c r="Y23" s="43" t="s">
        <v>896</v>
      </c>
      <c r="Z23" s="43" t="s">
        <v>911</v>
      </c>
      <c r="AA23" s="157">
        <v>40000000</v>
      </c>
      <c r="AB23" s="43" t="s">
        <v>63</v>
      </c>
      <c r="AC23" s="43" t="s">
        <v>40</v>
      </c>
      <c r="AD23" s="128" t="s">
        <v>1135</v>
      </c>
      <c r="AE23" s="124">
        <v>160000000</v>
      </c>
      <c r="AF23" s="124">
        <v>160000000</v>
      </c>
      <c r="AG23" s="451"/>
      <c r="AH23" s="496">
        <v>160000000</v>
      </c>
      <c r="AI23" s="43" t="s">
        <v>912</v>
      </c>
      <c r="AJ23" s="31" t="s">
        <v>913</v>
      </c>
      <c r="AK23" s="195">
        <v>0</v>
      </c>
      <c r="AL23" s="539"/>
      <c r="AM23" s="539"/>
      <c r="AN23" s="530"/>
      <c r="AO23" s="530"/>
      <c r="AP23" s="43" t="s">
        <v>1306</v>
      </c>
      <c r="AU23" t="s">
        <v>189</v>
      </c>
    </row>
    <row r="24" spans="1:47" ht="80.099999999999994" customHeight="1" x14ac:dyDescent="0.25">
      <c r="A24" s="43" t="s">
        <v>204</v>
      </c>
      <c r="B24" s="31" t="s">
        <v>226</v>
      </c>
      <c r="C24" s="43" t="s">
        <v>225</v>
      </c>
      <c r="D24" s="43" t="s">
        <v>231</v>
      </c>
      <c r="E24" s="54" t="s">
        <v>428</v>
      </c>
      <c r="F24" s="49">
        <v>2024130010242</v>
      </c>
      <c r="G24" s="43" t="s">
        <v>429</v>
      </c>
      <c r="H24" s="45" t="s">
        <v>664</v>
      </c>
      <c r="I24" s="43" t="s">
        <v>818</v>
      </c>
      <c r="J24" s="98">
        <v>0.5</v>
      </c>
      <c r="K24" s="31" t="s">
        <v>820</v>
      </c>
      <c r="L24" s="43" t="s">
        <v>187</v>
      </c>
      <c r="M24" s="43" t="s">
        <v>711</v>
      </c>
      <c r="N24" s="31">
        <v>1</v>
      </c>
      <c r="O24" s="259">
        <v>0</v>
      </c>
      <c r="P24" s="142">
        <f>O24/N24</f>
        <v>0</v>
      </c>
      <c r="Q24" s="120" t="s">
        <v>1137</v>
      </c>
      <c r="R24" s="120" t="s">
        <v>1138</v>
      </c>
      <c r="S24" s="51">
        <v>300</v>
      </c>
      <c r="T24" s="51">
        <v>600</v>
      </c>
      <c r="U24" s="51" t="s">
        <v>908</v>
      </c>
      <c r="V24" s="43" t="s">
        <v>448</v>
      </c>
      <c r="W24" s="43" t="s">
        <v>909</v>
      </c>
      <c r="X24" s="43" t="s">
        <v>910</v>
      </c>
      <c r="Y24" s="43" t="s">
        <v>914</v>
      </c>
      <c r="Z24" s="43" t="s">
        <v>898</v>
      </c>
      <c r="AA24" s="158">
        <v>20000000</v>
      </c>
      <c r="AB24" s="43" t="s">
        <v>898</v>
      </c>
      <c r="AC24" s="43" t="s">
        <v>898</v>
      </c>
      <c r="AD24" s="43" t="s">
        <v>1135</v>
      </c>
      <c r="AE24" s="124">
        <v>160000000</v>
      </c>
      <c r="AF24" s="124">
        <v>160000000</v>
      </c>
      <c r="AG24" s="452"/>
      <c r="AH24" s="497"/>
      <c r="AI24" s="43" t="s">
        <v>898</v>
      </c>
      <c r="AJ24" s="43" t="s">
        <v>898</v>
      </c>
      <c r="AK24" s="195" t="s">
        <v>898</v>
      </c>
      <c r="AL24" s="540"/>
      <c r="AM24" s="540"/>
      <c r="AN24" s="531"/>
      <c r="AO24" s="531"/>
      <c r="AP24" s="43" t="s">
        <v>1306</v>
      </c>
    </row>
    <row r="25" spans="1:47" ht="80.099999999999994" customHeight="1" x14ac:dyDescent="0.25">
      <c r="A25" s="43" t="s">
        <v>204</v>
      </c>
      <c r="B25" s="31" t="s">
        <v>226</v>
      </c>
      <c r="C25" s="43" t="s">
        <v>225</v>
      </c>
      <c r="D25" s="43" t="s">
        <v>231</v>
      </c>
      <c r="E25" s="54" t="s">
        <v>428</v>
      </c>
      <c r="F25" s="49">
        <v>2024130010242</v>
      </c>
      <c r="G25" s="43" t="s">
        <v>429</v>
      </c>
      <c r="H25" s="45" t="s">
        <v>665</v>
      </c>
      <c r="I25" s="43" t="s">
        <v>818</v>
      </c>
      <c r="J25" s="98">
        <v>0.5</v>
      </c>
      <c r="K25" s="31" t="s">
        <v>430</v>
      </c>
      <c r="L25" s="43" t="s">
        <v>187</v>
      </c>
      <c r="M25" s="43" t="s">
        <v>711</v>
      </c>
      <c r="N25" s="31">
        <v>1</v>
      </c>
      <c r="O25" s="259" t="s">
        <v>920</v>
      </c>
      <c r="P25" s="270" t="s">
        <v>920</v>
      </c>
      <c r="Q25" s="120" t="s">
        <v>1139</v>
      </c>
      <c r="R25" s="120" t="s">
        <v>1140</v>
      </c>
      <c r="S25" s="51">
        <v>150</v>
      </c>
      <c r="T25" s="51">
        <v>12000</v>
      </c>
      <c r="U25" s="51" t="s">
        <v>908</v>
      </c>
      <c r="V25" s="43" t="s">
        <v>448</v>
      </c>
      <c r="W25" s="43" t="s">
        <v>915</v>
      </c>
      <c r="X25" s="43" t="s">
        <v>910</v>
      </c>
      <c r="Y25" s="43" t="s">
        <v>914</v>
      </c>
      <c r="Z25" s="43" t="s">
        <v>898</v>
      </c>
      <c r="AA25" s="157">
        <v>20000000</v>
      </c>
      <c r="AB25" s="43" t="s">
        <v>898</v>
      </c>
      <c r="AC25" s="43" t="s">
        <v>898</v>
      </c>
      <c r="AD25" s="43" t="s">
        <v>1135</v>
      </c>
      <c r="AE25" s="124">
        <v>160000000</v>
      </c>
      <c r="AF25" s="124">
        <v>160000000</v>
      </c>
      <c r="AG25" s="452"/>
      <c r="AH25" s="497"/>
      <c r="AI25" s="43" t="s">
        <v>898</v>
      </c>
      <c r="AJ25" s="43" t="s">
        <v>898</v>
      </c>
      <c r="AK25" s="195" t="s">
        <v>898</v>
      </c>
      <c r="AL25" s="540"/>
      <c r="AM25" s="540"/>
      <c r="AN25" s="531"/>
      <c r="AO25" s="531"/>
      <c r="AP25" s="43" t="s">
        <v>1307</v>
      </c>
    </row>
    <row r="26" spans="1:47" ht="80.099999999999994" customHeight="1" x14ac:dyDescent="0.25">
      <c r="A26" s="43" t="s">
        <v>204</v>
      </c>
      <c r="B26" s="31" t="s">
        <v>226</v>
      </c>
      <c r="C26" s="43" t="s">
        <v>225</v>
      </c>
      <c r="D26" s="43" t="s">
        <v>231</v>
      </c>
      <c r="E26" s="54" t="s">
        <v>428</v>
      </c>
      <c r="F26" s="49">
        <v>2024130010242</v>
      </c>
      <c r="G26" s="43" t="s">
        <v>429</v>
      </c>
      <c r="H26" s="45" t="s">
        <v>653</v>
      </c>
      <c r="I26" s="43" t="s">
        <v>818</v>
      </c>
      <c r="J26" s="98">
        <v>0.5</v>
      </c>
      <c r="K26" s="31" t="s">
        <v>431</v>
      </c>
      <c r="L26" s="43" t="s">
        <v>187</v>
      </c>
      <c r="M26" s="43" t="s">
        <v>711</v>
      </c>
      <c r="N26" s="31">
        <v>1</v>
      </c>
      <c r="O26" s="259">
        <v>1</v>
      </c>
      <c r="P26" s="142">
        <f t="shared" ref="P26:P88" si="1">O26/N26</f>
        <v>1</v>
      </c>
      <c r="Q26" s="120" t="s">
        <v>1135</v>
      </c>
      <c r="R26" s="120" t="s">
        <v>1136</v>
      </c>
      <c r="S26" s="51">
        <v>365</v>
      </c>
      <c r="T26" s="51">
        <v>40</v>
      </c>
      <c r="U26" s="51" t="s">
        <v>908</v>
      </c>
      <c r="V26" s="43" t="s">
        <v>448</v>
      </c>
      <c r="W26" s="43" t="s">
        <v>916</v>
      </c>
      <c r="X26" s="43" t="s">
        <v>917</v>
      </c>
      <c r="Y26" s="43" t="s">
        <v>914</v>
      </c>
      <c r="Z26" s="43" t="s">
        <v>898</v>
      </c>
      <c r="AA26" s="43"/>
      <c r="AB26" s="43" t="s">
        <v>898</v>
      </c>
      <c r="AC26" s="43" t="s">
        <v>898</v>
      </c>
      <c r="AD26" s="43" t="s">
        <v>1135</v>
      </c>
      <c r="AE26" s="43"/>
      <c r="AF26" s="43"/>
      <c r="AG26" s="452"/>
      <c r="AH26" s="497"/>
      <c r="AI26" s="43" t="s">
        <v>898</v>
      </c>
      <c r="AJ26" s="43" t="s">
        <v>898</v>
      </c>
      <c r="AK26" s="195" t="s">
        <v>898</v>
      </c>
      <c r="AL26" s="540"/>
      <c r="AM26" s="540"/>
      <c r="AN26" s="531"/>
      <c r="AO26" s="531"/>
      <c r="AP26" s="43" t="s">
        <v>1308</v>
      </c>
    </row>
    <row r="27" spans="1:47" ht="80.099999999999994" customHeight="1" x14ac:dyDescent="0.25">
      <c r="A27" s="43" t="s">
        <v>204</v>
      </c>
      <c r="B27" s="31" t="s">
        <v>226</v>
      </c>
      <c r="C27" s="43" t="s">
        <v>225</v>
      </c>
      <c r="D27" s="43" t="s">
        <v>231</v>
      </c>
      <c r="E27" s="54" t="s">
        <v>428</v>
      </c>
      <c r="F27" s="49">
        <v>2024130010242</v>
      </c>
      <c r="G27" s="43" t="s">
        <v>429</v>
      </c>
      <c r="H27" s="45" t="s">
        <v>665</v>
      </c>
      <c r="I27" s="43" t="s">
        <v>821</v>
      </c>
      <c r="J27" s="98">
        <v>0.5</v>
      </c>
      <c r="K27" s="31" t="s">
        <v>432</v>
      </c>
      <c r="L27" s="43" t="s">
        <v>187</v>
      </c>
      <c r="M27" s="43" t="s">
        <v>711</v>
      </c>
      <c r="N27" s="31">
        <v>3</v>
      </c>
      <c r="O27" s="259">
        <v>0</v>
      </c>
      <c r="P27" s="142">
        <f t="shared" si="1"/>
        <v>0</v>
      </c>
      <c r="Q27" s="120" t="s">
        <v>1135</v>
      </c>
      <c r="R27" s="120" t="s">
        <v>1136</v>
      </c>
      <c r="S27" s="51">
        <v>369</v>
      </c>
      <c r="T27" s="51">
        <v>12000</v>
      </c>
      <c r="U27" s="51" t="s">
        <v>908</v>
      </c>
      <c r="V27" s="43" t="s">
        <v>448</v>
      </c>
      <c r="W27" s="43" t="s">
        <v>909</v>
      </c>
      <c r="X27" s="43" t="s">
        <v>910</v>
      </c>
      <c r="Y27" s="43" t="s">
        <v>914</v>
      </c>
      <c r="Z27" s="43" t="s">
        <v>898</v>
      </c>
      <c r="AA27" s="157">
        <v>10000000</v>
      </c>
      <c r="AB27" s="43" t="s">
        <v>898</v>
      </c>
      <c r="AC27" s="43" t="s">
        <v>898</v>
      </c>
      <c r="AD27" s="43" t="s">
        <v>1135</v>
      </c>
      <c r="AE27" s="124">
        <v>160000000</v>
      </c>
      <c r="AF27" s="124">
        <v>160000000</v>
      </c>
      <c r="AG27" s="452"/>
      <c r="AH27" s="497"/>
      <c r="AI27" s="43" t="s">
        <v>898</v>
      </c>
      <c r="AJ27" s="43" t="s">
        <v>898</v>
      </c>
      <c r="AK27" s="195" t="s">
        <v>898</v>
      </c>
      <c r="AL27" s="540"/>
      <c r="AM27" s="540"/>
      <c r="AN27" s="531"/>
      <c r="AO27" s="531"/>
      <c r="AP27" s="43" t="s">
        <v>1307</v>
      </c>
    </row>
    <row r="28" spans="1:47" ht="80.099999999999994" customHeight="1" x14ac:dyDescent="0.25">
      <c r="A28" s="43" t="s">
        <v>204</v>
      </c>
      <c r="B28" s="31" t="s">
        <v>226</v>
      </c>
      <c r="C28" s="43" t="s">
        <v>233</v>
      </c>
      <c r="D28" s="43" t="s">
        <v>232</v>
      </c>
      <c r="E28" s="54" t="s">
        <v>428</v>
      </c>
      <c r="F28" s="49">
        <v>2024130010242</v>
      </c>
      <c r="G28" s="43" t="s">
        <v>429</v>
      </c>
      <c r="H28" s="45" t="s">
        <v>653</v>
      </c>
      <c r="I28" s="43" t="s">
        <v>821</v>
      </c>
      <c r="J28" s="98">
        <v>0.5</v>
      </c>
      <c r="K28" s="29" t="s">
        <v>433</v>
      </c>
      <c r="L28" s="43" t="s">
        <v>187</v>
      </c>
      <c r="M28" s="31" t="s">
        <v>712</v>
      </c>
      <c r="N28" s="43">
        <v>1</v>
      </c>
      <c r="O28" s="259" t="s">
        <v>920</v>
      </c>
      <c r="P28" s="270" t="s">
        <v>920</v>
      </c>
      <c r="Q28" s="120" t="s">
        <v>1141</v>
      </c>
      <c r="R28" s="120" t="s">
        <v>1138</v>
      </c>
      <c r="S28" s="51">
        <v>210</v>
      </c>
      <c r="T28" s="51">
        <v>25</v>
      </c>
      <c r="U28" s="51" t="s">
        <v>908</v>
      </c>
      <c r="V28" s="43" t="s">
        <v>448</v>
      </c>
      <c r="W28" s="43" t="s">
        <v>909</v>
      </c>
      <c r="X28" s="43" t="s">
        <v>910</v>
      </c>
      <c r="Y28" s="43" t="s">
        <v>914</v>
      </c>
      <c r="Z28" s="43" t="s">
        <v>898</v>
      </c>
      <c r="AA28" s="157">
        <v>20000000</v>
      </c>
      <c r="AB28" s="43" t="s">
        <v>898</v>
      </c>
      <c r="AC28" s="43" t="s">
        <v>898</v>
      </c>
      <c r="AD28" s="43" t="s">
        <v>1135</v>
      </c>
      <c r="AE28" s="124">
        <v>160000000</v>
      </c>
      <c r="AF28" s="124">
        <v>160000000</v>
      </c>
      <c r="AG28" s="452"/>
      <c r="AH28" s="497"/>
      <c r="AI28" s="43" t="s">
        <v>898</v>
      </c>
      <c r="AJ28" s="43" t="s">
        <v>898</v>
      </c>
      <c r="AK28" s="195" t="s">
        <v>898</v>
      </c>
      <c r="AL28" s="540"/>
      <c r="AM28" s="540"/>
      <c r="AN28" s="531"/>
      <c r="AO28" s="531"/>
      <c r="AP28" s="43" t="s">
        <v>1309</v>
      </c>
    </row>
    <row r="29" spans="1:47" ht="80.099999999999994" customHeight="1" x14ac:dyDescent="0.25">
      <c r="A29" s="43" t="s">
        <v>204</v>
      </c>
      <c r="B29" s="31" t="s">
        <v>226</v>
      </c>
      <c r="C29" s="43" t="s">
        <v>233</v>
      </c>
      <c r="D29" s="43" t="s">
        <v>232</v>
      </c>
      <c r="E29" s="54" t="s">
        <v>428</v>
      </c>
      <c r="F29" s="49">
        <v>2024130010242</v>
      </c>
      <c r="G29" s="43" t="s">
        <v>429</v>
      </c>
      <c r="H29" s="45" t="s">
        <v>665</v>
      </c>
      <c r="I29" s="43" t="s">
        <v>821</v>
      </c>
      <c r="J29" s="98">
        <v>0.5</v>
      </c>
      <c r="K29" s="29" t="s">
        <v>434</v>
      </c>
      <c r="L29" s="43" t="s">
        <v>187</v>
      </c>
      <c r="M29" s="31" t="s">
        <v>712</v>
      </c>
      <c r="N29" s="43">
        <v>1</v>
      </c>
      <c r="O29" s="259">
        <v>1</v>
      </c>
      <c r="P29" s="142">
        <f t="shared" si="1"/>
        <v>1</v>
      </c>
      <c r="Q29" s="120" t="s">
        <v>1135</v>
      </c>
      <c r="R29" s="120" t="s">
        <v>1138</v>
      </c>
      <c r="S29" s="51">
        <v>330</v>
      </c>
      <c r="T29" s="51">
        <v>25</v>
      </c>
      <c r="U29" s="51" t="s">
        <v>908</v>
      </c>
      <c r="V29" s="43" t="s">
        <v>448</v>
      </c>
      <c r="W29" s="43" t="s">
        <v>909</v>
      </c>
      <c r="X29" s="43" t="s">
        <v>910</v>
      </c>
      <c r="Y29" s="43" t="s">
        <v>914</v>
      </c>
      <c r="Z29" s="43" t="s">
        <v>898</v>
      </c>
      <c r="AA29" s="157">
        <v>20000000</v>
      </c>
      <c r="AB29" s="43" t="s">
        <v>898</v>
      </c>
      <c r="AC29" s="43" t="s">
        <v>898</v>
      </c>
      <c r="AD29" s="43" t="s">
        <v>1135</v>
      </c>
      <c r="AE29" s="124">
        <v>160000000</v>
      </c>
      <c r="AF29" s="124">
        <v>160000000</v>
      </c>
      <c r="AG29" s="452"/>
      <c r="AH29" s="497"/>
      <c r="AI29" s="43" t="s">
        <v>898</v>
      </c>
      <c r="AJ29" s="43" t="s">
        <v>898</v>
      </c>
      <c r="AK29" s="195" t="s">
        <v>898</v>
      </c>
      <c r="AL29" s="540"/>
      <c r="AM29" s="540"/>
      <c r="AN29" s="531"/>
      <c r="AO29" s="531"/>
      <c r="AP29" s="43" t="s">
        <v>1310</v>
      </c>
    </row>
    <row r="30" spans="1:47" ht="80.099999999999994" customHeight="1" x14ac:dyDescent="0.25">
      <c r="A30" s="43" t="s">
        <v>204</v>
      </c>
      <c r="B30" s="31" t="s">
        <v>226</v>
      </c>
      <c r="C30" s="43" t="s">
        <v>233</v>
      </c>
      <c r="D30" s="43" t="s">
        <v>232</v>
      </c>
      <c r="E30" s="54" t="s">
        <v>428</v>
      </c>
      <c r="F30" s="49">
        <v>2024130010242</v>
      </c>
      <c r="G30" s="43" t="s">
        <v>429</v>
      </c>
      <c r="H30" s="45" t="s">
        <v>654</v>
      </c>
      <c r="I30" s="43" t="s">
        <v>821</v>
      </c>
      <c r="J30" s="98">
        <v>0.5</v>
      </c>
      <c r="K30" s="29" t="s">
        <v>435</v>
      </c>
      <c r="L30" s="43" t="s">
        <v>187</v>
      </c>
      <c r="M30" s="31" t="s">
        <v>712</v>
      </c>
      <c r="N30" s="43">
        <v>1</v>
      </c>
      <c r="O30" s="259" t="s">
        <v>920</v>
      </c>
      <c r="P30" s="270" t="s">
        <v>920</v>
      </c>
      <c r="Q30" s="120" t="s">
        <v>1142</v>
      </c>
      <c r="R30" s="120" t="s">
        <v>1138</v>
      </c>
      <c r="S30" s="51">
        <v>90</v>
      </c>
      <c r="T30" s="51">
        <v>25</v>
      </c>
      <c r="U30" s="51" t="s">
        <v>908</v>
      </c>
      <c r="V30" s="43" t="s">
        <v>448</v>
      </c>
      <c r="W30" s="43" t="s">
        <v>909</v>
      </c>
      <c r="X30" s="43" t="s">
        <v>910</v>
      </c>
      <c r="Y30" s="43" t="s">
        <v>914</v>
      </c>
      <c r="Z30" s="43" t="s">
        <v>898</v>
      </c>
      <c r="AA30" s="157">
        <v>10000000</v>
      </c>
      <c r="AB30" s="43" t="s">
        <v>898</v>
      </c>
      <c r="AC30" s="43" t="s">
        <v>898</v>
      </c>
      <c r="AD30" s="43" t="s">
        <v>1135</v>
      </c>
      <c r="AE30" s="124">
        <v>160000000</v>
      </c>
      <c r="AF30" s="124">
        <v>160000000</v>
      </c>
      <c r="AG30" s="452"/>
      <c r="AH30" s="497"/>
      <c r="AI30" s="43" t="s">
        <v>898</v>
      </c>
      <c r="AJ30" s="43" t="s">
        <v>898</v>
      </c>
      <c r="AK30" s="195" t="s">
        <v>898</v>
      </c>
      <c r="AL30" s="540"/>
      <c r="AM30" s="540"/>
      <c r="AN30" s="531"/>
      <c r="AO30" s="531"/>
      <c r="AP30" s="43" t="s">
        <v>1307</v>
      </c>
    </row>
    <row r="31" spans="1:47" ht="80.099999999999994" customHeight="1" x14ac:dyDescent="0.25">
      <c r="A31" s="43" t="s">
        <v>204</v>
      </c>
      <c r="B31" s="31" t="s">
        <v>226</v>
      </c>
      <c r="C31" s="43" t="s">
        <v>233</v>
      </c>
      <c r="D31" s="43" t="s">
        <v>232</v>
      </c>
      <c r="E31" s="54" t="s">
        <v>428</v>
      </c>
      <c r="F31" s="49">
        <v>2024130010242</v>
      </c>
      <c r="G31" s="43" t="s">
        <v>429</v>
      </c>
      <c r="H31" s="45" t="s">
        <v>653</v>
      </c>
      <c r="I31" s="43" t="s">
        <v>821</v>
      </c>
      <c r="J31" s="98">
        <v>0.5</v>
      </c>
      <c r="K31" s="29" t="s">
        <v>436</v>
      </c>
      <c r="L31" s="43" t="s">
        <v>187</v>
      </c>
      <c r="M31" s="31" t="s">
        <v>712</v>
      </c>
      <c r="N31" s="43">
        <v>1</v>
      </c>
      <c r="O31" s="259">
        <v>0</v>
      </c>
      <c r="P31" s="142">
        <f t="shared" si="1"/>
        <v>0</v>
      </c>
      <c r="Q31" s="120" t="s">
        <v>1143</v>
      </c>
      <c r="R31" s="120" t="s">
        <v>1138</v>
      </c>
      <c r="S31" s="51">
        <v>270</v>
      </c>
      <c r="T31" s="51">
        <v>25</v>
      </c>
      <c r="U31" s="51" t="s">
        <v>908</v>
      </c>
      <c r="V31" s="43" t="s">
        <v>448</v>
      </c>
      <c r="W31" s="43" t="s">
        <v>918</v>
      </c>
      <c r="X31" s="43" t="s">
        <v>919</v>
      </c>
      <c r="Y31" s="43" t="s">
        <v>896</v>
      </c>
      <c r="Z31" s="43" t="s">
        <v>911</v>
      </c>
      <c r="AA31" s="157">
        <v>10000000</v>
      </c>
      <c r="AB31" s="43" t="s">
        <v>63</v>
      </c>
      <c r="AC31" s="43" t="s">
        <v>50</v>
      </c>
      <c r="AD31" s="43" t="s">
        <v>1135</v>
      </c>
      <c r="AE31" s="124">
        <v>160000000</v>
      </c>
      <c r="AF31" s="124">
        <v>160000000</v>
      </c>
      <c r="AG31" s="452"/>
      <c r="AH31" s="497"/>
      <c r="AI31" s="43" t="s">
        <v>920</v>
      </c>
      <c r="AJ31" s="43" t="s">
        <v>920</v>
      </c>
      <c r="AK31" s="195" t="s">
        <v>898</v>
      </c>
      <c r="AL31" s="540"/>
      <c r="AM31" s="540"/>
      <c r="AN31" s="531"/>
      <c r="AO31" s="531"/>
      <c r="AP31" s="43" t="s">
        <v>1309</v>
      </c>
      <c r="AU31" t="s">
        <v>190</v>
      </c>
    </row>
    <row r="32" spans="1:47" ht="80.099999999999994" customHeight="1" x14ac:dyDescent="0.25">
      <c r="A32" s="43" t="s">
        <v>204</v>
      </c>
      <c r="B32" s="31" t="s">
        <v>226</v>
      </c>
      <c r="C32" s="43" t="s">
        <v>233</v>
      </c>
      <c r="D32" s="43" t="s">
        <v>232</v>
      </c>
      <c r="E32" s="54" t="s">
        <v>428</v>
      </c>
      <c r="F32" s="49">
        <v>2024130010242</v>
      </c>
      <c r="G32" s="43" t="s">
        <v>429</v>
      </c>
      <c r="H32" s="45" t="s">
        <v>653</v>
      </c>
      <c r="I32" s="43" t="s">
        <v>821</v>
      </c>
      <c r="J32" s="98">
        <v>0.5</v>
      </c>
      <c r="K32" s="29" t="s">
        <v>437</v>
      </c>
      <c r="L32" s="43" t="s">
        <v>187</v>
      </c>
      <c r="M32" s="31" t="s">
        <v>712</v>
      </c>
      <c r="N32" s="43">
        <v>1</v>
      </c>
      <c r="O32" s="259">
        <v>0</v>
      </c>
      <c r="P32" s="142">
        <f t="shared" si="1"/>
        <v>0</v>
      </c>
      <c r="Q32" s="120" t="s">
        <v>1143</v>
      </c>
      <c r="R32" s="120" t="s">
        <v>1138</v>
      </c>
      <c r="S32" s="51">
        <v>270</v>
      </c>
      <c r="T32" s="51">
        <v>25</v>
      </c>
      <c r="U32" s="51" t="s">
        <v>908</v>
      </c>
      <c r="V32" s="43" t="s">
        <v>448</v>
      </c>
      <c r="W32" s="43" t="s">
        <v>918</v>
      </c>
      <c r="X32" s="43" t="s">
        <v>919</v>
      </c>
      <c r="Y32" s="43" t="s">
        <v>914</v>
      </c>
      <c r="Z32" s="43" t="s">
        <v>898</v>
      </c>
      <c r="AA32" s="157">
        <v>10000000</v>
      </c>
      <c r="AB32" s="43" t="s">
        <v>898</v>
      </c>
      <c r="AC32" s="43" t="s">
        <v>898</v>
      </c>
      <c r="AD32" s="43" t="s">
        <v>1135</v>
      </c>
      <c r="AE32" s="124">
        <v>160000000</v>
      </c>
      <c r="AF32" s="124">
        <v>160000000</v>
      </c>
      <c r="AG32" s="453"/>
      <c r="AH32" s="497"/>
      <c r="AI32" s="43" t="s">
        <v>898</v>
      </c>
      <c r="AJ32" s="43" t="s">
        <v>898</v>
      </c>
      <c r="AK32" s="195" t="s">
        <v>898</v>
      </c>
      <c r="AL32" s="541"/>
      <c r="AM32" s="541"/>
      <c r="AN32" s="532"/>
      <c r="AO32" s="532"/>
      <c r="AP32" s="43" t="s">
        <v>1309</v>
      </c>
    </row>
    <row r="33" spans="1:42" ht="80.099999999999994" customHeight="1" x14ac:dyDescent="0.25">
      <c r="A33" s="515"/>
      <c r="B33" s="516"/>
      <c r="C33" s="516"/>
      <c r="D33" s="517"/>
      <c r="E33" s="518" t="s">
        <v>1383</v>
      </c>
      <c r="F33" s="519"/>
      <c r="G33" s="519"/>
      <c r="H33" s="519"/>
      <c r="I33" s="519"/>
      <c r="J33" s="519"/>
      <c r="K33" s="519"/>
      <c r="L33" s="519"/>
      <c r="M33" s="519"/>
      <c r="N33" s="519"/>
      <c r="O33" s="520"/>
      <c r="P33" s="279">
        <f>AVERAGE(P23:P32)</f>
        <v>0.2857142857142857</v>
      </c>
      <c r="Q33" s="120"/>
      <c r="R33" s="120"/>
      <c r="S33" s="51"/>
      <c r="T33" s="51"/>
      <c r="U33" s="51"/>
      <c r="V33" s="43"/>
      <c r="W33" s="43"/>
      <c r="X33" s="43"/>
      <c r="Y33" s="43"/>
      <c r="Z33" s="43"/>
      <c r="AA33" s="157"/>
      <c r="AB33" s="43"/>
      <c r="AC33" s="43"/>
      <c r="AD33" s="43"/>
      <c r="AE33" s="124"/>
      <c r="AF33" s="124"/>
      <c r="AG33" s="224"/>
      <c r="AH33" s="332"/>
      <c r="AI33" s="43"/>
      <c r="AJ33" s="515"/>
      <c r="AK33" s="516"/>
      <c r="AL33" s="516"/>
      <c r="AM33" s="517"/>
      <c r="AN33" s="355"/>
      <c r="AO33" s="355"/>
      <c r="AP33" s="43"/>
    </row>
    <row r="34" spans="1:42" ht="80.099999999999994" customHeight="1" x14ac:dyDescent="0.25">
      <c r="A34" s="43" t="s">
        <v>389</v>
      </c>
      <c r="B34" s="31" t="s">
        <v>234</v>
      </c>
      <c r="C34" s="43" t="s">
        <v>233</v>
      </c>
      <c r="D34" s="43" t="s">
        <v>245</v>
      </c>
      <c r="E34" s="76" t="s">
        <v>438</v>
      </c>
      <c r="F34" s="49">
        <v>2024130010252</v>
      </c>
      <c r="G34" s="43" t="s">
        <v>439</v>
      </c>
      <c r="H34" s="43" t="s">
        <v>440</v>
      </c>
      <c r="I34" s="43" t="s">
        <v>822</v>
      </c>
      <c r="J34" s="98">
        <v>1</v>
      </c>
      <c r="K34" s="48" t="s">
        <v>441</v>
      </c>
      <c r="L34" s="43" t="s">
        <v>187</v>
      </c>
      <c r="M34" s="31" t="s">
        <v>713</v>
      </c>
      <c r="N34" s="43">
        <v>1</v>
      </c>
      <c r="O34" s="260">
        <v>0.17</v>
      </c>
      <c r="P34" s="142">
        <f t="shared" si="1"/>
        <v>0.17</v>
      </c>
      <c r="Q34" s="120" t="s">
        <v>1135</v>
      </c>
      <c r="R34" s="120" t="s">
        <v>1136</v>
      </c>
      <c r="S34" s="51">
        <v>180</v>
      </c>
      <c r="T34" s="51" t="s">
        <v>920</v>
      </c>
      <c r="U34" s="51" t="s">
        <v>908</v>
      </c>
      <c r="V34" s="43" t="s">
        <v>449</v>
      </c>
      <c r="W34" s="43" t="s">
        <v>921</v>
      </c>
      <c r="X34" s="43" t="s">
        <v>922</v>
      </c>
      <c r="Y34" s="43" t="s">
        <v>896</v>
      </c>
      <c r="Z34" s="43" t="s">
        <v>923</v>
      </c>
      <c r="AA34" s="124">
        <v>0</v>
      </c>
      <c r="AB34" s="43"/>
      <c r="AC34" s="43" t="s">
        <v>40</v>
      </c>
      <c r="AD34" s="128" t="s">
        <v>920</v>
      </c>
      <c r="AE34" s="124">
        <v>0</v>
      </c>
      <c r="AF34" s="124">
        <v>0</v>
      </c>
      <c r="AG34" s="454">
        <v>112893669955</v>
      </c>
      <c r="AH34" s="496">
        <v>112893669955</v>
      </c>
      <c r="AI34" s="43" t="s">
        <v>924</v>
      </c>
      <c r="AJ34" s="43" t="s">
        <v>925</v>
      </c>
      <c r="AK34" s="207">
        <v>0</v>
      </c>
      <c r="AL34" s="545">
        <v>107786937575</v>
      </c>
      <c r="AM34" s="545">
        <v>0</v>
      </c>
      <c r="AN34" s="527">
        <f>AL34/AH34</f>
        <v>0.95476511320753799</v>
      </c>
      <c r="AO34" s="527">
        <f>AM34/AH34</f>
        <v>0</v>
      </c>
      <c r="AP34" s="43" t="s">
        <v>1311</v>
      </c>
    </row>
    <row r="35" spans="1:42" ht="80.099999999999994" customHeight="1" x14ac:dyDescent="0.25">
      <c r="A35" s="43" t="s">
        <v>389</v>
      </c>
      <c r="B35" s="31" t="s">
        <v>234</v>
      </c>
      <c r="C35" s="43" t="s">
        <v>233</v>
      </c>
      <c r="D35" s="43" t="s">
        <v>245</v>
      </c>
      <c r="E35" s="76" t="s">
        <v>438</v>
      </c>
      <c r="F35" s="49">
        <v>2024130010252</v>
      </c>
      <c r="G35" s="43" t="s">
        <v>439</v>
      </c>
      <c r="H35" s="43" t="s">
        <v>440</v>
      </c>
      <c r="I35" s="43" t="s">
        <v>822</v>
      </c>
      <c r="J35" s="98">
        <v>1</v>
      </c>
      <c r="K35" s="48" t="s">
        <v>442</v>
      </c>
      <c r="L35" s="43" t="s">
        <v>187</v>
      </c>
      <c r="M35" s="31" t="s">
        <v>713</v>
      </c>
      <c r="N35" s="43">
        <v>1</v>
      </c>
      <c r="O35" s="259">
        <v>0</v>
      </c>
      <c r="P35" s="142">
        <f t="shared" si="1"/>
        <v>0</v>
      </c>
      <c r="Q35" s="120" t="s">
        <v>1144</v>
      </c>
      <c r="R35" s="120" t="s">
        <v>1140</v>
      </c>
      <c r="S35" s="51">
        <v>120</v>
      </c>
      <c r="T35" s="51" t="s">
        <v>920</v>
      </c>
      <c r="U35" s="51" t="s">
        <v>908</v>
      </c>
      <c r="V35" s="43" t="s">
        <v>449</v>
      </c>
      <c r="W35" s="43" t="s">
        <v>926</v>
      </c>
      <c r="X35" s="43" t="s">
        <v>927</v>
      </c>
      <c r="Y35" s="43" t="s">
        <v>896</v>
      </c>
      <c r="Z35" s="43" t="s">
        <v>923</v>
      </c>
      <c r="AA35" s="124">
        <v>0</v>
      </c>
      <c r="AB35" s="43"/>
      <c r="AC35" s="43" t="s">
        <v>40</v>
      </c>
      <c r="AD35" s="128" t="s">
        <v>920</v>
      </c>
      <c r="AE35" s="124">
        <v>0</v>
      </c>
      <c r="AF35" s="124">
        <v>0</v>
      </c>
      <c r="AG35" s="455"/>
      <c r="AH35" s="497"/>
      <c r="AI35" s="43" t="s">
        <v>924</v>
      </c>
      <c r="AJ35" s="43" t="s">
        <v>925</v>
      </c>
      <c r="AK35" s="207">
        <v>0</v>
      </c>
      <c r="AL35" s="546"/>
      <c r="AM35" s="546"/>
      <c r="AN35" s="528"/>
      <c r="AO35" s="528"/>
      <c r="AP35" s="43" t="s">
        <v>1312</v>
      </c>
    </row>
    <row r="36" spans="1:42" ht="80.099999999999994" customHeight="1" x14ac:dyDescent="0.25">
      <c r="A36" s="43" t="s">
        <v>389</v>
      </c>
      <c r="B36" s="31" t="s">
        <v>234</v>
      </c>
      <c r="C36" s="43" t="s">
        <v>233</v>
      </c>
      <c r="D36" s="43" t="s">
        <v>245</v>
      </c>
      <c r="E36" s="76" t="s">
        <v>438</v>
      </c>
      <c r="F36" s="49">
        <v>2024130010252</v>
      </c>
      <c r="G36" s="43" t="s">
        <v>439</v>
      </c>
      <c r="H36" s="43" t="s">
        <v>440</v>
      </c>
      <c r="I36" s="43" t="s">
        <v>822</v>
      </c>
      <c r="J36" s="98">
        <v>1</v>
      </c>
      <c r="K36" s="48" t="s">
        <v>443</v>
      </c>
      <c r="L36" s="43" t="s">
        <v>187</v>
      </c>
      <c r="M36" s="31" t="s">
        <v>713</v>
      </c>
      <c r="N36" s="43" t="s">
        <v>920</v>
      </c>
      <c r="O36" s="259" t="s">
        <v>920</v>
      </c>
      <c r="P36" s="43" t="s">
        <v>920</v>
      </c>
      <c r="Q36" s="120" t="s">
        <v>920</v>
      </c>
      <c r="R36" s="120" t="s">
        <v>920</v>
      </c>
      <c r="S36" s="51" t="s">
        <v>920</v>
      </c>
      <c r="T36" s="51" t="s">
        <v>920</v>
      </c>
      <c r="U36" s="51" t="s">
        <v>908</v>
      </c>
      <c r="V36" s="43" t="s">
        <v>449</v>
      </c>
      <c r="W36" s="43" t="s">
        <v>928</v>
      </c>
      <c r="X36" s="43" t="s">
        <v>929</v>
      </c>
      <c r="Y36" s="43" t="s">
        <v>896</v>
      </c>
      <c r="Z36" s="43" t="s">
        <v>923</v>
      </c>
      <c r="AA36" s="124">
        <v>0</v>
      </c>
      <c r="AB36" s="43"/>
      <c r="AC36" s="43" t="s">
        <v>40</v>
      </c>
      <c r="AD36" s="128" t="s">
        <v>920</v>
      </c>
      <c r="AE36" s="124">
        <v>0</v>
      </c>
      <c r="AF36" s="124">
        <v>0</v>
      </c>
      <c r="AG36" s="455"/>
      <c r="AH36" s="497"/>
      <c r="AI36" s="43" t="s">
        <v>924</v>
      </c>
      <c r="AJ36" s="43" t="s">
        <v>925</v>
      </c>
      <c r="AK36" s="207">
        <v>0</v>
      </c>
      <c r="AL36" s="546"/>
      <c r="AM36" s="546"/>
      <c r="AN36" s="528"/>
      <c r="AO36" s="528"/>
      <c r="AP36" s="43" t="s">
        <v>1313</v>
      </c>
    </row>
    <row r="37" spans="1:42" s="1" customFormat="1" ht="80.099999999999994" customHeight="1" x14ac:dyDescent="0.25">
      <c r="A37" s="31" t="s">
        <v>389</v>
      </c>
      <c r="B37" s="31" t="s">
        <v>234</v>
      </c>
      <c r="C37" s="31" t="s">
        <v>233</v>
      </c>
      <c r="D37" s="31" t="s">
        <v>245</v>
      </c>
      <c r="E37" s="76" t="s">
        <v>438</v>
      </c>
      <c r="F37" s="108">
        <v>2024130010252</v>
      </c>
      <c r="G37" s="31" t="s">
        <v>439</v>
      </c>
      <c r="H37" s="31" t="s">
        <v>440</v>
      </c>
      <c r="I37" s="31" t="s">
        <v>822</v>
      </c>
      <c r="J37" s="33">
        <v>1</v>
      </c>
      <c r="K37" s="141" t="s">
        <v>444</v>
      </c>
      <c r="L37" s="31" t="s">
        <v>187</v>
      </c>
      <c r="M37" s="31" t="s">
        <v>713</v>
      </c>
      <c r="N37" s="159">
        <v>45738</v>
      </c>
      <c r="O37" s="259">
        <v>49325</v>
      </c>
      <c r="P37" s="142">
        <v>1</v>
      </c>
      <c r="Q37" s="133" t="s">
        <v>1145</v>
      </c>
      <c r="R37" s="133" t="s">
        <v>1136</v>
      </c>
      <c r="S37" s="27">
        <v>180</v>
      </c>
      <c r="T37" s="159">
        <v>45738</v>
      </c>
      <c r="U37" s="27" t="s">
        <v>908</v>
      </c>
      <c r="V37" s="31" t="s">
        <v>449</v>
      </c>
      <c r="W37" s="31" t="s">
        <v>930</v>
      </c>
      <c r="X37" s="31" t="s">
        <v>931</v>
      </c>
      <c r="Y37" s="31" t="s">
        <v>896</v>
      </c>
      <c r="Z37" s="31" t="s">
        <v>932</v>
      </c>
      <c r="AA37" s="160">
        <v>109893669955</v>
      </c>
      <c r="AB37" s="31" t="s">
        <v>63</v>
      </c>
      <c r="AC37" s="31" t="s">
        <v>48</v>
      </c>
      <c r="AD37" s="129" t="s">
        <v>1135</v>
      </c>
      <c r="AE37" s="160">
        <v>109893669955</v>
      </c>
      <c r="AF37" s="160">
        <v>109893669955</v>
      </c>
      <c r="AG37" s="455"/>
      <c r="AH37" s="497"/>
      <c r="AI37" s="31" t="s">
        <v>933</v>
      </c>
      <c r="AJ37" s="31" t="s">
        <v>925</v>
      </c>
      <c r="AK37" s="207">
        <v>107223702965</v>
      </c>
      <c r="AL37" s="546"/>
      <c r="AM37" s="546"/>
      <c r="AN37" s="528"/>
      <c r="AO37" s="528"/>
      <c r="AP37" s="31" t="s">
        <v>1314</v>
      </c>
    </row>
    <row r="38" spans="1:42" ht="80.099999999999994" customHeight="1" x14ac:dyDescent="0.25">
      <c r="A38" s="43" t="s">
        <v>389</v>
      </c>
      <c r="B38" s="31" t="s">
        <v>234</v>
      </c>
      <c r="C38" s="43" t="s">
        <v>233</v>
      </c>
      <c r="D38" s="43" t="s">
        <v>245</v>
      </c>
      <c r="E38" s="76" t="s">
        <v>438</v>
      </c>
      <c r="F38" s="49">
        <v>2024130010252</v>
      </c>
      <c r="G38" s="43" t="s">
        <v>439</v>
      </c>
      <c r="H38" s="43" t="s">
        <v>440</v>
      </c>
      <c r="I38" s="43" t="s">
        <v>822</v>
      </c>
      <c r="J38" s="98">
        <v>1</v>
      </c>
      <c r="K38" s="48" t="s">
        <v>445</v>
      </c>
      <c r="L38" s="43" t="s">
        <v>187</v>
      </c>
      <c r="M38" s="31" t="s">
        <v>713</v>
      </c>
      <c r="N38" s="43">
        <v>1</v>
      </c>
      <c r="O38" s="259">
        <v>1</v>
      </c>
      <c r="P38" s="142">
        <f t="shared" si="1"/>
        <v>1</v>
      </c>
      <c r="Q38" s="133" t="s">
        <v>1145</v>
      </c>
      <c r="R38" s="133" t="s">
        <v>1136</v>
      </c>
      <c r="S38" s="51">
        <v>180</v>
      </c>
      <c r="T38" s="51">
        <v>186000</v>
      </c>
      <c r="U38" s="51" t="s">
        <v>908</v>
      </c>
      <c r="V38" s="43" t="s">
        <v>449</v>
      </c>
      <c r="W38" s="43" t="s">
        <v>934</v>
      </c>
      <c r="X38" s="43" t="s">
        <v>931</v>
      </c>
      <c r="Y38" s="43" t="s">
        <v>896</v>
      </c>
      <c r="Z38" s="43" t="s">
        <v>935</v>
      </c>
      <c r="AA38" s="124">
        <v>0</v>
      </c>
      <c r="AB38" s="43"/>
      <c r="AC38" s="43" t="s">
        <v>40</v>
      </c>
      <c r="AD38" s="128" t="s">
        <v>920</v>
      </c>
      <c r="AE38" s="124">
        <v>0</v>
      </c>
      <c r="AF38" s="124">
        <v>0</v>
      </c>
      <c r="AG38" s="455"/>
      <c r="AH38" s="497"/>
      <c r="AI38" s="43" t="s">
        <v>920</v>
      </c>
      <c r="AJ38" s="43" t="s">
        <v>920</v>
      </c>
      <c r="AK38" s="207" t="s">
        <v>920</v>
      </c>
      <c r="AL38" s="546"/>
      <c r="AM38" s="546"/>
      <c r="AN38" s="528"/>
      <c r="AO38" s="528"/>
      <c r="AP38" s="43" t="s">
        <v>1315</v>
      </c>
    </row>
    <row r="39" spans="1:42" ht="80.099999999999994" customHeight="1" x14ac:dyDescent="0.25">
      <c r="A39" s="43" t="s">
        <v>389</v>
      </c>
      <c r="B39" s="31" t="s">
        <v>234</v>
      </c>
      <c r="C39" s="43" t="s">
        <v>233</v>
      </c>
      <c r="D39" s="43" t="s">
        <v>245</v>
      </c>
      <c r="E39" s="76" t="s">
        <v>438</v>
      </c>
      <c r="F39" s="49">
        <v>2024130010252</v>
      </c>
      <c r="G39" s="43" t="s">
        <v>439</v>
      </c>
      <c r="H39" s="43" t="s">
        <v>440</v>
      </c>
      <c r="I39" s="43" t="s">
        <v>822</v>
      </c>
      <c r="J39" s="98">
        <v>1</v>
      </c>
      <c r="K39" s="48" t="s">
        <v>446</v>
      </c>
      <c r="L39" s="43" t="s">
        <v>187</v>
      </c>
      <c r="M39" s="31" t="s">
        <v>713</v>
      </c>
      <c r="N39" s="43">
        <v>3</v>
      </c>
      <c r="O39" s="259">
        <v>0</v>
      </c>
      <c r="P39" s="142">
        <f t="shared" si="1"/>
        <v>0</v>
      </c>
      <c r="Q39" s="120" t="s">
        <v>1146</v>
      </c>
      <c r="R39" s="120" t="s">
        <v>1136</v>
      </c>
      <c r="S39" s="51">
        <v>150</v>
      </c>
      <c r="T39" s="51" t="s">
        <v>920</v>
      </c>
      <c r="U39" s="51" t="s">
        <v>908</v>
      </c>
      <c r="V39" s="43" t="s">
        <v>449</v>
      </c>
      <c r="W39" s="43" t="s">
        <v>936</v>
      </c>
      <c r="X39" s="43" t="s">
        <v>937</v>
      </c>
      <c r="Y39" s="43" t="s">
        <v>896</v>
      </c>
      <c r="Z39" s="43" t="s">
        <v>923</v>
      </c>
      <c r="AA39" s="124">
        <v>3000000000</v>
      </c>
      <c r="AB39" s="43" t="s">
        <v>63</v>
      </c>
      <c r="AC39" s="43" t="s">
        <v>40</v>
      </c>
      <c r="AD39" s="128" t="s">
        <v>1135</v>
      </c>
      <c r="AE39" s="124">
        <v>3000000000</v>
      </c>
      <c r="AF39" s="124">
        <v>3000000000</v>
      </c>
      <c r="AG39" s="455"/>
      <c r="AH39" s="497"/>
      <c r="AI39" s="43" t="s">
        <v>924</v>
      </c>
      <c r="AJ39" s="43" t="s">
        <v>925</v>
      </c>
      <c r="AK39" s="207">
        <v>563234610</v>
      </c>
      <c r="AL39" s="546"/>
      <c r="AM39" s="546"/>
      <c r="AN39" s="528"/>
      <c r="AO39" s="528"/>
      <c r="AP39" s="43" t="s">
        <v>1316</v>
      </c>
    </row>
    <row r="40" spans="1:42" ht="80.099999999999994" customHeight="1" x14ac:dyDescent="0.25">
      <c r="A40" s="43" t="s">
        <v>389</v>
      </c>
      <c r="B40" s="31" t="s">
        <v>234</v>
      </c>
      <c r="C40" s="43" t="s">
        <v>233</v>
      </c>
      <c r="D40" s="43" t="s">
        <v>245</v>
      </c>
      <c r="E40" s="76" t="s">
        <v>438</v>
      </c>
      <c r="F40" s="49">
        <v>2024130010252</v>
      </c>
      <c r="G40" s="43" t="s">
        <v>439</v>
      </c>
      <c r="H40" s="43" t="s">
        <v>440</v>
      </c>
      <c r="I40" s="43" t="s">
        <v>822</v>
      </c>
      <c r="J40" s="98">
        <v>1</v>
      </c>
      <c r="K40" s="48" t="s">
        <v>447</v>
      </c>
      <c r="L40" s="43" t="s">
        <v>187</v>
      </c>
      <c r="M40" s="31" t="s">
        <v>713</v>
      </c>
      <c r="N40" s="43">
        <v>1</v>
      </c>
      <c r="O40" s="259">
        <v>0</v>
      </c>
      <c r="P40" s="142">
        <f t="shared" si="1"/>
        <v>0</v>
      </c>
      <c r="Q40" s="133" t="s">
        <v>1145</v>
      </c>
      <c r="R40" s="133" t="s">
        <v>1136</v>
      </c>
      <c r="S40" s="51">
        <v>180</v>
      </c>
      <c r="T40" s="51" t="s">
        <v>920</v>
      </c>
      <c r="U40" s="51" t="s">
        <v>920</v>
      </c>
      <c r="V40" s="43" t="s">
        <v>449</v>
      </c>
      <c r="W40" s="43" t="s">
        <v>936</v>
      </c>
      <c r="X40" s="43" t="s">
        <v>937</v>
      </c>
      <c r="Y40" s="43" t="s">
        <v>914</v>
      </c>
      <c r="Z40" s="43" t="s">
        <v>920</v>
      </c>
      <c r="AA40" s="124">
        <v>0</v>
      </c>
      <c r="AB40" s="43" t="s">
        <v>920</v>
      </c>
      <c r="AC40" s="43" t="s">
        <v>920</v>
      </c>
      <c r="AD40" s="43" t="s">
        <v>1109</v>
      </c>
      <c r="AE40" s="124">
        <v>0</v>
      </c>
      <c r="AF40" s="124">
        <v>0</v>
      </c>
      <c r="AG40" s="456"/>
      <c r="AH40" s="498"/>
      <c r="AI40" s="43" t="s">
        <v>920</v>
      </c>
      <c r="AJ40" s="43" t="s">
        <v>920</v>
      </c>
      <c r="AK40" s="207" t="s">
        <v>920</v>
      </c>
      <c r="AL40" s="547"/>
      <c r="AM40" s="547"/>
      <c r="AN40" s="529"/>
      <c r="AO40" s="529"/>
      <c r="AP40" s="43" t="s">
        <v>1316</v>
      </c>
    </row>
    <row r="41" spans="1:42" ht="80.099999999999994" customHeight="1" x14ac:dyDescent="0.25">
      <c r="A41" s="515"/>
      <c r="B41" s="516"/>
      <c r="C41" s="516"/>
      <c r="D41" s="517"/>
      <c r="E41" s="518" t="s">
        <v>1384</v>
      </c>
      <c r="F41" s="519"/>
      <c r="G41" s="519"/>
      <c r="H41" s="519"/>
      <c r="I41" s="519"/>
      <c r="J41" s="519"/>
      <c r="K41" s="519"/>
      <c r="L41" s="519"/>
      <c r="M41" s="519"/>
      <c r="N41" s="519"/>
      <c r="O41" s="520"/>
      <c r="P41" s="279">
        <f>AVERAGE(P34:P40)</f>
        <v>0.36166666666666664</v>
      </c>
      <c r="Q41" s="133"/>
      <c r="R41" s="133"/>
      <c r="S41" s="51"/>
      <c r="T41" s="51"/>
      <c r="U41" s="51"/>
      <c r="V41" s="43"/>
      <c r="W41" s="43"/>
      <c r="X41" s="43"/>
      <c r="Y41" s="43"/>
      <c r="Z41" s="43"/>
      <c r="AA41" s="124"/>
      <c r="AB41" s="43"/>
      <c r="AC41" s="43"/>
      <c r="AD41" s="43"/>
      <c r="AE41" s="124"/>
      <c r="AF41" s="124"/>
      <c r="AG41" s="220"/>
      <c r="AH41" s="333"/>
      <c r="AI41" s="43"/>
      <c r="AJ41" s="515"/>
      <c r="AK41" s="516"/>
      <c r="AL41" s="516"/>
      <c r="AM41" s="517"/>
      <c r="AN41" s="356"/>
      <c r="AO41" s="356"/>
      <c r="AP41" s="43"/>
    </row>
    <row r="42" spans="1:42" ht="80.099999999999994" customHeight="1" x14ac:dyDescent="0.25">
      <c r="A42" s="43" t="s">
        <v>389</v>
      </c>
      <c r="B42" s="31" t="s">
        <v>234</v>
      </c>
      <c r="C42" s="43" t="s">
        <v>251</v>
      </c>
      <c r="D42" s="43" t="s">
        <v>246</v>
      </c>
      <c r="E42" s="55" t="s">
        <v>450</v>
      </c>
      <c r="F42" s="49">
        <v>2024130010256</v>
      </c>
      <c r="G42" s="43" t="s">
        <v>656</v>
      </c>
      <c r="H42" s="43" t="s">
        <v>655</v>
      </c>
      <c r="I42" s="43" t="s">
        <v>823</v>
      </c>
      <c r="J42" s="98">
        <v>1</v>
      </c>
      <c r="K42" s="131" t="s">
        <v>451</v>
      </c>
      <c r="L42" s="43" t="s">
        <v>187</v>
      </c>
      <c r="M42" s="31" t="s">
        <v>714</v>
      </c>
      <c r="N42" s="31">
        <v>1</v>
      </c>
      <c r="O42" s="261">
        <v>1</v>
      </c>
      <c r="P42" s="142">
        <f t="shared" si="1"/>
        <v>1</v>
      </c>
      <c r="Q42" s="120" t="s">
        <v>1147</v>
      </c>
      <c r="R42" s="120" t="s">
        <v>1148</v>
      </c>
      <c r="S42" s="51">
        <v>180</v>
      </c>
      <c r="T42" s="51">
        <v>106.48699999999999</v>
      </c>
      <c r="U42" s="51" t="s">
        <v>908</v>
      </c>
      <c r="V42" s="43" t="s">
        <v>449</v>
      </c>
      <c r="W42" s="43" t="s">
        <v>938</v>
      </c>
      <c r="X42" s="43" t="s">
        <v>939</v>
      </c>
      <c r="Y42" s="43" t="s">
        <v>896</v>
      </c>
      <c r="Z42" s="43" t="s">
        <v>940</v>
      </c>
      <c r="AA42" s="43" t="s">
        <v>1151</v>
      </c>
      <c r="AB42" s="43" t="s">
        <v>63</v>
      </c>
      <c r="AC42" s="43" t="s">
        <v>40</v>
      </c>
      <c r="AD42" s="128" t="s">
        <v>1147</v>
      </c>
      <c r="AE42" s="43" t="s">
        <v>1151</v>
      </c>
      <c r="AF42" s="43" t="s">
        <v>1151</v>
      </c>
      <c r="AG42" s="457">
        <v>111609011620</v>
      </c>
      <c r="AH42" s="542">
        <f>111636754157+7178505568</f>
        <v>118815259725</v>
      </c>
      <c r="AI42" s="43" t="s">
        <v>898</v>
      </c>
      <c r="AJ42" s="43" t="s">
        <v>898</v>
      </c>
      <c r="AK42" s="377" t="s">
        <v>1151</v>
      </c>
      <c r="AL42" s="543">
        <v>111464661600</v>
      </c>
      <c r="AM42" s="543">
        <v>12059729512</v>
      </c>
      <c r="AN42" s="544">
        <f>AL42/AH42</f>
        <v>0.93813422499758792</v>
      </c>
      <c r="AO42" s="544">
        <f>AM42/AH42</f>
        <v>0.10149983714139459</v>
      </c>
      <c r="AP42" s="31" t="s">
        <v>1317</v>
      </c>
    </row>
    <row r="43" spans="1:42" ht="80.099999999999994" customHeight="1" x14ac:dyDescent="0.25">
      <c r="A43" s="43" t="s">
        <v>389</v>
      </c>
      <c r="B43" s="31" t="s">
        <v>234</v>
      </c>
      <c r="C43" s="43" t="s">
        <v>251</v>
      </c>
      <c r="D43" s="43" t="s">
        <v>246</v>
      </c>
      <c r="E43" s="55" t="s">
        <v>450</v>
      </c>
      <c r="F43" s="49">
        <v>2024130010256</v>
      </c>
      <c r="G43" s="43" t="s">
        <v>656</v>
      </c>
      <c r="H43" s="43" t="s">
        <v>666</v>
      </c>
      <c r="I43" s="43" t="s">
        <v>823</v>
      </c>
      <c r="J43" s="98">
        <v>1</v>
      </c>
      <c r="K43" s="57" t="s">
        <v>452</v>
      </c>
      <c r="L43" s="43" t="s">
        <v>187</v>
      </c>
      <c r="M43" s="31" t="s">
        <v>714</v>
      </c>
      <c r="N43" s="43">
        <v>11</v>
      </c>
      <c r="O43" s="261">
        <v>11</v>
      </c>
      <c r="P43" s="142">
        <f t="shared" si="1"/>
        <v>1</v>
      </c>
      <c r="Q43" s="120" t="s">
        <v>1147</v>
      </c>
      <c r="R43" s="120" t="s">
        <v>1148</v>
      </c>
      <c r="S43" s="51">
        <v>180</v>
      </c>
      <c r="T43" s="51">
        <v>106.48699999999999</v>
      </c>
      <c r="U43" s="51" t="s">
        <v>908</v>
      </c>
      <c r="V43" s="43" t="s">
        <v>449</v>
      </c>
      <c r="W43" s="43" t="s">
        <v>938</v>
      </c>
      <c r="X43" s="43" t="s">
        <v>939</v>
      </c>
      <c r="Y43" s="43" t="s">
        <v>896</v>
      </c>
      <c r="Z43" s="43" t="s">
        <v>940</v>
      </c>
      <c r="AA43" s="124" t="s">
        <v>1152</v>
      </c>
      <c r="AB43" s="43" t="s">
        <v>63</v>
      </c>
      <c r="AC43" s="43" t="s">
        <v>40</v>
      </c>
      <c r="AD43" s="128" t="s">
        <v>1147</v>
      </c>
      <c r="AE43" s="124" t="s">
        <v>1152</v>
      </c>
      <c r="AF43" s="124" t="s">
        <v>1152</v>
      </c>
      <c r="AG43" s="457"/>
      <c r="AH43" s="542"/>
      <c r="AI43" s="43" t="s">
        <v>40</v>
      </c>
      <c r="AJ43" s="43" t="s">
        <v>941</v>
      </c>
      <c r="AK43" s="208" t="s">
        <v>1283</v>
      </c>
      <c r="AL43" s="543"/>
      <c r="AM43" s="543"/>
      <c r="AN43" s="544"/>
      <c r="AO43" s="544"/>
      <c r="AP43" s="31" t="s">
        <v>1318</v>
      </c>
    </row>
    <row r="44" spans="1:42" ht="80.099999999999994" customHeight="1" x14ac:dyDescent="0.25">
      <c r="A44" s="43" t="s">
        <v>389</v>
      </c>
      <c r="B44" s="31" t="s">
        <v>234</v>
      </c>
      <c r="C44" s="43" t="s">
        <v>251</v>
      </c>
      <c r="D44" s="43" t="s">
        <v>246</v>
      </c>
      <c r="E44" s="55" t="s">
        <v>450</v>
      </c>
      <c r="F44" s="49">
        <v>2024130010256</v>
      </c>
      <c r="G44" s="43" t="s">
        <v>656</v>
      </c>
      <c r="H44" s="43" t="s">
        <v>666</v>
      </c>
      <c r="I44" s="43" t="s">
        <v>823</v>
      </c>
      <c r="J44" s="98">
        <v>1</v>
      </c>
      <c r="K44" s="56" t="s">
        <v>453</v>
      </c>
      <c r="L44" s="43" t="s">
        <v>187</v>
      </c>
      <c r="M44" s="31" t="s">
        <v>714</v>
      </c>
      <c r="N44" s="43">
        <v>6</v>
      </c>
      <c r="O44" s="261">
        <v>0.2</v>
      </c>
      <c r="P44" s="142">
        <f t="shared" si="1"/>
        <v>3.3333333333333333E-2</v>
      </c>
      <c r="Q44" s="120" t="s">
        <v>1147</v>
      </c>
      <c r="R44" s="120" t="s">
        <v>1148</v>
      </c>
      <c r="S44" s="51">
        <v>180</v>
      </c>
      <c r="T44" s="51">
        <v>106.48699999999999</v>
      </c>
      <c r="U44" s="51" t="s">
        <v>908</v>
      </c>
      <c r="V44" s="43" t="s">
        <v>449</v>
      </c>
      <c r="W44" s="43" t="s">
        <v>942</v>
      </c>
      <c r="X44" s="43" t="s">
        <v>943</v>
      </c>
      <c r="Y44" s="43" t="s">
        <v>914</v>
      </c>
      <c r="Z44" s="43" t="s">
        <v>898</v>
      </c>
      <c r="AA44" s="124">
        <v>0</v>
      </c>
      <c r="AB44" s="43" t="s">
        <v>898</v>
      </c>
      <c r="AC44" s="43" t="s">
        <v>40</v>
      </c>
      <c r="AD44" s="43" t="s">
        <v>898</v>
      </c>
      <c r="AE44" s="43">
        <v>0</v>
      </c>
      <c r="AF44" s="43">
        <v>0</v>
      </c>
      <c r="AG44" s="457"/>
      <c r="AH44" s="542"/>
      <c r="AI44" s="43" t="s">
        <v>898</v>
      </c>
      <c r="AJ44" s="43" t="s">
        <v>898</v>
      </c>
      <c r="AK44" s="377" t="s">
        <v>898</v>
      </c>
      <c r="AL44" s="543"/>
      <c r="AM44" s="543"/>
      <c r="AN44" s="544"/>
      <c r="AO44" s="544"/>
      <c r="AP44" s="31" t="s">
        <v>1319</v>
      </c>
    </row>
    <row r="45" spans="1:42" s="1" customFormat="1" ht="80.099999999999994" customHeight="1" x14ac:dyDescent="0.25">
      <c r="A45" s="31" t="s">
        <v>389</v>
      </c>
      <c r="B45" s="31" t="s">
        <v>234</v>
      </c>
      <c r="C45" s="31" t="s">
        <v>251</v>
      </c>
      <c r="D45" s="31" t="s">
        <v>246</v>
      </c>
      <c r="E45" s="55" t="s">
        <v>450</v>
      </c>
      <c r="F45" s="108">
        <v>2024130010256</v>
      </c>
      <c r="G45" s="31" t="s">
        <v>656</v>
      </c>
      <c r="H45" s="31" t="s">
        <v>667</v>
      </c>
      <c r="I45" s="31" t="s">
        <v>823</v>
      </c>
      <c r="J45" s="33">
        <v>1</v>
      </c>
      <c r="K45" s="131" t="s">
        <v>454</v>
      </c>
      <c r="L45" s="31" t="s">
        <v>187</v>
      </c>
      <c r="M45" s="31" t="s">
        <v>714</v>
      </c>
      <c r="N45" s="31">
        <v>106.48699999999999</v>
      </c>
      <c r="O45" s="262">
        <v>101.017</v>
      </c>
      <c r="P45" s="142">
        <f t="shared" si="1"/>
        <v>0.94863222740804043</v>
      </c>
      <c r="Q45" s="133" t="s">
        <v>1147</v>
      </c>
      <c r="R45" s="133" t="s">
        <v>1148</v>
      </c>
      <c r="S45" s="27">
        <v>180</v>
      </c>
      <c r="T45" s="27">
        <v>106.48699999999999</v>
      </c>
      <c r="U45" s="27" t="s">
        <v>908</v>
      </c>
      <c r="V45" s="31" t="s">
        <v>449</v>
      </c>
      <c r="W45" s="31" t="s">
        <v>944</v>
      </c>
      <c r="X45" s="31" t="s">
        <v>939</v>
      </c>
      <c r="Y45" s="31" t="s">
        <v>896</v>
      </c>
      <c r="Z45" s="31" t="s">
        <v>945</v>
      </c>
      <c r="AA45" s="125" t="s">
        <v>1153</v>
      </c>
      <c r="AB45" s="31" t="s">
        <v>41</v>
      </c>
      <c r="AC45" s="31" t="s">
        <v>40</v>
      </c>
      <c r="AD45" s="129" t="s">
        <v>1149</v>
      </c>
      <c r="AE45" s="125" t="s">
        <v>1153</v>
      </c>
      <c r="AF45" s="125" t="s">
        <v>1153</v>
      </c>
      <c r="AG45" s="457"/>
      <c r="AH45" s="542"/>
      <c r="AI45" s="31" t="s">
        <v>946</v>
      </c>
      <c r="AJ45" s="31" t="s">
        <v>947</v>
      </c>
      <c r="AK45" s="378" t="s">
        <v>1284</v>
      </c>
      <c r="AL45" s="543"/>
      <c r="AM45" s="543"/>
      <c r="AN45" s="544"/>
      <c r="AO45" s="544"/>
      <c r="AP45" s="31" t="s">
        <v>1320</v>
      </c>
    </row>
    <row r="46" spans="1:42" ht="80.099999999999994" customHeight="1" x14ac:dyDescent="0.25">
      <c r="A46" s="43" t="s">
        <v>389</v>
      </c>
      <c r="B46" s="31" t="s">
        <v>234</v>
      </c>
      <c r="C46" s="43" t="s">
        <v>251</v>
      </c>
      <c r="D46" s="43" t="s">
        <v>246</v>
      </c>
      <c r="E46" s="55" t="s">
        <v>450</v>
      </c>
      <c r="F46" s="49">
        <v>2024130010256</v>
      </c>
      <c r="G46" s="43" t="s">
        <v>656</v>
      </c>
      <c r="H46" s="43" t="s">
        <v>658</v>
      </c>
      <c r="I46" s="31" t="s">
        <v>823</v>
      </c>
      <c r="J46" s="33">
        <v>1</v>
      </c>
      <c r="K46" s="131" t="s">
        <v>455</v>
      </c>
      <c r="L46" s="43" t="s">
        <v>187</v>
      </c>
      <c r="M46" s="31" t="s">
        <v>714</v>
      </c>
      <c r="N46" s="43">
        <v>0</v>
      </c>
      <c r="O46" s="262">
        <v>101.017</v>
      </c>
      <c r="P46" s="271" t="s">
        <v>920</v>
      </c>
      <c r="Q46" s="120" t="s">
        <v>1147</v>
      </c>
      <c r="R46" s="120" t="s">
        <v>1148</v>
      </c>
      <c r="S46" s="51">
        <v>180</v>
      </c>
      <c r="T46" s="51">
        <v>0</v>
      </c>
      <c r="U46" s="51" t="s">
        <v>908</v>
      </c>
      <c r="V46" s="43" t="s">
        <v>449</v>
      </c>
      <c r="W46" s="43" t="s">
        <v>938</v>
      </c>
      <c r="X46" s="43" t="s">
        <v>939</v>
      </c>
      <c r="Y46" s="43" t="s">
        <v>896</v>
      </c>
      <c r="Z46" s="43" t="s">
        <v>940</v>
      </c>
      <c r="AA46" s="43">
        <v>0</v>
      </c>
      <c r="AB46" s="43" t="s">
        <v>898</v>
      </c>
      <c r="AC46" s="43" t="s">
        <v>50</v>
      </c>
      <c r="AD46" s="43" t="s">
        <v>898</v>
      </c>
      <c r="AE46" s="43">
        <v>0</v>
      </c>
      <c r="AF46" s="43">
        <v>0</v>
      </c>
      <c r="AG46" s="457"/>
      <c r="AH46" s="542"/>
      <c r="AI46" s="43" t="s">
        <v>898</v>
      </c>
      <c r="AJ46" s="43" t="s">
        <v>898</v>
      </c>
      <c r="AK46" s="377" t="s">
        <v>898</v>
      </c>
      <c r="AL46" s="543"/>
      <c r="AM46" s="543"/>
      <c r="AN46" s="544"/>
      <c r="AO46" s="544"/>
      <c r="AP46" s="31" t="s">
        <v>1321</v>
      </c>
    </row>
    <row r="47" spans="1:42" ht="80.099999999999994" customHeight="1" x14ac:dyDescent="0.25">
      <c r="A47" s="43" t="s">
        <v>389</v>
      </c>
      <c r="B47" s="31" t="s">
        <v>234</v>
      </c>
      <c r="C47" s="43" t="s">
        <v>251</v>
      </c>
      <c r="D47" s="43" t="s">
        <v>246</v>
      </c>
      <c r="E47" s="55" t="s">
        <v>450</v>
      </c>
      <c r="F47" s="49">
        <v>2024130010256</v>
      </c>
      <c r="G47" s="43" t="s">
        <v>656</v>
      </c>
      <c r="H47" s="43" t="s">
        <v>655</v>
      </c>
      <c r="I47" s="31" t="s">
        <v>823</v>
      </c>
      <c r="J47" s="33">
        <v>1</v>
      </c>
      <c r="K47" s="131" t="s">
        <v>456</v>
      </c>
      <c r="L47" s="43" t="s">
        <v>187</v>
      </c>
      <c r="M47" s="31" t="s">
        <v>714</v>
      </c>
      <c r="N47" s="31">
        <v>106.48699999999999</v>
      </c>
      <c r="O47" s="262">
        <v>101.017</v>
      </c>
      <c r="P47" s="142">
        <f t="shared" si="1"/>
        <v>0.94863222740804043</v>
      </c>
      <c r="Q47" s="120" t="s">
        <v>1149</v>
      </c>
      <c r="R47" s="120" t="s">
        <v>1150</v>
      </c>
      <c r="S47" s="51">
        <v>180</v>
      </c>
      <c r="T47" s="51">
        <v>106.48699999999999</v>
      </c>
      <c r="U47" s="51" t="s">
        <v>908</v>
      </c>
      <c r="V47" s="43" t="s">
        <v>449</v>
      </c>
      <c r="W47" s="43" t="s">
        <v>948</v>
      </c>
      <c r="X47" s="43" t="s">
        <v>939</v>
      </c>
      <c r="Y47" s="43" t="s">
        <v>896</v>
      </c>
      <c r="Z47" s="43" t="s">
        <v>940</v>
      </c>
      <c r="AA47" s="43">
        <v>0</v>
      </c>
      <c r="AB47" s="43" t="s">
        <v>898</v>
      </c>
      <c r="AC47" s="43" t="s">
        <v>50</v>
      </c>
      <c r="AD47" s="43" t="s">
        <v>898</v>
      </c>
      <c r="AE47" s="43">
        <v>0</v>
      </c>
      <c r="AF47" s="43">
        <v>0</v>
      </c>
      <c r="AG47" s="457"/>
      <c r="AH47" s="542"/>
      <c r="AI47" s="43" t="s">
        <v>898</v>
      </c>
      <c r="AJ47" s="43" t="s">
        <v>898</v>
      </c>
      <c r="AK47" s="377" t="s">
        <v>898</v>
      </c>
      <c r="AL47" s="543"/>
      <c r="AM47" s="543"/>
      <c r="AN47" s="544"/>
      <c r="AO47" s="544"/>
      <c r="AP47" s="31" t="s">
        <v>1322</v>
      </c>
    </row>
    <row r="48" spans="1:42" ht="80.099999999999994" customHeight="1" x14ac:dyDescent="0.25">
      <c r="A48" s="515"/>
      <c r="B48" s="516"/>
      <c r="C48" s="516"/>
      <c r="D48" s="517"/>
      <c r="E48" s="518" t="s">
        <v>1385</v>
      </c>
      <c r="F48" s="519"/>
      <c r="G48" s="519"/>
      <c r="H48" s="519"/>
      <c r="I48" s="519"/>
      <c r="J48" s="519"/>
      <c r="K48" s="519"/>
      <c r="L48" s="519"/>
      <c r="M48" s="519"/>
      <c r="N48" s="519"/>
      <c r="O48" s="520"/>
      <c r="P48" s="279">
        <f>AVERAGE(P42:P47)</f>
        <v>0.78611955762988273</v>
      </c>
      <c r="Q48" s="120"/>
      <c r="R48" s="120"/>
      <c r="S48" s="51"/>
      <c r="T48" s="51"/>
      <c r="U48" s="51"/>
      <c r="V48" s="43"/>
      <c r="W48" s="43"/>
      <c r="X48" s="43"/>
      <c r="Y48" s="43"/>
      <c r="Z48" s="43"/>
      <c r="AA48" s="43"/>
      <c r="AB48" s="43"/>
      <c r="AC48" s="43"/>
      <c r="AD48" s="43"/>
      <c r="AE48" s="43"/>
      <c r="AF48" s="43"/>
      <c r="AG48" s="220"/>
      <c r="AH48" s="379"/>
      <c r="AI48" s="43"/>
      <c r="AJ48" s="515"/>
      <c r="AK48" s="516"/>
      <c r="AL48" s="516"/>
      <c r="AM48" s="517"/>
      <c r="AN48" s="380"/>
      <c r="AO48" s="362"/>
      <c r="AP48" s="31"/>
    </row>
    <row r="49" spans="1:42" s="1" customFormat="1" ht="80.099999999999994" customHeight="1" x14ac:dyDescent="0.25">
      <c r="A49" s="31" t="s">
        <v>389</v>
      </c>
      <c r="B49" s="31" t="s">
        <v>234</v>
      </c>
      <c r="C49" s="31" t="s">
        <v>261</v>
      </c>
      <c r="D49" s="31" t="s">
        <v>247</v>
      </c>
      <c r="E49" s="53" t="s">
        <v>457</v>
      </c>
      <c r="F49" s="108">
        <v>2024130010240</v>
      </c>
      <c r="G49" s="109" t="s">
        <v>458</v>
      </c>
      <c r="H49" s="110" t="s">
        <v>668</v>
      </c>
      <c r="I49" s="31" t="s">
        <v>892</v>
      </c>
      <c r="J49" s="33">
        <v>0.3</v>
      </c>
      <c r="K49" s="107" t="s">
        <v>459</v>
      </c>
      <c r="L49" s="31" t="s">
        <v>187</v>
      </c>
      <c r="M49" s="31" t="s">
        <v>715</v>
      </c>
      <c r="N49" s="31">
        <v>5500</v>
      </c>
      <c r="O49" s="259">
        <v>1787</v>
      </c>
      <c r="P49" s="142">
        <f t="shared" si="1"/>
        <v>0.32490909090909093</v>
      </c>
      <c r="Q49" s="133">
        <v>45703</v>
      </c>
      <c r="R49" s="133">
        <v>45991</v>
      </c>
      <c r="S49" s="27">
        <v>180</v>
      </c>
      <c r="T49" s="27">
        <v>5500</v>
      </c>
      <c r="U49" s="27" t="s">
        <v>949</v>
      </c>
      <c r="V49" s="31" t="s">
        <v>449</v>
      </c>
      <c r="W49" s="31" t="s">
        <v>953</v>
      </c>
      <c r="X49" s="31" t="s">
        <v>954</v>
      </c>
      <c r="Y49" s="31" t="s">
        <v>896</v>
      </c>
      <c r="Z49" s="31" t="s">
        <v>955</v>
      </c>
      <c r="AA49" s="161">
        <v>4184373744</v>
      </c>
      <c r="AB49" s="31" t="s">
        <v>64</v>
      </c>
      <c r="AC49" s="31" t="s">
        <v>40</v>
      </c>
      <c r="AD49" s="162">
        <v>45689</v>
      </c>
      <c r="AE49" s="161">
        <v>4184373744</v>
      </c>
      <c r="AF49" s="161">
        <v>4184373744</v>
      </c>
      <c r="AG49" s="458">
        <v>4684373744</v>
      </c>
      <c r="AH49" s="496">
        <v>4684373744</v>
      </c>
      <c r="AI49" s="31" t="s">
        <v>956</v>
      </c>
      <c r="AJ49" s="31" t="s">
        <v>957</v>
      </c>
      <c r="AK49" s="209">
        <v>3517931436.1700001</v>
      </c>
      <c r="AL49" s="560">
        <v>3562931436.1700001</v>
      </c>
      <c r="AM49" s="560">
        <v>1426478922</v>
      </c>
      <c r="AN49" s="527">
        <f>AL49/AH49</f>
        <v>0.76059930972279821</v>
      </c>
      <c r="AO49" s="527">
        <f>AM49/AH49</f>
        <v>0.30451859735297843</v>
      </c>
      <c r="AP49" s="31" t="s">
        <v>1323</v>
      </c>
    </row>
    <row r="50" spans="1:42" ht="80.099999999999994" customHeight="1" x14ac:dyDescent="0.25">
      <c r="A50" s="43" t="s">
        <v>389</v>
      </c>
      <c r="B50" s="31" t="s">
        <v>234</v>
      </c>
      <c r="C50" s="43" t="s">
        <v>261</v>
      </c>
      <c r="D50" s="43" t="s">
        <v>247</v>
      </c>
      <c r="E50" s="53" t="s">
        <v>457</v>
      </c>
      <c r="F50" s="49">
        <v>2024130010240</v>
      </c>
      <c r="G50" s="58" t="s">
        <v>458</v>
      </c>
      <c r="H50" s="45" t="s">
        <v>657</v>
      </c>
      <c r="I50" s="31" t="s">
        <v>824</v>
      </c>
      <c r="J50" s="33">
        <v>0.4</v>
      </c>
      <c r="K50" s="107" t="s">
        <v>460</v>
      </c>
      <c r="L50" s="43" t="s">
        <v>187</v>
      </c>
      <c r="M50" s="43" t="s">
        <v>715</v>
      </c>
      <c r="N50" s="43">
        <v>10000</v>
      </c>
      <c r="O50" s="259">
        <v>6000</v>
      </c>
      <c r="P50" s="142">
        <f t="shared" si="1"/>
        <v>0.6</v>
      </c>
      <c r="Q50" s="120">
        <v>45703</v>
      </c>
      <c r="R50" s="120">
        <v>45991</v>
      </c>
      <c r="S50" s="51">
        <v>180</v>
      </c>
      <c r="T50" s="51">
        <v>10000</v>
      </c>
      <c r="U50" s="51" t="s">
        <v>950</v>
      </c>
      <c r="V50" s="43" t="s">
        <v>449</v>
      </c>
      <c r="W50" s="43" t="s">
        <v>898</v>
      </c>
      <c r="X50" s="43" t="s">
        <v>898</v>
      </c>
      <c r="Y50" s="43" t="s">
        <v>914</v>
      </c>
      <c r="Z50" s="43" t="s">
        <v>898</v>
      </c>
      <c r="AA50" s="163">
        <v>45000000</v>
      </c>
      <c r="AB50" s="43" t="s">
        <v>63</v>
      </c>
      <c r="AC50" s="43" t="s">
        <v>40</v>
      </c>
      <c r="AD50" s="164">
        <v>45689</v>
      </c>
      <c r="AE50" s="163">
        <v>45000000</v>
      </c>
      <c r="AF50" s="163">
        <v>45000000</v>
      </c>
      <c r="AG50" s="459"/>
      <c r="AH50" s="497"/>
      <c r="AI50" s="43" t="s">
        <v>912</v>
      </c>
      <c r="AJ50" s="43" t="s">
        <v>898</v>
      </c>
      <c r="AK50" s="195">
        <v>0</v>
      </c>
      <c r="AL50" s="561"/>
      <c r="AM50" s="561"/>
      <c r="AN50" s="528"/>
      <c r="AO50" s="528"/>
      <c r="AP50" s="43" t="s">
        <v>1324</v>
      </c>
    </row>
    <row r="51" spans="1:42" ht="80.099999999999994" customHeight="1" x14ac:dyDescent="0.25">
      <c r="A51" s="43" t="s">
        <v>389</v>
      </c>
      <c r="B51" s="31" t="s">
        <v>234</v>
      </c>
      <c r="C51" s="43" t="s">
        <v>261</v>
      </c>
      <c r="D51" s="43" t="s">
        <v>247</v>
      </c>
      <c r="E51" s="53" t="s">
        <v>457</v>
      </c>
      <c r="F51" s="49">
        <v>2024130010240</v>
      </c>
      <c r="G51" s="58" t="s">
        <v>458</v>
      </c>
      <c r="H51" s="45" t="s">
        <v>668</v>
      </c>
      <c r="I51" s="31" t="s">
        <v>824</v>
      </c>
      <c r="J51" s="33">
        <v>0.4</v>
      </c>
      <c r="K51" s="107" t="s">
        <v>461</v>
      </c>
      <c r="L51" s="43" t="s">
        <v>187</v>
      </c>
      <c r="M51" s="43" t="s">
        <v>715</v>
      </c>
      <c r="N51" s="43">
        <v>1</v>
      </c>
      <c r="O51" s="259">
        <v>0</v>
      </c>
      <c r="P51" s="142">
        <f t="shared" si="1"/>
        <v>0</v>
      </c>
      <c r="Q51" s="120">
        <v>45731</v>
      </c>
      <c r="R51" s="120" t="s">
        <v>1154</v>
      </c>
      <c r="S51" s="51">
        <v>165</v>
      </c>
      <c r="T51" s="51" t="s">
        <v>898</v>
      </c>
      <c r="U51" s="51" t="s">
        <v>920</v>
      </c>
      <c r="V51" s="43" t="s">
        <v>449</v>
      </c>
      <c r="W51" s="43" t="s">
        <v>958</v>
      </c>
      <c r="X51" s="43" t="s">
        <v>959</v>
      </c>
      <c r="Y51" s="43" t="s">
        <v>896</v>
      </c>
      <c r="Z51" s="43" t="s">
        <v>960</v>
      </c>
      <c r="AA51" s="165">
        <v>225000000</v>
      </c>
      <c r="AB51" s="43" t="s">
        <v>63</v>
      </c>
      <c r="AC51" s="43" t="s">
        <v>40</v>
      </c>
      <c r="AD51" s="164">
        <v>45689</v>
      </c>
      <c r="AE51" s="165">
        <v>225000000</v>
      </c>
      <c r="AF51" s="165">
        <v>225000000</v>
      </c>
      <c r="AG51" s="459"/>
      <c r="AH51" s="497"/>
      <c r="AI51" s="43" t="s">
        <v>912</v>
      </c>
      <c r="AJ51" s="43" t="s">
        <v>957</v>
      </c>
      <c r="AK51" s="195">
        <v>0</v>
      </c>
      <c r="AL51" s="561"/>
      <c r="AM51" s="561"/>
      <c r="AN51" s="528"/>
      <c r="AO51" s="528"/>
      <c r="AP51" s="43" t="s">
        <v>1325</v>
      </c>
    </row>
    <row r="52" spans="1:42" ht="80.099999999999994" customHeight="1" x14ac:dyDescent="0.25">
      <c r="A52" s="43" t="s">
        <v>389</v>
      </c>
      <c r="B52" s="31" t="s">
        <v>234</v>
      </c>
      <c r="C52" s="43" t="s">
        <v>270</v>
      </c>
      <c r="D52" s="43" t="s">
        <v>248</v>
      </c>
      <c r="E52" s="53" t="s">
        <v>457</v>
      </c>
      <c r="F52" s="49">
        <v>2024130010240</v>
      </c>
      <c r="G52" s="58" t="s">
        <v>458</v>
      </c>
      <c r="H52" s="45" t="s">
        <v>668</v>
      </c>
      <c r="I52" s="31" t="s">
        <v>825</v>
      </c>
      <c r="J52" s="98">
        <v>0.3</v>
      </c>
      <c r="K52" s="107" t="s">
        <v>462</v>
      </c>
      <c r="L52" s="43" t="s">
        <v>187</v>
      </c>
      <c r="M52" s="43" t="s">
        <v>716</v>
      </c>
      <c r="N52" s="43">
        <v>3</v>
      </c>
      <c r="O52" s="259">
        <v>0</v>
      </c>
      <c r="P52" s="142">
        <f t="shared" si="1"/>
        <v>0</v>
      </c>
      <c r="Q52" s="120">
        <v>45731</v>
      </c>
      <c r="R52" s="120">
        <v>45991</v>
      </c>
      <c r="S52" s="51">
        <v>165</v>
      </c>
      <c r="T52" s="51" t="s">
        <v>898</v>
      </c>
      <c r="U52" s="51" t="s">
        <v>951</v>
      </c>
      <c r="V52" s="43" t="s">
        <v>449</v>
      </c>
      <c r="W52" s="43" t="s">
        <v>898</v>
      </c>
      <c r="X52" s="43" t="s">
        <v>898</v>
      </c>
      <c r="Y52" s="43" t="s">
        <v>914</v>
      </c>
      <c r="Z52" s="43" t="s">
        <v>898</v>
      </c>
      <c r="AA52" s="163">
        <v>45000000</v>
      </c>
      <c r="AB52" s="43" t="s">
        <v>63</v>
      </c>
      <c r="AC52" s="43" t="s">
        <v>40</v>
      </c>
      <c r="AD52" s="164">
        <v>45689</v>
      </c>
      <c r="AE52" s="163">
        <v>45000000</v>
      </c>
      <c r="AF52" s="163">
        <v>45000000</v>
      </c>
      <c r="AG52" s="459"/>
      <c r="AH52" s="497"/>
      <c r="AI52" s="43" t="s">
        <v>912</v>
      </c>
      <c r="AJ52" s="43" t="s">
        <v>898</v>
      </c>
      <c r="AK52" s="195">
        <v>0</v>
      </c>
      <c r="AL52" s="561"/>
      <c r="AM52" s="561"/>
      <c r="AN52" s="528"/>
      <c r="AO52" s="528"/>
      <c r="AP52" s="43" t="s">
        <v>1325</v>
      </c>
    </row>
    <row r="53" spans="1:42" ht="80.099999999999994" customHeight="1" x14ac:dyDescent="0.25">
      <c r="A53" s="43" t="s">
        <v>389</v>
      </c>
      <c r="B53" s="31" t="s">
        <v>234</v>
      </c>
      <c r="C53" s="43" t="s">
        <v>270</v>
      </c>
      <c r="D53" s="43" t="s">
        <v>248</v>
      </c>
      <c r="E53" s="53" t="s">
        <v>457</v>
      </c>
      <c r="F53" s="49">
        <v>2024130010240</v>
      </c>
      <c r="G53" s="58" t="s">
        <v>458</v>
      </c>
      <c r="H53" s="45" t="s">
        <v>668</v>
      </c>
      <c r="I53" s="31" t="s">
        <v>825</v>
      </c>
      <c r="J53" s="98">
        <v>0.3</v>
      </c>
      <c r="K53" s="107" t="s">
        <v>463</v>
      </c>
      <c r="L53" s="43" t="s">
        <v>187</v>
      </c>
      <c r="M53" s="43" t="s">
        <v>716</v>
      </c>
      <c r="N53" s="43">
        <v>15</v>
      </c>
      <c r="O53" s="259">
        <v>0</v>
      </c>
      <c r="P53" s="142">
        <f t="shared" si="1"/>
        <v>0</v>
      </c>
      <c r="Q53" s="120">
        <v>45782</v>
      </c>
      <c r="R53" s="120">
        <v>45960</v>
      </c>
      <c r="S53" s="51">
        <v>107</v>
      </c>
      <c r="T53" s="51" t="s">
        <v>898</v>
      </c>
      <c r="U53" s="51" t="s">
        <v>952</v>
      </c>
      <c r="V53" s="43" t="s">
        <v>449</v>
      </c>
      <c r="W53" s="43" t="s">
        <v>898</v>
      </c>
      <c r="X53" s="43" t="s">
        <v>898</v>
      </c>
      <c r="Y53" s="43" t="s">
        <v>914</v>
      </c>
      <c r="Z53" s="43" t="s">
        <v>898</v>
      </c>
      <c r="AA53" s="163">
        <v>0</v>
      </c>
      <c r="AB53" s="43" t="s">
        <v>50</v>
      </c>
      <c r="AC53" s="43" t="s">
        <v>50</v>
      </c>
      <c r="AD53" s="164">
        <v>45689</v>
      </c>
      <c r="AE53" s="163">
        <v>0</v>
      </c>
      <c r="AF53" s="163">
        <v>0</v>
      </c>
      <c r="AG53" s="459"/>
      <c r="AH53" s="497"/>
      <c r="AI53" s="43" t="s">
        <v>898</v>
      </c>
      <c r="AJ53" s="43" t="s">
        <v>898</v>
      </c>
      <c r="AK53" s="195">
        <v>0</v>
      </c>
      <c r="AL53" s="561"/>
      <c r="AM53" s="561"/>
      <c r="AN53" s="528"/>
      <c r="AO53" s="528"/>
      <c r="AP53" s="43" t="s">
        <v>1325</v>
      </c>
    </row>
    <row r="54" spans="1:42" ht="80.099999999999994" customHeight="1" x14ac:dyDescent="0.25">
      <c r="A54" s="43" t="s">
        <v>389</v>
      </c>
      <c r="B54" s="31" t="s">
        <v>234</v>
      </c>
      <c r="C54" s="43" t="s">
        <v>290</v>
      </c>
      <c r="D54" s="43" t="s">
        <v>249</v>
      </c>
      <c r="E54" s="53" t="s">
        <v>457</v>
      </c>
      <c r="F54" s="49">
        <v>2024130010240</v>
      </c>
      <c r="G54" s="58" t="s">
        <v>458</v>
      </c>
      <c r="H54" s="45" t="s">
        <v>668</v>
      </c>
      <c r="I54" s="31" t="s">
        <v>825</v>
      </c>
      <c r="J54" s="98">
        <v>0.3</v>
      </c>
      <c r="K54" s="107" t="s">
        <v>464</v>
      </c>
      <c r="L54" s="43" t="s">
        <v>187</v>
      </c>
      <c r="M54" s="43" t="s">
        <v>717</v>
      </c>
      <c r="N54" s="43">
        <v>3</v>
      </c>
      <c r="O54" s="259">
        <v>0</v>
      </c>
      <c r="P54" s="142">
        <f t="shared" si="1"/>
        <v>0</v>
      </c>
      <c r="Q54" s="120">
        <v>45731</v>
      </c>
      <c r="R54" s="120" t="s">
        <v>1154</v>
      </c>
      <c r="S54" s="51">
        <v>165</v>
      </c>
      <c r="T54" s="51" t="s">
        <v>898</v>
      </c>
      <c r="U54" s="51" t="s">
        <v>920</v>
      </c>
      <c r="V54" s="43" t="s">
        <v>449</v>
      </c>
      <c r="W54" s="43" t="s">
        <v>961</v>
      </c>
      <c r="X54" s="43" t="s">
        <v>962</v>
      </c>
      <c r="Y54" s="43" t="s">
        <v>914</v>
      </c>
      <c r="Z54" s="43" t="s">
        <v>898</v>
      </c>
      <c r="AA54" s="163">
        <v>45000000</v>
      </c>
      <c r="AB54" s="43" t="s">
        <v>63</v>
      </c>
      <c r="AC54" s="43" t="s">
        <v>40</v>
      </c>
      <c r="AD54" s="164">
        <v>45689</v>
      </c>
      <c r="AE54" s="163">
        <v>45000000</v>
      </c>
      <c r="AF54" s="163">
        <v>45000000</v>
      </c>
      <c r="AG54" s="459"/>
      <c r="AH54" s="497"/>
      <c r="AI54" s="43" t="s">
        <v>912</v>
      </c>
      <c r="AJ54" s="43" t="s">
        <v>898</v>
      </c>
      <c r="AK54" s="195">
        <v>0</v>
      </c>
      <c r="AL54" s="561"/>
      <c r="AM54" s="561"/>
      <c r="AN54" s="528"/>
      <c r="AO54" s="528"/>
      <c r="AP54" s="43" t="s">
        <v>1325</v>
      </c>
    </row>
    <row r="55" spans="1:42" ht="80.099999999999994" customHeight="1" x14ac:dyDescent="0.25">
      <c r="A55" s="43" t="s">
        <v>389</v>
      </c>
      <c r="B55" s="31" t="s">
        <v>234</v>
      </c>
      <c r="C55" s="43" t="s">
        <v>290</v>
      </c>
      <c r="D55" s="43" t="s">
        <v>249</v>
      </c>
      <c r="E55" s="53" t="s">
        <v>457</v>
      </c>
      <c r="F55" s="49">
        <v>2024130010240</v>
      </c>
      <c r="G55" s="58" t="s">
        <v>458</v>
      </c>
      <c r="H55" s="45" t="s">
        <v>657</v>
      </c>
      <c r="I55" s="31" t="s">
        <v>825</v>
      </c>
      <c r="J55" s="98">
        <v>0.3</v>
      </c>
      <c r="K55" s="107" t="s">
        <v>465</v>
      </c>
      <c r="L55" s="43" t="s">
        <v>187</v>
      </c>
      <c r="M55" s="43" t="s">
        <v>717</v>
      </c>
      <c r="N55" s="43">
        <v>1</v>
      </c>
      <c r="O55" s="259">
        <v>0</v>
      </c>
      <c r="P55" s="142">
        <f t="shared" si="1"/>
        <v>0</v>
      </c>
      <c r="Q55" s="120">
        <v>45852</v>
      </c>
      <c r="R55" s="120">
        <v>45991</v>
      </c>
      <c r="S55" s="51">
        <v>95</v>
      </c>
      <c r="T55" s="51" t="s">
        <v>898</v>
      </c>
      <c r="U55" s="51" t="s">
        <v>920</v>
      </c>
      <c r="V55" s="43" t="s">
        <v>449</v>
      </c>
      <c r="W55" s="43" t="s">
        <v>898</v>
      </c>
      <c r="X55" s="43" t="s">
        <v>898</v>
      </c>
      <c r="Y55" s="43" t="s">
        <v>914</v>
      </c>
      <c r="Z55" s="43" t="s">
        <v>898</v>
      </c>
      <c r="AA55" s="163">
        <v>45000000</v>
      </c>
      <c r="AB55" s="43" t="s">
        <v>63</v>
      </c>
      <c r="AC55" s="43" t="s">
        <v>40</v>
      </c>
      <c r="AD55" s="164">
        <v>45689</v>
      </c>
      <c r="AE55" s="163">
        <v>45000000</v>
      </c>
      <c r="AF55" s="163">
        <v>45000000</v>
      </c>
      <c r="AG55" s="459"/>
      <c r="AH55" s="497"/>
      <c r="AI55" s="43" t="s">
        <v>912</v>
      </c>
      <c r="AJ55" s="43" t="s">
        <v>898</v>
      </c>
      <c r="AK55" s="195">
        <v>0</v>
      </c>
      <c r="AL55" s="561"/>
      <c r="AM55" s="561"/>
      <c r="AN55" s="528"/>
      <c r="AO55" s="528"/>
      <c r="AP55" s="43" t="s">
        <v>1325</v>
      </c>
    </row>
    <row r="56" spans="1:42" ht="80.099999999999994" customHeight="1" x14ac:dyDescent="0.25">
      <c r="A56" s="43" t="s">
        <v>389</v>
      </c>
      <c r="B56" s="31" t="s">
        <v>234</v>
      </c>
      <c r="C56" s="43" t="s">
        <v>290</v>
      </c>
      <c r="D56" s="43" t="s">
        <v>249</v>
      </c>
      <c r="E56" s="53" t="s">
        <v>457</v>
      </c>
      <c r="F56" s="49">
        <v>2024130010240</v>
      </c>
      <c r="G56" s="58" t="s">
        <v>458</v>
      </c>
      <c r="H56" s="45" t="s">
        <v>669</v>
      </c>
      <c r="I56" s="31" t="s">
        <v>825</v>
      </c>
      <c r="J56" s="98">
        <v>0.3</v>
      </c>
      <c r="K56" s="107" t="s">
        <v>466</v>
      </c>
      <c r="L56" s="43" t="s">
        <v>187</v>
      </c>
      <c r="M56" s="43" t="s">
        <v>717</v>
      </c>
      <c r="N56" s="43">
        <v>3</v>
      </c>
      <c r="O56" s="259">
        <v>0</v>
      </c>
      <c r="P56" s="142">
        <f t="shared" si="1"/>
        <v>0</v>
      </c>
      <c r="Q56" s="120">
        <v>45852</v>
      </c>
      <c r="R56" s="120">
        <v>45991</v>
      </c>
      <c r="S56" s="51">
        <v>95</v>
      </c>
      <c r="T56" s="51" t="s">
        <v>898</v>
      </c>
      <c r="U56" s="51" t="s">
        <v>920</v>
      </c>
      <c r="V56" s="43" t="s">
        <v>449</v>
      </c>
      <c r="W56" s="43" t="s">
        <v>898</v>
      </c>
      <c r="X56" s="43" t="s">
        <v>898</v>
      </c>
      <c r="Y56" s="43" t="s">
        <v>914</v>
      </c>
      <c r="Z56" s="43" t="s">
        <v>898</v>
      </c>
      <c r="AA56" s="163">
        <v>45000000</v>
      </c>
      <c r="AB56" s="43" t="s">
        <v>63</v>
      </c>
      <c r="AC56" s="43" t="s">
        <v>40</v>
      </c>
      <c r="AD56" s="164">
        <v>45689</v>
      </c>
      <c r="AE56" s="163">
        <v>45000000</v>
      </c>
      <c r="AF56" s="163">
        <v>45000000</v>
      </c>
      <c r="AG56" s="459"/>
      <c r="AH56" s="497"/>
      <c r="AI56" s="43" t="s">
        <v>912</v>
      </c>
      <c r="AJ56" s="43" t="s">
        <v>898</v>
      </c>
      <c r="AK56" s="195">
        <v>0</v>
      </c>
      <c r="AL56" s="561"/>
      <c r="AM56" s="561"/>
      <c r="AN56" s="528"/>
      <c r="AO56" s="528"/>
      <c r="AP56" s="43" t="s">
        <v>1325</v>
      </c>
    </row>
    <row r="57" spans="1:42" ht="80.099999999999994" customHeight="1" x14ac:dyDescent="0.25">
      <c r="A57" s="43" t="s">
        <v>389</v>
      </c>
      <c r="B57" s="31" t="s">
        <v>234</v>
      </c>
      <c r="C57" s="43" t="s">
        <v>290</v>
      </c>
      <c r="D57" s="43" t="s">
        <v>249</v>
      </c>
      <c r="E57" s="53" t="s">
        <v>457</v>
      </c>
      <c r="F57" s="49">
        <v>2024130010240</v>
      </c>
      <c r="G57" s="58" t="s">
        <v>458</v>
      </c>
      <c r="H57" s="45" t="s">
        <v>669</v>
      </c>
      <c r="I57" s="31" t="s">
        <v>825</v>
      </c>
      <c r="J57" s="98">
        <v>0.3</v>
      </c>
      <c r="K57" s="107" t="s">
        <v>467</v>
      </c>
      <c r="L57" s="43" t="s">
        <v>187</v>
      </c>
      <c r="M57" s="43" t="s">
        <v>717</v>
      </c>
      <c r="N57" s="43">
        <v>10</v>
      </c>
      <c r="O57" s="259">
        <v>0</v>
      </c>
      <c r="P57" s="142">
        <f t="shared" si="1"/>
        <v>0</v>
      </c>
      <c r="Q57" s="120">
        <v>45731</v>
      </c>
      <c r="R57" s="120" t="s">
        <v>1154</v>
      </c>
      <c r="S57" s="51">
        <v>165</v>
      </c>
      <c r="T57" s="51" t="s">
        <v>898</v>
      </c>
      <c r="U57" s="51" t="s">
        <v>920</v>
      </c>
      <c r="V57" s="43" t="s">
        <v>449</v>
      </c>
      <c r="W57" s="43" t="s">
        <v>898</v>
      </c>
      <c r="X57" s="43" t="s">
        <v>898</v>
      </c>
      <c r="Y57" s="43" t="s">
        <v>914</v>
      </c>
      <c r="Z57" s="43" t="s">
        <v>898</v>
      </c>
      <c r="AA57" s="163">
        <v>50000000</v>
      </c>
      <c r="AB57" s="43" t="s">
        <v>63</v>
      </c>
      <c r="AC57" s="43" t="s">
        <v>40</v>
      </c>
      <c r="AD57" s="164">
        <v>45689</v>
      </c>
      <c r="AE57" s="163">
        <v>50000000</v>
      </c>
      <c r="AF57" s="163">
        <v>50000000</v>
      </c>
      <c r="AG57" s="460"/>
      <c r="AH57" s="498"/>
      <c r="AI57" s="43" t="s">
        <v>912</v>
      </c>
      <c r="AJ57" s="43" t="s">
        <v>898</v>
      </c>
      <c r="AK57" s="195">
        <v>0</v>
      </c>
      <c r="AL57" s="562"/>
      <c r="AM57" s="562"/>
      <c r="AN57" s="529"/>
      <c r="AO57" s="529"/>
      <c r="AP57" s="43" t="s">
        <v>1325</v>
      </c>
    </row>
    <row r="58" spans="1:42" ht="80.099999999999994" customHeight="1" x14ac:dyDescent="0.25">
      <c r="A58" s="515"/>
      <c r="B58" s="516"/>
      <c r="C58" s="516"/>
      <c r="D58" s="517"/>
      <c r="E58" s="518" t="s">
        <v>1386</v>
      </c>
      <c r="F58" s="519"/>
      <c r="G58" s="519"/>
      <c r="H58" s="519"/>
      <c r="I58" s="519"/>
      <c r="J58" s="519"/>
      <c r="K58" s="519"/>
      <c r="L58" s="519"/>
      <c r="M58" s="519"/>
      <c r="N58" s="519"/>
      <c r="O58" s="520"/>
      <c r="P58" s="279">
        <f>AVERAGE(P49:P57)</f>
        <v>0.10276767676767677</v>
      </c>
      <c r="Q58" s="120"/>
      <c r="R58" s="120"/>
      <c r="S58" s="51"/>
      <c r="T58" s="51"/>
      <c r="U58" s="51"/>
      <c r="V58" s="43"/>
      <c r="W58" s="43"/>
      <c r="X58" s="43"/>
      <c r="Y58" s="43"/>
      <c r="Z58" s="43"/>
      <c r="AA58" s="163"/>
      <c r="AB58" s="43"/>
      <c r="AC58" s="43"/>
      <c r="AD58" s="164"/>
      <c r="AE58" s="163"/>
      <c r="AF58" s="163"/>
      <c r="AG58" s="225"/>
      <c r="AH58" s="333"/>
      <c r="AI58" s="43"/>
      <c r="AJ58" s="515"/>
      <c r="AK58" s="516"/>
      <c r="AL58" s="516"/>
      <c r="AM58" s="517"/>
      <c r="AN58" s="355"/>
      <c r="AO58" s="355"/>
      <c r="AP58" s="43"/>
    </row>
    <row r="59" spans="1:42" ht="80.099999999999994" customHeight="1" x14ac:dyDescent="0.25">
      <c r="A59" s="43" t="s">
        <v>389</v>
      </c>
      <c r="B59" s="31" t="s">
        <v>234</v>
      </c>
      <c r="C59" s="43" t="s">
        <v>301</v>
      </c>
      <c r="D59" s="31" t="s">
        <v>245</v>
      </c>
      <c r="E59" s="82" t="s">
        <v>468</v>
      </c>
      <c r="F59" s="49">
        <v>2024130010241</v>
      </c>
      <c r="G59" s="46" t="s">
        <v>469</v>
      </c>
      <c r="H59" s="43" t="s">
        <v>470</v>
      </c>
      <c r="I59" s="43" t="s">
        <v>826</v>
      </c>
      <c r="J59" s="98">
        <v>1</v>
      </c>
      <c r="K59" s="43" t="s">
        <v>473</v>
      </c>
      <c r="L59" s="43" t="s">
        <v>187</v>
      </c>
      <c r="M59" s="43" t="s">
        <v>718</v>
      </c>
      <c r="N59" s="43">
        <v>107</v>
      </c>
      <c r="O59" s="301">
        <v>107</v>
      </c>
      <c r="P59" s="142">
        <f t="shared" si="1"/>
        <v>1</v>
      </c>
      <c r="Q59" s="120">
        <v>45658</v>
      </c>
      <c r="R59" s="120">
        <v>46022</v>
      </c>
      <c r="S59" s="51">
        <v>365</v>
      </c>
      <c r="T59" s="51">
        <v>107</v>
      </c>
      <c r="U59" s="51" t="s">
        <v>908</v>
      </c>
      <c r="V59" s="43" t="s">
        <v>471</v>
      </c>
      <c r="W59" s="43" t="s">
        <v>1002</v>
      </c>
      <c r="X59" s="43" t="s">
        <v>1003</v>
      </c>
      <c r="Y59" s="43" t="s">
        <v>896</v>
      </c>
      <c r="Z59" s="43" t="s">
        <v>1004</v>
      </c>
      <c r="AA59" s="180">
        <v>33602688911.560001</v>
      </c>
      <c r="AB59" s="43" t="s">
        <v>1005</v>
      </c>
      <c r="AC59" s="43" t="s">
        <v>981</v>
      </c>
      <c r="AD59" s="128">
        <v>45658</v>
      </c>
      <c r="AE59" s="124">
        <v>33602688911.560001</v>
      </c>
      <c r="AF59" s="180">
        <v>33602688911.560001</v>
      </c>
      <c r="AG59" s="454"/>
      <c r="AH59" s="496">
        <v>84876435095</v>
      </c>
      <c r="AI59" s="43" t="s">
        <v>981</v>
      </c>
      <c r="AJ59" s="43" t="s">
        <v>1006</v>
      </c>
      <c r="AK59" s="195">
        <v>33449487262.200001</v>
      </c>
      <c r="AL59" s="539">
        <v>59265674942.220001</v>
      </c>
      <c r="AM59" s="539">
        <v>10994721999</v>
      </c>
      <c r="AN59" s="527">
        <f>AL59/AH59</f>
        <v>0.69825829602628176</v>
      </c>
      <c r="AO59" s="527">
        <f>AM59/AH59</f>
        <v>0.12953798055601526</v>
      </c>
      <c r="AP59" s="43" t="s">
        <v>1353</v>
      </c>
    </row>
    <row r="60" spans="1:42" ht="80.099999999999994" customHeight="1" x14ac:dyDescent="0.25">
      <c r="A60" s="43" t="s">
        <v>389</v>
      </c>
      <c r="B60" s="31" t="s">
        <v>234</v>
      </c>
      <c r="C60" s="43" t="s">
        <v>301</v>
      </c>
      <c r="D60" s="31" t="s">
        <v>245</v>
      </c>
      <c r="E60" s="82" t="s">
        <v>468</v>
      </c>
      <c r="F60" s="49">
        <v>2024130010241</v>
      </c>
      <c r="G60" s="46" t="s">
        <v>469</v>
      </c>
      <c r="H60" s="43" t="s">
        <v>470</v>
      </c>
      <c r="I60" s="43" t="s">
        <v>826</v>
      </c>
      <c r="J60" s="98">
        <v>1</v>
      </c>
      <c r="K60" s="43" t="s">
        <v>474</v>
      </c>
      <c r="L60" s="43" t="s">
        <v>187</v>
      </c>
      <c r="M60" s="43" t="s">
        <v>718</v>
      </c>
      <c r="N60" s="43">
        <v>107</v>
      </c>
      <c r="O60" s="301">
        <v>107</v>
      </c>
      <c r="P60" s="142">
        <f t="shared" si="1"/>
        <v>1</v>
      </c>
      <c r="Q60" s="120">
        <v>45658</v>
      </c>
      <c r="R60" s="120">
        <v>46022</v>
      </c>
      <c r="S60" s="51">
        <v>365</v>
      </c>
      <c r="T60" s="51">
        <v>107</v>
      </c>
      <c r="U60" s="51" t="s">
        <v>908</v>
      </c>
      <c r="V60" s="43" t="s">
        <v>471</v>
      </c>
      <c r="W60" s="43" t="s">
        <v>1002</v>
      </c>
      <c r="X60" s="43" t="s">
        <v>1003</v>
      </c>
      <c r="Y60" s="43" t="s">
        <v>896</v>
      </c>
      <c r="Z60" s="43" t="s">
        <v>1007</v>
      </c>
      <c r="AA60" s="124">
        <v>23722941189.509998</v>
      </c>
      <c r="AB60" s="43" t="s">
        <v>1008</v>
      </c>
      <c r="AC60" s="43" t="s">
        <v>981</v>
      </c>
      <c r="AD60" s="128">
        <v>45658</v>
      </c>
      <c r="AE60" s="124">
        <v>23722941189.509998</v>
      </c>
      <c r="AF60" s="124">
        <v>23722941189.509998</v>
      </c>
      <c r="AG60" s="455"/>
      <c r="AH60" s="497"/>
      <c r="AI60" s="43" t="s">
        <v>981</v>
      </c>
      <c r="AJ60" s="43" t="s">
        <v>1006</v>
      </c>
      <c r="AK60" s="195">
        <v>19365082461.599998</v>
      </c>
      <c r="AL60" s="540"/>
      <c r="AM60" s="540"/>
      <c r="AN60" s="528"/>
      <c r="AO60" s="528"/>
      <c r="AP60" s="43" t="s">
        <v>1354</v>
      </c>
    </row>
    <row r="61" spans="1:42" ht="80.099999999999994" customHeight="1" x14ac:dyDescent="0.25">
      <c r="A61" s="43" t="s">
        <v>389</v>
      </c>
      <c r="B61" s="31" t="s">
        <v>234</v>
      </c>
      <c r="C61" s="43" t="s">
        <v>301</v>
      </c>
      <c r="D61" s="31" t="s">
        <v>245</v>
      </c>
      <c r="E61" s="82" t="s">
        <v>468</v>
      </c>
      <c r="F61" s="49">
        <v>2024130010241</v>
      </c>
      <c r="G61" s="46" t="s">
        <v>469</v>
      </c>
      <c r="H61" s="43" t="s">
        <v>470</v>
      </c>
      <c r="I61" s="43" t="s">
        <v>826</v>
      </c>
      <c r="J61" s="98">
        <v>1</v>
      </c>
      <c r="K61" s="43" t="s">
        <v>475</v>
      </c>
      <c r="L61" s="43" t="s">
        <v>187</v>
      </c>
      <c r="M61" s="43" t="s">
        <v>718</v>
      </c>
      <c r="N61" s="43">
        <v>107</v>
      </c>
      <c r="O61" s="301">
        <v>107</v>
      </c>
      <c r="P61" s="142">
        <f t="shared" si="1"/>
        <v>1</v>
      </c>
      <c r="Q61" s="120">
        <v>45658</v>
      </c>
      <c r="R61" s="120">
        <v>46022</v>
      </c>
      <c r="S61" s="51">
        <v>365</v>
      </c>
      <c r="T61" s="51">
        <v>107</v>
      </c>
      <c r="U61" s="51" t="s">
        <v>908</v>
      </c>
      <c r="V61" s="43" t="s">
        <v>471</v>
      </c>
      <c r="W61" s="43" t="s">
        <v>1002</v>
      </c>
      <c r="X61" s="43" t="s">
        <v>1003</v>
      </c>
      <c r="Y61" s="43" t="s">
        <v>914</v>
      </c>
      <c r="Z61" s="43" t="s">
        <v>1009</v>
      </c>
      <c r="AA61" s="145">
        <v>7934664477.25</v>
      </c>
      <c r="AB61" s="43" t="s">
        <v>920</v>
      </c>
      <c r="AC61" s="43" t="s">
        <v>1010</v>
      </c>
      <c r="AD61" s="128">
        <v>45658</v>
      </c>
      <c r="AE61" s="124">
        <v>7934664477.25</v>
      </c>
      <c r="AF61" s="145">
        <v>7934664477.25</v>
      </c>
      <c r="AG61" s="455"/>
      <c r="AH61" s="497"/>
      <c r="AI61" s="43" t="s">
        <v>1010</v>
      </c>
      <c r="AJ61" s="43" t="s">
        <v>1011</v>
      </c>
      <c r="AK61" s="195">
        <v>3080781206</v>
      </c>
      <c r="AL61" s="540"/>
      <c r="AM61" s="540"/>
      <c r="AN61" s="528"/>
      <c r="AO61" s="528"/>
      <c r="AP61" s="43" t="s">
        <v>1355</v>
      </c>
    </row>
    <row r="62" spans="1:42" ht="80.099999999999994" customHeight="1" x14ac:dyDescent="0.25">
      <c r="A62" s="43" t="s">
        <v>389</v>
      </c>
      <c r="B62" s="31" t="s">
        <v>234</v>
      </c>
      <c r="C62" s="43" t="s">
        <v>301</v>
      </c>
      <c r="D62" s="31" t="s">
        <v>245</v>
      </c>
      <c r="E62" s="82" t="s">
        <v>468</v>
      </c>
      <c r="F62" s="49">
        <v>2024130010241</v>
      </c>
      <c r="G62" s="46" t="s">
        <v>469</v>
      </c>
      <c r="H62" s="43" t="s">
        <v>470</v>
      </c>
      <c r="I62" s="43" t="s">
        <v>826</v>
      </c>
      <c r="J62" s="98">
        <v>1</v>
      </c>
      <c r="K62" s="43" t="s">
        <v>476</v>
      </c>
      <c r="L62" s="43" t="s">
        <v>187</v>
      </c>
      <c r="M62" s="43" t="s">
        <v>718</v>
      </c>
      <c r="N62" s="43">
        <v>107</v>
      </c>
      <c r="O62" s="301">
        <v>21</v>
      </c>
      <c r="P62" s="142">
        <f t="shared" si="1"/>
        <v>0.19626168224299065</v>
      </c>
      <c r="Q62" s="120">
        <v>45658</v>
      </c>
      <c r="R62" s="120">
        <v>46022</v>
      </c>
      <c r="S62" s="51">
        <v>365</v>
      </c>
      <c r="T62" s="51">
        <v>107</v>
      </c>
      <c r="U62" s="51" t="s">
        <v>908</v>
      </c>
      <c r="V62" s="43" t="s">
        <v>471</v>
      </c>
      <c r="W62" s="43" t="s">
        <v>1002</v>
      </c>
      <c r="X62" s="43" t="s">
        <v>1003</v>
      </c>
      <c r="Y62" s="43" t="s">
        <v>914</v>
      </c>
      <c r="Z62" s="43" t="s">
        <v>1012</v>
      </c>
      <c r="AA62" s="145">
        <v>2210194752.8000002</v>
      </c>
      <c r="AB62" s="43" t="s">
        <v>920</v>
      </c>
      <c r="AC62" s="43" t="s">
        <v>1010</v>
      </c>
      <c r="AD62" s="128">
        <v>45658</v>
      </c>
      <c r="AE62" s="124">
        <v>2210194752.8000002</v>
      </c>
      <c r="AF62" s="145">
        <v>2210194752.8000002</v>
      </c>
      <c r="AG62" s="455"/>
      <c r="AH62" s="497"/>
      <c r="AI62" s="43" t="s">
        <v>1010</v>
      </c>
      <c r="AJ62" s="43" t="s">
        <v>1013</v>
      </c>
      <c r="AK62" s="195">
        <v>927757778</v>
      </c>
      <c r="AL62" s="540"/>
      <c r="AM62" s="540"/>
      <c r="AN62" s="528"/>
      <c r="AO62" s="528"/>
      <c r="AP62" s="43" t="s">
        <v>1356</v>
      </c>
    </row>
    <row r="63" spans="1:42" ht="80.099999999999994" customHeight="1" x14ac:dyDescent="0.25">
      <c r="A63" s="43" t="s">
        <v>389</v>
      </c>
      <c r="B63" s="31" t="s">
        <v>234</v>
      </c>
      <c r="C63" s="43" t="s">
        <v>301</v>
      </c>
      <c r="D63" s="31" t="s">
        <v>245</v>
      </c>
      <c r="E63" s="82" t="s">
        <v>468</v>
      </c>
      <c r="F63" s="49">
        <v>2024130010241</v>
      </c>
      <c r="G63" s="46" t="s">
        <v>469</v>
      </c>
      <c r="H63" s="43" t="s">
        <v>470</v>
      </c>
      <c r="I63" s="43" t="s">
        <v>826</v>
      </c>
      <c r="J63" s="98">
        <v>1</v>
      </c>
      <c r="K63" s="43" t="s">
        <v>477</v>
      </c>
      <c r="L63" s="43" t="s">
        <v>187</v>
      </c>
      <c r="M63" s="43" t="s">
        <v>718</v>
      </c>
      <c r="N63" s="43">
        <v>107</v>
      </c>
      <c r="O63" s="301">
        <v>0</v>
      </c>
      <c r="P63" s="142">
        <f t="shared" si="1"/>
        <v>0</v>
      </c>
      <c r="Q63" s="120" t="s">
        <v>920</v>
      </c>
      <c r="R63" s="120" t="s">
        <v>920</v>
      </c>
      <c r="S63" s="51" t="s">
        <v>920</v>
      </c>
      <c r="T63" s="51" t="s">
        <v>920</v>
      </c>
      <c r="U63" s="51" t="s">
        <v>920</v>
      </c>
      <c r="V63" s="43" t="s">
        <v>471</v>
      </c>
      <c r="W63" s="43" t="s">
        <v>1002</v>
      </c>
      <c r="X63" s="43" t="s">
        <v>1003</v>
      </c>
      <c r="Y63" s="43" t="s">
        <v>896</v>
      </c>
      <c r="Z63" s="43" t="s">
        <v>1014</v>
      </c>
      <c r="AA63" s="43">
        <v>0</v>
      </c>
      <c r="AB63" s="43" t="s">
        <v>1008</v>
      </c>
      <c r="AC63" s="43" t="s">
        <v>981</v>
      </c>
      <c r="AD63" s="43" t="s">
        <v>920</v>
      </c>
      <c r="AE63" s="124">
        <v>0</v>
      </c>
      <c r="AF63" s="43">
        <v>0</v>
      </c>
      <c r="AG63" s="455"/>
      <c r="AH63" s="497"/>
      <c r="AI63" s="43" t="s">
        <v>981</v>
      </c>
      <c r="AJ63" s="43" t="s">
        <v>1006</v>
      </c>
      <c r="AK63" s="195">
        <v>0</v>
      </c>
      <c r="AL63" s="540"/>
      <c r="AM63" s="540"/>
      <c r="AN63" s="528"/>
      <c r="AO63" s="528"/>
      <c r="AP63" s="43"/>
    </row>
    <row r="64" spans="1:42" ht="80.099999999999994" customHeight="1" x14ac:dyDescent="0.25">
      <c r="A64" s="43" t="s">
        <v>389</v>
      </c>
      <c r="B64" s="31" t="s">
        <v>234</v>
      </c>
      <c r="C64" s="43" t="s">
        <v>301</v>
      </c>
      <c r="D64" s="31" t="s">
        <v>245</v>
      </c>
      <c r="E64" s="82" t="s">
        <v>468</v>
      </c>
      <c r="F64" s="49">
        <v>2024130010241</v>
      </c>
      <c r="G64" s="46" t="s">
        <v>469</v>
      </c>
      <c r="H64" s="43" t="s">
        <v>470</v>
      </c>
      <c r="I64" s="43" t="s">
        <v>826</v>
      </c>
      <c r="J64" s="98">
        <v>1</v>
      </c>
      <c r="K64" s="43" t="s">
        <v>478</v>
      </c>
      <c r="L64" s="43" t="s">
        <v>187</v>
      </c>
      <c r="M64" s="43" t="s">
        <v>718</v>
      </c>
      <c r="N64" s="43">
        <v>107</v>
      </c>
      <c r="O64" s="301">
        <v>0</v>
      </c>
      <c r="P64" s="142">
        <f t="shared" si="1"/>
        <v>0</v>
      </c>
      <c r="Q64" s="120" t="s">
        <v>920</v>
      </c>
      <c r="R64" s="120" t="s">
        <v>920</v>
      </c>
      <c r="S64" s="51" t="s">
        <v>920</v>
      </c>
      <c r="T64" s="51" t="s">
        <v>920</v>
      </c>
      <c r="U64" s="51" t="s">
        <v>920</v>
      </c>
      <c r="V64" s="43" t="s">
        <v>471</v>
      </c>
      <c r="W64" s="43" t="s">
        <v>1002</v>
      </c>
      <c r="X64" s="43" t="s">
        <v>1003</v>
      </c>
      <c r="Y64" s="43" t="s">
        <v>914</v>
      </c>
      <c r="Z64" s="43" t="s">
        <v>1015</v>
      </c>
      <c r="AA64" s="43">
        <v>0</v>
      </c>
      <c r="AB64" s="43" t="s">
        <v>920</v>
      </c>
      <c r="AC64" s="43" t="s">
        <v>981</v>
      </c>
      <c r="AD64" s="43" t="s">
        <v>920</v>
      </c>
      <c r="AE64" s="43">
        <v>0</v>
      </c>
      <c r="AF64" s="43">
        <v>0</v>
      </c>
      <c r="AG64" s="455"/>
      <c r="AH64" s="497"/>
      <c r="AI64" s="43" t="s">
        <v>981</v>
      </c>
      <c r="AJ64" s="43" t="s">
        <v>1006</v>
      </c>
      <c r="AK64" s="195">
        <v>0</v>
      </c>
      <c r="AL64" s="540"/>
      <c r="AM64" s="540"/>
      <c r="AN64" s="528"/>
      <c r="AO64" s="528"/>
      <c r="AP64" s="43"/>
    </row>
    <row r="65" spans="1:42" ht="80.099999999999994" customHeight="1" x14ac:dyDescent="0.25">
      <c r="A65" s="43" t="s">
        <v>389</v>
      </c>
      <c r="B65" s="31" t="s">
        <v>234</v>
      </c>
      <c r="C65" s="43" t="s">
        <v>301</v>
      </c>
      <c r="D65" s="31" t="s">
        <v>245</v>
      </c>
      <c r="E65" s="82" t="s">
        <v>468</v>
      </c>
      <c r="F65" s="49">
        <v>2024130010241</v>
      </c>
      <c r="G65" s="46" t="s">
        <v>469</v>
      </c>
      <c r="H65" s="43" t="s">
        <v>470</v>
      </c>
      <c r="I65" s="43" t="s">
        <v>826</v>
      </c>
      <c r="J65" s="98">
        <v>1</v>
      </c>
      <c r="K65" s="43" t="s">
        <v>479</v>
      </c>
      <c r="L65" s="43" t="s">
        <v>187</v>
      </c>
      <c r="M65" s="43" t="s">
        <v>718</v>
      </c>
      <c r="N65" s="43">
        <v>107</v>
      </c>
      <c r="O65" s="301">
        <v>0</v>
      </c>
      <c r="P65" s="142">
        <f t="shared" si="1"/>
        <v>0</v>
      </c>
      <c r="Q65" s="120" t="s">
        <v>920</v>
      </c>
      <c r="R65" s="120" t="s">
        <v>920</v>
      </c>
      <c r="S65" s="51" t="s">
        <v>920</v>
      </c>
      <c r="T65" s="51" t="s">
        <v>920</v>
      </c>
      <c r="U65" s="51" t="s">
        <v>920</v>
      </c>
      <c r="V65" s="43" t="s">
        <v>471</v>
      </c>
      <c r="W65" s="43" t="s">
        <v>1002</v>
      </c>
      <c r="X65" s="43" t="s">
        <v>1003</v>
      </c>
      <c r="Y65" s="43" t="s">
        <v>914</v>
      </c>
      <c r="Z65" s="43" t="s">
        <v>1016</v>
      </c>
      <c r="AA65" s="43">
        <v>0</v>
      </c>
      <c r="AB65" s="43" t="s">
        <v>920</v>
      </c>
      <c r="AC65" s="43" t="s">
        <v>981</v>
      </c>
      <c r="AD65" s="43" t="s">
        <v>920</v>
      </c>
      <c r="AE65" s="43">
        <v>0</v>
      </c>
      <c r="AF65" s="43">
        <v>0</v>
      </c>
      <c r="AG65" s="455"/>
      <c r="AH65" s="497"/>
      <c r="AI65" s="43" t="s">
        <v>981</v>
      </c>
      <c r="AJ65" s="43" t="s">
        <v>1006</v>
      </c>
      <c r="AK65" s="195">
        <v>0</v>
      </c>
      <c r="AL65" s="540"/>
      <c r="AM65" s="540"/>
      <c r="AN65" s="528"/>
      <c r="AO65" s="528"/>
      <c r="AP65" s="43"/>
    </row>
    <row r="66" spans="1:42" ht="80.099999999999994" customHeight="1" x14ac:dyDescent="0.25">
      <c r="A66" s="43" t="s">
        <v>389</v>
      </c>
      <c r="B66" s="31" t="s">
        <v>234</v>
      </c>
      <c r="C66" s="43" t="s">
        <v>301</v>
      </c>
      <c r="D66" s="31" t="s">
        <v>245</v>
      </c>
      <c r="E66" s="82" t="s">
        <v>468</v>
      </c>
      <c r="F66" s="49">
        <v>2024130010241</v>
      </c>
      <c r="G66" s="46" t="s">
        <v>469</v>
      </c>
      <c r="H66" s="43" t="s">
        <v>470</v>
      </c>
      <c r="I66" s="43" t="s">
        <v>826</v>
      </c>
      <c r="J66" s="98">
        <v>1</v>
      </c>
      <c r="K66" s="43" t="s">
        <v>480</v>
      </c>
      <c r="L66" s="43" t="s">
        <v>187</v>
      </c>
      <c r="M66" s="43" t="s">
        <v>718</v>
      </c>
      <c r="N66" s="43">
        <v>107</v>
      </c>
      <c r="O66" s="301">
        <v>107</v>
      </c>
      <c r="P66" s="142">
        <f t="shared" si="1"/>
        <v>1</v>
      </c>
      <c r="Q66" s="120" t="s">
        <v>920</v>
      </c>
      <c r="R66" s="120" t="s">
        <v>920</v>
      </c>
      <c r="S66" s="51" t="s">
        <v>920</v>
      </c>
      <c r="T66" s="51" t="s">
        <v>920</v>
      </c>
      <c r="U66" s="51" t="s">
        <v>920</v>
      </c>
      <c r="V66" s="43" t="s">
        <v>471</v>
      </c>
      <c r="W66" s="43" t="s">
        <v>1002</v>
      </c>
      <c r="X66" s="43" t="s">
        <v>1003</v>
      </c>
      <c r="Y66" s="43" t="s">
        <v>896</v>
      </c>
      <c r="Z66" s="43" t="s">
        <v>1017</v>
      </c>
      <c r="AA66" s="124">
        <v>2453088141.8800001</v>
      </c>
      <c r="AB66" s="43" t="s">
        <v>1018</v>
      </c>
      <c r="AC66" s="43" t="s">
        <v>1010</v>
      </c>
      <c r="AD66" s="128">
        <v>45658</v>
      </c>
      <c r="AE66" s="124">
        <v>2453088141.8800001</v>
      </c>
      <c r="AF66" s="124">
        <v>2453088141.8800001</v>
      </c>
      <c r="AG66" s="455"/>
      <c r="AH66" s="497"/>
      <c r="AI66" s="43" t="s">
        <v>1010</v>
      </c>
      <c r="AJ66" s="43" t="s">
        <v>1013</v>
      </c>
      <c r="AK66" s="195">
        <v>2443164034.5999999</v>
      </c>
      <c r="AL66" s="540"/>
      <c r="AM66" s="540"/>
      <c r="AN66" s="528"/>
      <c r="AO66" s="528"/>
      <c r="AP66" s="43" t="s">
        <v>1357</v>
      </c>
    </row>
    <row r="67" spans="1:42" ht="80.099999999999994" customHeight="1" x14ac:dyDescent="0.25">
      <c r="A67" s="43" t="s">
        <v>389</v>
      </c>
      <c r="B67" s="31" t="s">
        <v>234</v>
      </c>
      <c r="C67" s="43" t="s">
        <v>301</v>
      </c>
      <c r="D67" s="31" t="s">
        <v>245</v>
      </c>
      <c r="E67" s="82" t="s">
        <v>468</v>
      </c>
      <c r="F67" s="49">
        <v>2024130010241</v>
      </c>
      <c r="G67" s="46" t="s">
        <v>469</v>
      </c>
      <c r="H67" s="43" t="s">
        <v>470</v>
      </c>
      <c r="I67" s="31" t="s">
        <v>826</v>
      </c>
      <c r="J67" s="98">
        <v>1</v>
      </c>
      <c r="K67" s="43" t="s">
        <v>481</v>
      </c>
      <c r="L67" s="43" t="s">
        <v>187</v>
      </c>
      <c r="M67" s="43" t="s">
        <v>718</v>
      </c>
      <c r="N67" s="43">
        <v>107</v>
      </c>
      <c r="O67" s="301">
        <v>0</v>
      </c>
      <c r="P67" s="142">
        <f t="shared" si="1"/>
        <v>0</v>
      </c>
      <c r="Q67" s="120" t="s">
        <v>920</v>
      </c>
      <c r="R67" s="120" t="s">
        <v>920</v>
      </c>
      <c r="S67" s="51" t="s">
        <v>920</v>
      </c>
      <c r="T67" s="51" t="s">
        <v>920</v>
      </c>
      <c r="U67" s="51" t="s">
        <v>920</v>
      </c>
      <c r="V67" s="43" t="s">
        <v>471</v>
      </c>
      <c r="W67" s="43" t="s">
        <v>1002</v>
      </c>
      <c r="X67" s="43" t="s">
        <v>1003</v>
      </c>
      <c r="Y67" s="43" t="s">
        <v>914</v>
      </c>
      <c r="Z67" s="43" t="s">
        <v>920</v>
      </c>
      <c r="AA67" s="43">
        <v>0</v>
      </c>
      <c r="AB67" s="43" t="s">
        <v>920</v>
      </c>
      <c r="AC67" s="43" t="s">
        <v>920</v>
      </c>
      <c r="AD67" s="43"/>
      <c r="AE67" s="43">
        <v>0</v>
      </c>
      <c r="AF67" s="43">
        <v>0</v>
      </c>
      <c r="AG67" s="455"/>
      <c r="AH67" s="497"/>
      <c r="AI67" s="43" t="s">
        <v>920</v>
      </c>
      <c r="AJ67" s="43" t="s">
        <v>920</v>
      </c>
      <c r="AK67" s="195">
        <v>0</v>
      </c>
      <c r="AL67" s="540"/>
      <c r="AM67" s="540"/>
      <c r="AN67" s="528"/>
      <c r="AO67" s="528"/>
      <c r="AP67" s="43"/>
    </row>
    <row r="68" spans="1:42" ht="80.099999999999994" customHeight="1" x14ac:dyDescent="0.25">
      <c r="A68" s="43" t="s">
        <v>389</v>
      </c>
      <c r="B68" s="31" t="s">
        <v>234</v>
      </c>
      <c r="C68" s="43" t="s">
        <v>301</v>
      </c>
      <c r="D68" s="31" t="s">
        <v>245</v>
      </c>
      <c r="E68" s="82" t="s">
        <v>468</v>
      </c>
      <c r="F68" s="49">
        <v>2024130010241</v>
      </c>
      <c r="G68" s="46" t="s">
        <v>469</v>
      </c>
      <c r="H68" s="43" t="s">
        <v>470</v>
      </c>
      <c r="I68" s="43" t="s">
        <v>826</v>
      </c>
      <c r="J68" s="98">
        <v>1</v>
      </c>
      <c r="K68" s="43" t="s">
        <v>482</v>
      </c>
      <c r="L68" s="43" t="s">
        <v>187</v>
      </c>
      <c r="M68" s="43" t="s">
        <v>718</v>
      </c>
      <c r="N68" s="43">
        <v>107</v>
      </c>
      <c r="O68" s="301">
        <v>0</v>
      </c>
      <c r="P68" s="142">
        <f t="shared" si="1"/>
        <v>0</v>
      </c>
      <c r="Q68" s="120" t="s">
        <v>920</v>
      </c>
      <c r="R68" s="120" t="s">
        <v>920</v>
      </c>
      <c r="S68" s="51" t="s">
        <v>920</v>
      </c>
      <c r="T68" s="51" t="s">
        <v>920</v>
      </c>
      <c r="U68" s="51" t="s">
        <v>920</v>
      </c>
      <c r="V68" s="43" t="s">
        <v>471</v>
      </c>
      <c r="W68" s="43" t="s">
        <v>1002</v>
      </c>
      <c r="X68" s="43" t="s">
        <v>1003</v>
      </c>
      <c r="Y68" s="43" t="s">
        <v>914</v>
      </c>
      <c r="Z68" s="43" t="s">
        <v>1019</v>
      </c>
      <c r="AA68" s="145">
        <v>14952857622</v>
      </c>
      <c r="AB68" s="43" t="s">
        <v>920</v>
      </c>
      <c r="AC68" s="43" t="s">
        <v>48</v>
      </c>
      <c r="AD68" s="128">
        <v>45658</v>
      </c>
      <c r="AE68" s="124">
        <v>14952857622</v>
      </c>
      <c r="AF68" s="145">
        <v>14952857622</v>
      </c>
      <c r="AG68" s="455"/>
      <c r="AH68" s="497"/>
      <c r="AI68" s="43" t="s">
        <v>48</v>
      </c>
      <c r="AJ68" s="43" t="s">
        <v>1020</v>
      </c>
      <c r="AK68" s="195">
        <v>0</v>
      </c>
      <c r="AL68" s="540"/>
      <c r="AM68" s="540"/>
      <c r="AN68" s="528"/>
      <c r="AO68" s="528"/>
      <c r="AP68" s="43"/>
    </row>
    <row r="69" spans="1:42" ht="80.099999999999994" customHeight="1" x14ac:dyDescent="0.25">
      <c r="A69" s="43" t="s">
        <v>389</v>
      </c>
      <c r="B69" s="31" t="s">
        <v>234</v>
      </c>
      <c r="C69" s="43" t="s">
        <v>301</v>
      </c>
      <c r="D69" s="31" t="s">
        <v>245</v>
      </c>
      <c r="E69" s="82" t="s">
        <v>468</v>
      </c>
      <c r="F69" s="49">
        <v>2024130010241</v>
      </c>
      <c r="G69" s="46" t="s">
        <v>469</v>
      </c>
      <c r="H69" s="43" t="s">
        <v>470</v>
      </c>
      <c r="I69" s="43" t="s">
        <v>826</v>
      </c>
      <c r="J69" s="98">
        <v>1</v>
      </c>
      <c r="K69" s="43" t="s">
        <v>483</v>
      </c>
      <c r="L69" s="43" t="s">
        <v>187</v>
      </c>
      <c r="M69" s="43" t="s">
        <v>718</v>
      </c>
      <c r="N69" s="43">
        <v>107</v>
      </c>
      <c r="O69" s="301">
        <v>0</v>
      </c>
      <c r="P69" s="142">
        <f t="shared" si="1"/>
        <v>0</v>
      </c>
      <c r="Q69" s="120" t="s">
        <v>920</v>
      </c>
      <c r="R69" s="120" t="s">
        <v>920</v>
      </c>
      <c r="S69" s="51" t="s">
        <v>920</v>
      </c>
      <c r="T69" s="51" t="s">
        <v>920</v>
      </c>
      <c r="U69" s="51" t="s">
        <v>920</v>
      </c>
      <c r="V69" s="43" t="s">
        <v>471</v>
      </c>
      <c r="W69" s="43" t="s">
        <v>1002</v>
      </c>
      <c r="X69" s="43" t="s">
        <v>1003</v>
      </c>
      <c r="Y69" s="43" t="s">
        <v>896</v>
      </c>
      <c r="Z69" s="43" t="s">
        <v>1021</v>
      </c>
      <c r="AA69" s="43">
        <v>0</v>
      </c>
      <c r="AB69" s="43" t="s">
        <v>920</v>
      </c>
      <c r="AC69" s="43" t="s">
        <v>981</v>
      </c>
      <c r="AD69" s="43" t="s">
        <v>920</v>
      </c>
      <c r="AE69" s="43">
        <v>0</v>
      </c>
      <c r="AF69" s="43">
        <v>0</v>
      </c>
      <c r="AG69" s="455"/>
      <c r="AH69" s="497"/>
      <c r="AI69" s="43" t="s">
        <v>981</v>
      </c>
      <c r="AJ69" s="43" t="s">
        <v>1006</v>
      </c>
      <c r="AK69" s="195">
        <v>0</v>
      </c>
      <c r="AL69" s="540"/>
      <c r="AM69" s="540"/>
      <c r="AN69" s="528"/>
      <c r="AO69" s="528"/>
      <c r="AP69" s="43"/>
    </row>
    <row r="70" spans="1:42" ht="80.099999999999994" customHeight="1" x14ac:dyDescent="0.25">
      <c r="A70" s="43" t="s">
        <v>389</v>
      </c>
      <c r="B70" s="31" t="s">
        <v>234</v>
      </c>
      <c r="C70" s="43" t="s">
        <v>301</v>
      </c>
      <c r="D70" s="31" t="s">
        <v>245</v>
      </c>
      <c r="E70" s="82" t="s">
        <v>468</v>
      </c>
      <c r="F70" s="49">
        <v>2024130010241</v>
      </c>
      <c r="G70" s="46" t="s">
        <v>469</v>
      </c>
      <c r="H70" s="43" t="s">
        <v>470</v>
      </c>
      <c r="I70" s="43" t="s">
        <v>826</v>
      </c>
      <c r="J70" s="98">
        <v>1</v>
      </c>
      <c r="K70" s="43" t="s">
        <v>472</v>
      </c>
      <c r="L70" s="43" t="s">
        <v>187</v>
      </c>
      <c r="M70" s="43" t="s">
        <v>718</v>
      </c>
      <c r="N70" s="43">
        <v>107</v>
      </c>
      <c r="O70" s="301">
        <v>0</v>
      </c>
      <c r="P70" s="142">
        <f t="shared" si="1"/>
        <v>0</v>
      </c>
      <c r="Q70" s="120" t="s">
        <v>920</v>
      </c>
      <c r="R70" s="120" t="s">
        <v>920</v>
      </c>
      <c r="S70" s="51" t="s">
        <v>920</v>
      </c>
      <c r="T70" s="51" t="s">
        <v>920</v>
      </c>
      <c r="U70" s="51" t="s">
        <v>920</v>
      </c>
      <c r="V70" s="43" t="s">
        <v>471</v>
      </c>
      <c r="W70" s="43" t="s">
        <v>1002</v>
      </c>
      <c r="X70" s="43" t="s">
        <v>1003</v>
      </c>
      <c r="Y70" s="43" t="s">
        <v>914</v>
      </c>
      <c r="Z70" s="43" t="s">
        <v>472</v>
      </c>
      <c r="AA70" s="43">
        <v>0</v>
      </c>
      <c r="AB70" s="43" t="s">
        <v>920</v>
      </c>
      <c r="AC70" s="43" t="s">
        <v>1010</v>
      </c>
      <c r="AD70" s="128" t="s">
        <v>920</v>
      </c>
      <c r="AE70" s="124">
        <v>0</v>
      </c>
      <c r="AF70" s="43">
        <v>0</v>
      </c>
      <c r="AG70" s="455"/>
      <c r="AH70" s="497"/>
      <c r="AI70" s="43" t="s">
        <v>1010</v>
      </c>
      <c r="AJ70" s="43" t="s">
        <v>1013</v>
      </c>
      <c r="AK70" s="195">
        <v>0</v>
      </c>
      <c r="AL70" s="540"/>
      <c r="AM70" s="540"/>
      <c r="AN70" s="528"/>
      <c r="AO70" s="528"/>
      <c r="AP70" s="43"/>
    </row>
    <row r="71" spans="1:42" ht="80.099999999999994" customHeight="1" x14ac:dyDescent="0.25">
      <c r="A71" s="43" t="s">
        <v>389</v>
      </c>
      <c r="B71" s="31" t="s">
        <v>234</v>
      </c>
      <c r="C71" s="43" t="s">
        <v>301</v>
      </c>
      <c r="D71" s="31" t="s">
        <v>245</v>
      </c>
      <c r="E71" s="82" t="s">
        <v>468</v>
      </c>
      <c r="F71" s="49">
        <v>2024130010241</v>
      </c>
      <c r="G71" s="46" t="s">
        <v>469</v>
      </c>
      <c r="H71" s="43" t="s">
        <v>470</v>
      </c>
      <c r="I71" s="43" t="s">
        <v>826</v>
      </c>
      <c r="J71" s="98">
        <v>1</v>
      </c>
      <c r="K71" s="43" t="s">
        <v>484</v>
      </c>
      <c r="L71" s="43" t="s">
        <v>187</v>
      </c>
      <c r="M71" s="43" t="s">
        <v>718</v>
      </c>
      <c r="N71" s="43">
        <v>107</v>
      </c>
      <c r="O71" s="301">
        <v>0</v>
      </c>
      <c r="P71" s="142">
        <f t="shared" si="1"/>
        <v>0</v>
      </c>
      <c r="Q71" s="120" t="s">
        <v>920</v>
      </c>
      <c r="R71" s="120" t="s">
        <v>920</v>
      </c>
      <c r="S71" s="51" t="s">
        <v>920</v>
      </c>
      <c r="T71" s="51" t="s">
        <v>920</v>
      </c>
      <c r="U71" s="51" t="s">
        <v>920</v>
      </c>
      <c r="V71" s="43" t="s">
        <v>471</v>
      </c>
      <c r="W71" s="43" t="s">
        <v>1002</v>
      </c>
      <c r="X71" s="43" t="s">
        <v>1003</v>
      </c>
      <c r="Y71" s="43" t="s">
        <v>896</v>
      </c>
      <c r="Z71" s="43" t="s">
        <v>1022</v>
      </c>
      <c r="AA71" s="43">
        <v>0</v>
      </c>
      <c r="AB71" s="43" t="s">
        <v>920</v>
      </c>
      <c r="AC71" s="43" t="s">
        <v>1010</v>
      </c>
      <c r="AD71" s="43" t="s">
        <v>920</v>
      </c>
      <c r="AE71" s="43">
        <v>0</v>
      </c>
      <c r="AF71" s="43">
        <v>0</v>
      </c>
      <c r="AG71" s="456"/>
      <c r="AH71" s="498"/>
      <c r="AI71" s="43" t="s">
        <v>1010</v>
      </c>
      <c r="AJ71" s="43" t="s">
        <v>1013</v>
      </c>
      <c r="AK71" s="195"/>
      <c r="AL71" s="541"/>
      <c r="AM71" s="541"/>
      <c r="AN71" s="529"/>
      <c r="AO71" s="529"/>
      <c r="AP71" s="43"/>
    </row>
    <row r="72" spans="1:42" ht="80.099999999999994" customHeight="1" x14ac:dyDescent="0.25">
      <c r="A72" s="43"/>
      <c r="B72" s="536"/>
      <c r="C72" s="537"/>
      <c r="D72" s="538"/>
      <c r="E72" s="518" t="s">
        <v>1387</v>
      </c>
      <c r="F72" s="519"/>
      <c r="G72" s="519"/>
      <c r="H72" s="519"/>
      <c r="I72" s="519"/>
      <c r="J72" s="519"/>
      <c r="K72" s="519"/>
      <c r="L72" s="519"/>
      <c r="M72" s="519"/>
      <c r="N72" s="519"/>
      <c r="O72" s="520"/>
      <c r="P72" s="279">
        <f>AVERAGE(P59:P71)</f>
        <v>0.32278936017253773</v>
      </c>
      <c r="Q72" s="120"/>
      <c r="R72" s="120"/>
      <c r="S72" s="51"/>
      <c r="T72" s="51"/>
      <c r="U72" s="51"/>
      <c r="V72" s="43"/>
      <c r="W72" s="43"/>
      <c r="X72" s="43"/>
      <c r="Y72" s="43"/>
      <c r="Z72" s="43"/>
      <c r="AA72" s="43"/>
      <c r="AB72" s="43"/>
      <c r="AC72" s="43"/>
      <c r="AD72" s="43"/>
      <c r="AE72" s="43"/>
      <c r="AF72" s="43"/>
      <c r="AG72" s="220"/>
      <c r="AH72" s="333"/>
      <c r="AI72" s="43"/>
      <c r="AJ72" s="515"/>
      <c r="AK72" s="516"/>
      <c r="AL72" s="516"/>
      <c r="AM72" s="517"/>
      <c r="AN72" s="355"/>
      <c r="AO72" s="355"/>
      <c r="AP72" s="43"/>
    </row>
    <row r="73" spans="1:42" ht="80.099999999999994" customHeight="1" x14ac:dyDescent="0.25">
      <c r="A73" s="43" t="s">
        <v>389</v>
      </c>
      <c r="B73" s="31" t="s">
        <v>234</v>
      </c>
      <c r="C73" s="43" t="s">
        <v>316</v>
      </c>
      <c r="D73" s="31" t="s">
        <v>245</v>
      </c>
      <c r="E73" s="59" t="s">
        <v>485</v>
      </c>
      <c r="F73" s="49">
        <v>2024130010238</v>
      </c>
      <c r="G73" s="43" t="s">
        <v>486</v>
      </c>
      <c r="H73" s="43" t="s">
        <v>670</v>
      </c>
      <c r="I73" s="43" t="s">
        <v>828</v>
      </c>
      <c r="J73" s="98">
        <v>1</v>
      </c>
      <c r="K73" s="56" t="s">
        <v>487</v>
      </c>
      <c r="L73" s="43" t="s">
        <v>187</v>
      </c>
      <c r="M73" s="43" t="s">
        <v>719</v>
      </c>
      <c r="N73" s="43">
        <v>5914</v>
      </c>
      <c r="O73" s="301">
        <v>1137</v>
      </c>
      <c r="P73" s="142">
        <f t="shared" si="1"/>
        <v>0.19225566452485626</v>
      </c>
      <c r="Q73" s="120">
        <v>45292</v>
      </c>
      <c r="R73" s="120">
        <v>45657</v>
      </c>
      <c r="S73" s="51">
        <v>360</v>
      </c>
      <c r="T73" s="43">
        <v>5914</v>
      </c>
      <c r="U73" s="51" t="s">
        <v>1023</v>
      </c>
      <c r="V73" s="43" t="s">
        <v>493</v>
      </c>
      <c r="W73" s="43" t="s">
        <v>1024</v>
      </c>
      <c r="X73" s="43" t="s">
        <v>1025</v>
      </c>
      <c r="Y73" s="43" t="s">
        <v>914</v>
      </c>
      <c r="Z73" s="43"/>
      <c r="AA73" s="43"/>
      <c r="AB73" s="43"/>
      <c r="AC73" s="43"/>
      <c r="AD73" s="43"/>
      <c r="AE73" s="124">
        <v>566008473703.12</v>
      </c>
      <c r="AF73" s="124">
        <v>566008473703.12</v>
      </c>
      <c r="AG73" s="454">
        <v>567807695115.90002</v>
      </c>
      <c r="AH73" s="496">
        <f>570652352870.2+350758653</f>
        <v>571003111523.19995</v>
      </c>
      <c r="AI73" s="43" t="s">
        <v>1026</v>
      </c>
      <c r="AJ73" s="43" t="s">
        <v>1027</v>
      </c>
      <c r="AK73" s="197">
        <v>109864771233</v>
      </c>
      <c r="AL73" s="551">
        <v>109864771233</v>
      </c>
      <c r="AM73" s="551">
        <v>108825572382</v>
      </c>
      <c r="AN73" s="548">
        <f>AL73/AH73</f>
        <v>0.19240660692710809</v>
      </c>
      <c r="AO73" s="548">
        <f>AM73/AH73</f>
        <v>0.19058665388302073</v>
      </c>
      <c r="AP73" s="43" t="s">
        <v>1331</v>
      </c>
    </row>
    <row r="74" spans="1:42" ht="80.099999999999994" customHeight="1" x14ac:dyDescent="0.25">
      <c r="A74" s="43" t="s">
        <v>389</v>
      </c>
      <c r="B74" s="31" t="s">
        <v>234</v>
      </c>
      <c r="C74" s="43" t="s">
        <v>316</v>
      </c>
      <c r="D74" s="31" t="s">
        <v>245</v>
      </c>
      <c r="E74" s="59" t="s">
        <v>485</v>
      </c>
      <c r="F74" s="49">
        <v>2024130010238</v>
      </c>
      <c r="G74" s="43" t="s">
        <v>486</v>
      </c>
      <c r="H74" s="43" t="s">
        <v>670</v>
      </c>
      <c r="I74" s="43" t="s">
        <v>828</v>
      </c>
      <c r="J74" s="98">
        <v>1</v>
      </c>
      <c r="K74" s="48" t="s">
        <v>488</v>
      </c>
      <c r="L74" s="43" t="s">
        <v>187</v>
      </c>
      <c r="M74" s="43" t="s">
        <v>719</v>
      </c>
      <c r="N74" s="43">
        <v>260</v>
      </c>
      <c r="O74" s="301">
        <v>0</v>
      </c>
      <c r="P74" s="142">
        <f t="shared" si="1"/>
        <v>0</v>
      </c>
      <c r="Q74" s="120">
        <v>45292</v>
      </c>
      <c r="R74" s="120">
        <v>45657</v>
      </c>
      <c r="S74" s="51">
        <v>360</v>
      </c>
      <c r="T74" s="43">
        <v>260</v>
      </c>
      <c r="U74" s="51" t="s">
        <v>1023</v>
      </c>
      <c r="V74" s="43" t="s">
        <v>493</v>
      </c>
      <c r="W74" s="43" t="s">
        <v>1028</v>
      </c>
      <c r="X74" s="43" t="s">
        <v>1029</v>
      </c>
      <c r="Y74" s="43" t="s">
        <v>896</v>
      </c>
      <c r="Z74" s="43" t="s">
        <v>1030</v>
      </c>
      <c r="AA74" s="124"/>
      <c r="AB74" s="43" t="s">
        <v>53</v>
      </c>
      <c r="AC74" s="43" t="s">
        <v>48</v>
      </c>
      <c r="AD74" s="128">
        <v>45689</v>
      </c>
      <c r="AE74" s="124">
        <v>1478845000</v>
      </c>
      <c r="AF74" s="124">
        <v>1478845000</v>
      </c>
      <c r="AG74" s="455"/>
      <c r="AH74" s="497"/>
      <c r="AI74" s="43" t="s">
        <v>1026</v>
      </c>
      <c r="AJ74" s="43" t="s">
        <v>1027</v>
      </c>
      <c r="AK74" s="197">
        <v>0</v>
      </c>
      <c r="AL74" s="552"/>
      <c r="AM74" s="552"/>
      <c r="AN74" s="549"/>
      <c r="AO74" s="549"/>
      <c r="AP74" s="43"/>
    </row>
    <row r="75" spans="1:42" ht="80.099999999999994" customHeight="1" x14ac:dyDescent="0.25">
      <c r="A75" s="43" t="s">
        <v>389</v>
      </c>
      <c r="B75" s="31" t="s">
        <v>234</v>
      </c>
      <c r="C75" s="43" t="s">
        <v>316</v>
      </c>
      <c r="D75" s="31" t="s">
        <v>245</v>
      </c>
      <c r="E75" s="59" t="s">
        <v>485</v>
      </c>
      <c r="F75" s="49">
        <v>2024130010238</v>
      </c>
      <c r="G75" s="43" t="s">
        <v>486</v>
      </c>
      <c r="H75" s="43" t="s">
        <v>670</v>
      </c>
      <c r="I75" s="43" t="s">
        <v>828</v>
      </c>
      <c r="J75" s="98">
        <v>1</v>
      </c>
      <c r="K75" s="56" t="s">
        <v>489</v>
      </c>
      <c r="L75" s="43" t="s">
        <v>187</v>
      </c>
      <c r="M75" s="43" t="s">
        <v>719</v>
      </c>
      <c r="N75" s="43">
        <v>20</v>
      </c>
      <c r="O75" s="301">
        <v>0</v>
      </c>
      <c r="P75" s="142">
        <f t="shared" si="1"/>
        <v>0</v>
      </c>
      <c r="Q75" s="120">
        <v>45292</v>
      </c>
      <c r="R75" s="120">
        <v>45657</v>
      </c>
      <c r="S75" s="51">
        <v>360</v>
      </c>
      <c r="T75" s="43">
        <v>20</v>
      </c>
      <c r="U75" s="51" t="s">
        <v>1023</v>
      </c>
      <c r="V75" s="43" t="s">
        <v>493</v>
      </c>
      <c r="W75" s="43" t="s">
        <v>1024</v>
      </c>
      <c r="X75" s="43" t="s">
        <v>1025</v>
      </c>
      <c r="Y75" s="43" t="s">
        <v>914</v>
      </c>
      <c r="Z75" s="43"/>
      <c r="AA75" s="124"/>
      <c r="AB75" s="43"/>
      <c r="AC75" s="43"/>
      <c r="AD75" s="43"/>
      <c r="AE75" s="124">
        <v>62324497.560000002</v>
      </c>
      <c r="AF75" s="124">
        <v>62324497.560000002</v>
      </c>
      <c r="AG75" s="455"/>
      <c r="AH75" s="497"/>
      <c r="AI75" s="43" t="s">
        <v>981</v>
      </c>
      <c r="AJ75" s="43" t="s">
        <v>1027</v>
      </c>
      <c r="AK75" s="197">
        <v>0</v>
      </c>
      <c r="AL75" s="552"/>
      <c r="AM75" s="552"/>
      <c r="AN75" s="549"/>
      <c r="AO75" s="549"/>
      <c r="AP75" s="43"/>
    </row>
    <row r="76" spans="1:42" ht="80.099999999999994" customHeight="1" x14ac:dyDescent="0.25">
      <c r="A76" s="43" t="s">
        <v>389</v>
      </c>
      <c r="B76" s="31" t="s">
        <v>234</v>
      </c>
      <c r="C76" s="43" t="s">
        <v>316</v>
      </c>
      <c r="D76" s="31" t="s">
        <v>245</v>
      </c>
      <c r="E76" s="59" t="s">
        <v>485</v>
      </c>
      <c r="F76" s="49">
        <v>2024130010238</v>
      </c>
      <c r="G76" s="43" t="s">
        <v>486</v>
      </c>
      <c r="H76" s="43" t="s">
        <v>670</v>
      </c>
      <c r="I76" s="43" t="s">
        <v>828</v>
      </c>
      <c r="J76" s="98">
        <v>1</v>
      </c>
      <c r="K76" s="60" t="s">
        <v>490</v>
      </c>
      <c r="L76" s="43" t="s">
        <v>187</v>
      </c>
      <c r="M76" s="43" t="s">
        <v>719</v>
      </c>
      <c r="N76" s="43">
        <v>1</v>
      </c>
      <c r="O76" s="301">
        <v>0</v>
      </c>
      <c r="P76" s="142">
        <f t="shared" si="1"/>
        <v>0</v>
      </c>
      <c r="Q76" s="120">
        <v>45292</v>
      </c>
      <c r="R76" s="120">
        <v>45657</v>
      </c>
      <c r="S76" s="51">
        <v>360</v>
      </c>
      <c r="T76" s="43">
        <v>1</v>
      </c>
      <c r="U76" s="51" t="s">
        <v>1023</v>
      </c>
      <c r="V76" s="43" t="s">
        <v>493</v>
      </c>
      <c r="W76" s="43" t="s">
        <v>1024</v>
      </c>
      <c r="X76" s="43" t="s">
        <v>1025</v>
      </c>
      <c r="Y76" s="43" t="s">
        <v>914</v>
      </c>
      <c r="Z76" s="43"/>
      <c r="AA76" s="124"/>
      <c r="AB76" s="43"/>
      <c r="AC76" s="43"/>
      <c r="AD76" s="43"/>
      <c r="AE76" s="124">
        <v>149271914.22</v>
      </c>
      <c r="AF76" s="124">
        <v>149271914.22</v>
      </c>
      <c r="AG76" s="455"/>
      <c r="AH76" s="497"/>
      <c r="AI76" s="43" t="s">
        <v>981</v>
      </c>
      <c r="AJ76" s="43" t="s">
        <v>1027</v>
      </c>
      <c r="AK76" s="197">
        <v>0</v>
      </c>
      <c r="AL76" s="552"/>
      <c r="AM76" s="552"/>
      <c r="AN76" s="549"/>
      <c r="AO76" s="549"/>
      <c r="AP76" s="43"/>
    </row>
    <row r="77" spans="1:42" ht="80.099999999999994" customHeight="1" x14ac:dyDescent="0.25">
      <c r="A77" s="43" t="s">
        <v>389</v>
      </c>
      <c r="B77" s="31" t="s">
        <v>234</v>
      </c>
      <c r="C77" s="43" t="s">
        <v>316</v>
      </c>
      <c r="D77" s="31" t="s">
        <v>245</v>
      </c>
      <c r="E77" s="59" t="s">
        <v>485</v>
      </c>
      <c r="F77" s="49">
        <v>2024130010238</v>
      </c>
      <c r="G77" s="43" t="s">
        <v>486</v>
      </c>
      <c r="H77" s="43" t="s">
        <v>670</v>
      </c>
      <c r="I77" s="43" t="s">
        <v>828</v>
      </c>
      <c r="J77" s="98">
        <v>1</v>
      </c>
      <c r="K77" s="61" t="s">
        <v>491</v>
      </c>
      <c r="L77" s="43" t="s">
        <v>187</v>
      </c>
      <c r="M77" s="43" t="s">
        <v>719</v>
      </c>
      <c r="N77" s="43">
        <v>832</v>
      </c>
      <c r="O77" s="301">
        <v>0</v>
      </c>
      <c r="P77" s="142">
        <f t="shared" si="1"/>
        <v>0</v>
      </c>
      <c r="Q77" s="120">
        <v>45292</v>
      </c>
      <c r="R77" s="120">
        <v>45657</v>
      </c>
      <c r="S77" s="51">
        <v>360</v>
      </c>
      <c r="T77" s="43">
        <v>832</v>
      </c>
      <c r="U77" s="51" t="s">
        <v>1023</v>
      </c>
      <c r="V77" s="43" t="s">
        <v>493</v>
      </c>
      <c r="W77" s="43" t="s">
        <v>1024</v>
      </c>
      <c r="X77" s="43" t="s">
        <v>1025</v>
      </c>
      <c r="Y77" s="43" t="s">
        <v>896</v>
      </c>
      <c r="Z77" s="43" t="s">
        <v>1031</v>
      </c>
      <c r="AA77" s="124"/>
      <c r="AB77" s="43" t="s">
        <v>54</v>
      </c>
      <c r="AC77" s="43" t="s">
        <v>40</v>
      </c>
      <c r="AD77" s="128">
        <v>45689</v>
      </c>
      <c r="AE77" s="124">
        <v>108780000.00000001</v>
      </c>
      <c r="AF77" s="124">
        <v>108780000.00000001</v>
      </c>
      <c r="AG77" s="455"/>
      <c r="AH77" s="497"/>
      <c r="AI77" s="43" t="s">
        <v>981</v>
      </c>
      <c r="AJ77" s="43" t="s">
        <v>1027</v>
      </c>
      <c r="AK77" s="197">
        <v>0</v>
      </c>
      <c r="AL77" s="552"/>
      <c r="AM77" s="552"/>
      <c r="AN77" s="549"/>
      <c r="AO77" s="549"/>
      <c r="AP77" s="43"/>
    </row>
    <row r="78" spans="1:42" ht="80.099999999999994" customHeight="1" x14ac:dyDescent="0.25">
      <c r="A78" s="43" t="s">
        <v>389</v>
      </c>
      <c r="B78" s="31" t="s">
        <v>234</v>
      </c>
      <c r="C78" s="43" t="s">
        <v>316</v>
      </c>
      <c r="D78" s="31" t="s">
        <v>245</v>
      </c>
      <c r="E78" s="59" t="s">
        <v>485</v>
      </c>
      <c r="F78" s="49">
        <v>2024130010238</v>
      </c>
      <c r="G78" s="43" t="s">
        <v>486</v>
      </c>
      <c r="H78" s="43" t="s">
        <v>670</v>
      </c>
      <c r="I78" s="43" t="s">
        <v>828</v>
      </c>
      <c r="J78" s="98">
        <v>1</v>
      </c>
      <c r="K78" s="61" t="s">
        <v>492</v>
      </c>
      <c r="L78" s="43" t="s">
        <v>187</v>
      </c>
      <c r="M78" s="43" t="s">
        <v>719</v>
      </c>
      <c r="N78" s="43">
        <v>0</v>
      </c>
      <c r="O78" s="301" t="s">
        <v>224</v>
      </c>
      <c r="P78" s="142" t="s">
        <v>224</v>
      </c>
      <c r="Q78" s="120">
        <v>45292</v>
      </c>
      <c r="R78" s="120">
        <v>45657</v>
      </c>
      <c r="S78" s="51">
        <v>360</v>
      </c>
      <c r="T78" s="43">
        <v>0</v>
      </c>
      <c r="U78" s="51" t="s">
        <v>1023</v>
      </c>
      <c r="V78" s="43" t="s">
        <v>493</v>
      </c>
      <c r="W78" s="43" t="s">
        <v>1024</v>
      </c>
      <c r="X78" s="43" t="s">
        <v>1025</v>
      </c>
      <c r="Y78" s="43" t="s">
        <v>896</v>
      </c>
      <c r="Z78" s="43" t="s">
        <v>1032</v>
      </c>
      <c r="AA78" s="124">
        <v>0</v>
      </c>
      <c r="AB78" s="43" t="s">
        <v>64</v>
      </c>
      <c r="AC78" s="43" t="s">
        <v>40</v>
      </c>
      <c r="AD78" s="128" t="s">
        <v>1234</v>
      </c>
      <c r="AE78" s="124">
        <v>1</v>
      </c>
      <c r="AF78" s="124">
        <v>1</v>
      </c>
      <c r="AG78" s="456"/>
      <c r="AH78" s="498"/>
      <c r="AI78" s="43" t="s">
        <v>981</v>
      </c>
      <c r="AJ78" s="43" t="s">
        <v>1027</v>
      </c>
      <c r="AK78" s="197">
        <v>0</v>
      </c>
      <c r="AL78" s="553"/>
      <c r="AM78" s="553"/>
      <c r="AN78" s="550"/>
      <c r="AO78" s="550"/>
      <c r="AP78" s="43"/>
    </row>
    <row r="79" spans="1:42" ht="80.099999999999994" customHeight="1" x14ac:dyDescent="0.25">
      <c r="A79" s="515"/>
      <c r="B79" s="516"/>
      <c r="C79" s="516"/>
      <c r="D79" s="517"/>
      <c r="E79" s="518" t="s">
        <v>1388</v>
      </c>
      <c r="F79" s="519"/>
      <c r="G79" s="519"/>
      <c r="H79" s="519"/>
      <c r="I79" s="519"/>
      <c r="J79" s="519"/>
      <c r="K79" s="519"/>
      <c r="L79" s="519"/>
      <c r="M79" s="519"/>
      <c r="N79" s="519"/>
      <c r="O79" s="520"/>
      <c r="P79" s="279">
        <f>AVERAGE(P73:P77)</f>
        <v>3.845113290497125E-2</v>
      </c>
      <c r="Q79" s="120"/>
      <c r="R79" s="120"/>
      <c r="S79" s="51"/>
      <c r="T79" s="43"/>
      <c r="U79" s="51"/>
      <c r="V79" s="43"/>
      <c r="W79" s="43"/>
      <c r="X79" s="43"/>
      <c r="Y79" s="43"/>
      <c r="Z79" s="43"/>
      <c r="AA79" s="124"/>
      <c r="AB79" s="43"/>
      <c r="AC79" s="43"/>
      <c r="AD79" s="128"/>
      <c r="AE79" s="124"/>
      <c r="AF79" s="124"/>
      <c r="AG79" s="220"/>
      <c r="AH79" s="333"/>
      <c r="AI79" s="43"/>
      <c r="AJ79" s="515"/>
      <c r="AK79" s="516"/>
      <c r="AL79" s="516"/>
      <c r="AM79" s="517"/>
      <c r="AN79" s="358"/>
      <c r="AO79" s="358"/>
      <c r="AP79" s="43"/>
    </row>
    <row r="80" spans="1:42" ht="80.099999999999994" customHeight="1" x14ac:dyDescent="0.25">
      <c r="A80" s="43" t="s">
        <v>391</v>
      </c>
      <c r="B80" s="31" t="s">
        <v>252</v>
      </c>
      <c r="C80" s="43" t="s">
        <v>251</v>
      </c>
      <c r="D80" s="43" t="s">
        <v>250</v>
      </c>
      <c r="E80" s="83" t="s">
        <v>494</v>
      </c>
      <c r="F80" s="49">
        <v>2024130010244</v>
      </c>
      <c r="G80" s="63" t="s">
        <v>495</v>
      </c>
      <c r="H80" s="45" t="s">
        <v>671</v>
      </c>
      <c r="I80" s="43" t="s">
        <v>829</v>
      </c>
      <c r="J80" s="98">
        <v>0.3</v>
      </c>
      <c r="K80" s="29" t="s">
        <v>496</v>
      </c>
      <c r="L80" s="43" t="s">
        <v>187</v>
      </c>
      <c r="M80" s="43" t="s">
        <v>720</v>
      </c>
      <c r="N80" s="43">
        <v>9</v>
      </c>
      <c r="O80" s="259">
        <v>4</v>
      </c>
      <c r="P80" s="142">
        <f t="shared" si="1"/>
        <v>0.44444444444444442</v>
      </c>
      <c r="Q80" s="115" t="s">
        <v>1155</v>
      </c>
      <c r="R80" s="115" t="s">
        <v>1156</v>
      </c>
      <c r="S80" s="51">
        <v>330</v>
      </c>
      <c r="T80" s="51">
        <v>40961</v>
      </c>
      <c r="U80" s="51" t="s">
        <v>908</v>
      </c>
      <c r="V80" s="43" t="s">
        <v>506</v>
      </c>
      <c r="W80" s="43" t="s">
        <v>963</v>
      </c>
      <c r="X80" s="43" t="s">
        <v>964</v>
      </c>
      <c r="Y80" s="43" t="s">
        <v>965</v>
      </c>
      <c r="Z80" s="43" t="s">
        <v>966</v>
      </c>
      <c r="AA80" s="124">
        <v>1187906329</v>
      </c>
      <c r="AB80" s="43" t="s">
        <v>49</v>
      </c>
      <c r="AC80" s="43" t="s">
        <v>48</v>
      </c>
      <c r="AD80" s="128">
        <v>45679</v>
      </c>
      <c r="AE80" s="124">
        <v>2386143032</v>
      </c>
      <c r="AF80" s="124">
        <v>2386143032</v>
      </c>
      <c r="AG80" s="454" t="s">
        <v>1159</v>
      </c>
      <c r="AH80" s="496">
        <v>2386143032</v>
      </c>
      <c r="AI80" s="43" t="s">
        <v>967</v>
      </c>
      <c r="AJ80" s="43" t="s">
        <v>968</v>
      </c>
      <c r="AK80" s="195">
        <v>644800000</v>
      </c>
      <c r="AL80" s="539">
        <v>771800000</v>
      </c>
      <c r="AM80" s="539">
        <v>0</v>
      </c>
      <c r="AN80" s="527">
        <f>AL80/AH80</f>
        <v>0.3234508533853892</v>
      </c>
      <c r="AO80" s="527">
        <f>AM80/AH80</f>
        <v>0</v>
      </c>
      <c r="AP80" s="43" t="s">
        <v>1285</v>
      </c>
    </row>
    <row r="81" spans="1:42" ht="80.099999999999994" customHeight="1" x14ac:dyDescent="0.25">
      <c r="A81" s="43" t="s">
        <v>391</v>
      </c>
      <c r="B81" s="31" t="s">
        <v>252</v>
      </c>
      <c r="C81" s="43" t="s">
        <v>251</v>
      </c>
      <c r="D81" s="43" t="s">
        <v>250</v>
      </c>
      <c r="E81" s="83" t="s">
        <v>494</v>
      </c>
      <c r="F81" s="49">
        <v>2024130010244</v>
      </c>
      <c r="G81" s="63" t="s">
        <v>495</v>
      </c>
      <c r="H81" s="48" t="s">
        <v>672</v>
      </c>
      <c r="I81" s="43" t="s">
        <v>829</v>
      </c>
      <c r="J81" s="98">
        <v>0.3</v>
      </c>
      <c r="K81" s="29" t="s">
        <v>497</v>
      </c>
      <c r="L81" s="43" t="s">
        <v>187</v>
      </c>
      <c r="M81" s="43" t="s">
        <v>720</v>
      </c>
      <c r="N81" s="43">
        <v>3</v>
      </c>
      <c r="O81" s="259">
        <v>0</v>
      </c>
      <c r="P81" s="142">
        <f t="shared" si="1"/>
        <v>0</v>
      </c>
      <c r="Q81" s="115" t="s">
        <v>1157</v>
      </c>
      <c r="R81" s="115" t="s">
        <v>1158</v>
      </c>
      <c r="S81" s="51">
        <v>220</v>
      </c>
      <c r="T81" s="51">
        <v>350</v>
      </c>
      <c r="U81" s="51" t="s">
        <v>908</v>
      </c>
      <c r="V81" s="43" t="s">
        <v>506</v>
      </c>
      <c r="W81" s="43" t="s">
        <v>969</v>
      </c>
      <c r="X81" s="43" t="s">
        <v>970</v>
      </c>
      <c r="Y81" s="43" t="s">
        <v>914</v>
      </c>
      <c r="Z81" s="43" t="s">
        <v>898</v>
      </c>
      <c r="AA81" s="166">
        <v>421000000</v>
      </c>
      <c r="AB81" s="43" t="s">
        <v>49</v>
      </c>
      <c r="AC81" s="43" t="s">
        <v>48</v>
      </c>
      <c r="AD81" s="128">
        <v>45679</v>
      </c>
      <c r="AE81" s="124">
        <v>2386143032</v>
      </c>
      <c r="AF81" s="124">
        <v>2386143032</v>
      </c>
      <c r="AG81" s="455"/>
      <c r="AH81" s="497"/>
      <c r="AI81" s="43" t="s">
        <v>967</v>
      </c>
      <c r="AJ81" s="43" t="s">
        <v>898</v>
      </c>
      <c r="AK81" s="195">
        <v>0</v>
      </c>
      <c r="AL81" s="540"/>
      <c r="AM81" s="540"/>
      <c r="AN81" s="528"/>
      <c r="AO81" s="528"/>
      <c r="AP81" s="43" t="s">
        <v>1286</v>
      </c>
    </row>
    <row r="82" spans="1:42" ht="80.099999999999994" customHeight="1" x14ac:dyDescent="0.25">
      <c r="A82" s="43" t="s">
        <v>391</v>
      </c>
      <c r="B82" s="31" t="s">
        <v>252</v>
      </c>
      <c r="C82" s="43" t="s">
        <v>251</v>
      </c>
      <c r="D82" s="43" t="s">
        <v>250</v>
      </c>
      <c r="E82" s="83" t="s">
        <v>494</v>
      </c>
      <c r="F82" s="49">
        <v>2024130010244</v>
      </c>
      <c r="G82" s="63" t="s">
        <v>495</v>
      </c>
      <c r="H82" s="48" t="s">
        <v>671</v>
      </c>
      <c r="I82" s="43" t="s">
        <v>829</v>
      </c>
      <c r="J82" s="98">
        <v>0.3</v>
      </c>
      <c r="K82" s="29" t="s">
        <v>498</v>
      </c>
      <c r="L82" s="43" t="s">
        <v>187</v>
      </c>
      <c r="M82" s="43" t="s">
        <v>720</v>
      </c>
      <c r="N82" s="43" t="s">
        <v>224</v>
      </c>
      <c r="O82" s="263" t="s">
        <v>224</v>
      </c>
      <c r="P82" s="142" t="s">
        <v>224</v>
      </c>
      <c r="Q82" s="43" t="s">
        <v>224</v>
      </c>
      <c r="R82" s="43" t="s">
        <v>224</v>
      </c>
      <c r="S82" s="43" t="s">
        <v>224</v>
      </c>
      <c r="T82" s="43" t="s">
        <v>224</v>
      </c>
      <c r="U82" s="51" t="s">
        <v>908</v>
      </c>
      <c r="V82" s="43" t="s">
        <v>506</v>
      </c>
      <c r="W82" s="43" t="s">
        <v>971</v>
      </c>
      <c r="X82" s="43" t="s">
        <v>972</v>
      </c>
      <c r="Y82" s="43" t="s">
        <v>896</v>
      </c>
      <c r="Z82" s="43" t="s">
        <v>973</v>
      </c>
      <c r="AA82" s="124" t="s">
        <v>224</v>
      </c>
      <c r="AB82" s="43" t="s">
        <v>51</v>
      </c>
      <c r="AC82" s="43" t="s">
        <v>224</v>
      </c>
      <c r="AD82" s="43" t="s">
        <v>224</v>
      </c>
      <c r="AE82" s="43" t="s">
        <v>224</v>
      </c>
      <c r="AF82" s="43" t="s">
        <v>224</v>
      </c>
      <c r="AG82" s="455"/>
      <c r="AH82" s="497"/>
      <c r="AI82" s="43" t="s">
        <v>224</v>
      </c>
      <c r="AJ82" s="43" t="s">
        <v>968</v>
      </c>
      <c r="AK82" s="195" t="s">
        <v>224</v>
      </c>
      <c r="AL82" s="540"/>
      <c r="AM82" s="540"/>
      <c r="AN82" s="528"/>
      <c r="AO82" s="528"/>
      <c r="AP82" s="43" t="s">
        <v>1287</v>
      </c>
    </row>
    <row r="83" spans="1:42" ht="80.099999999999994" customHeight="1" x14ac:dyDescent="0.25">
      <c r="A83" s="43" t="s">
        <v>391</v>
      </c>
      <c r="B83" s="31" t="s">
        <v>252</v>
      </c>
      <c r="C83" s="43" t="s">
        <v>261</v>
      </c>
      <c r="D83" s="43" t="s">
        <v>259</v>
      </c>
      <c r="E83" s="83" t="s">
        <v>494</v>
      </c>
      <c r="F83" s="49">
        <v>2024130010244</v>
      </c>
      <c r="G83" s="63" t="s">
        <v>495</v>
      </c>
      <c r="H83" s="48" t="s">
        <v>672</v>
      </c>
      <c r="I83" s="43" t="s">
        <v>829</v>
      </c>
      <c r="J83" s="98">
        <v>0.3</v>
      </c>
      <c r="K83" s="29" t="s">
        <v>499</v>
      </c>
      <c r="L83" s="43" t="s">
        <v>187</v>
      </c>
      <c r="M83" s="43" t="s">
        <v>721</v>
      </c>
      <c r="N83" s="43">
        <v>1</v>
      </c>
      <c r="O83" s="259">
        <v>1</v>
      </c>
      <c r="P83" s="142">
        <f t="shared" si="1"/>
        <v>1</v>
      </c>
      <c r="Q83" s="115" t="s">
        <v>1157</v>
      </c>
      <c r="R83" s="115" t="s">
        <v>1158</v>
      </c>
      <c r="S83" s="51">
        <v>220</v>
      </c>
      <c r="T83" s="51">
        <v>56</v>
      </c>
      <c r="U83" s="51" t="s">
        <v>908</v>
      </c>
      <c r="V83" s="43" t="s">
        <v>506</v>
      </c>
      <c r="W83" s="43" t="s">
        <v>974</v>
      </c>
      <c r="X83" s="43" t="s">
        <v>975</v>
      </c>
      <c r="Y83" s="43" t="s">
        <v>914</v>
      </c>
      <c r="Z83" s="43" t="s">
        <v>898</v>
      </c>
      <c r="AA83" s="167">
        <v>350000000</v>
      </c>
      <c r="AB83" s="43" t="s">
        <v>49</v>
      </c>
      <c r="AC83" s="43" t="s">
        <v>48</v>
      </c>
      <c r="AD83" s="128">
        <v>45679</v>
      </c>
      <c r="AE83" s="124">
        <v>2386143032</v>
      </c>
      <c r="AF83" s="124">
        <v>2386143032</v>
      </c>
      <c r="AG83" s="455"/>
      <c r="AH83" s="497"/>
      <c r="AI83" s="43" t="s">
        <v>1160</v>
      </c>
      <c r="AJ83" s="43" t="s">
        <v>898</v>
      </c>
      <c r="AK83" s="195">
        <v>127000000</v>
      </c>
      <c r="AL83" s="540"/>
      <c r="AM83" s="540"/>
      <c r="AN83" s="528"/>
      <c r="AO83" s="528"/>
      <c r="AP83" s="43" t="s">
        <v>1288</v>
      </c>
    </row>
    <row r="84" spans="1:42" ht="80.099999999999994" customHeight="1" x14ac:dyDescent="0.25">
      <c r="A84" s="43" t="s">
        <v>391</v>
      </c>
      <c r="B84" s="31" t="s">
        <v>252</v>
      </c>
      <c r="C84" s="43" t="s">
        <v>261</v>
      </c>
      <c r="D84" s="43" t="s">
        <v>259</v>
      </c>
      <c r="E84" s="83" t="s">
        <v>494</v>
      </c>
      <c r="F84" s="49">
        <v>2024130010244</v>
      </c>
      <c r="G84" s="62" t="s">
        <v>495</v>
      </c>
      <c r="H84" s="94" t="s">
        <v>672</v>
      </c>
      <c r="I84" s="43" t="s">
        <v>829</v>
      </c>
      <c r="J84" s="98">
        <v>0.3</v>
      </c>
      <c r="K84" s="29" t="s">
        <v>500</v>
      </c>
      <c r="L84" s="43" t="s">
        <v>187</v>
      </c>
      <c r="M84" s="43" t="s">
        <v>721</v>
      </c>
      <c r="N84" s="43">
        <v>3</v>
      </c>
      <c r="O84" s="259">
        <v>0</v>
      </c>
      <c r="P84" s="142">
        <f t="shared" si="1"/>
        <v>0</v>
      </c>
      <c r="Q84" s="115" t="s">
        <v>1157</v>
      </c>
      <c r="R84" s="115" t="s">
        <v>1158</v>
      </c>
      <c r="S84" s="51">
        <v>220</v>
      </c>
      <c r="T84" s="51">
        <v>150</v>
      </c>
      <c r="U84" s="51" t="s">
        <v>908</v>
      </c>
      <c r="V84" s="43" t="s">
        <v>506</v>
      </c>
      <c r="W84" s="43" t="s">
        <v>976</v>
      </c>
      <c r="X84" s="43" t="s">
        <v>977</v>
      </c>
      <c r="Y84" s="43" t="s">
        <v>914</v>
      </c>
      <c r="Z84" s="43" t="s">
        <v>898</v>
      </c>
      <c r="AA84" s="167">
        <v>28400000</v>
      </c>
      <c r="AB84" s="43" t="s">
        <v>49</v>
      </c>
      <c r="AC84" s="43" t="s">
        <v>40</v>
      </c>
      <c r="AD84" s="128">
        <v>45679</v>
      </c>
      <c r="AE84" s="124">
        <v>2386143032</v>
      </c>
      <c r="AF84" s="124">
        <v>2386143032</v>
      </c>
      <c r="AG84" s="455"/>
      <c r="AH84" s="497"/>
      <c r="AI84" s="43" t="s">
        <v>981</v>
      </c>
      <c r="AJ84" s="43" t="s">
        <v>898</v>
      </c>
      <c r="AK84" s="195">
        <v>0</v>
      </c>
      <c r="AL84" s="540"/>
      <c r="AM84" s="540"/>
      <c r="AN84" s="528"/>
      <c r="AO84" s="528"/>
      <c r="AP84" s="43" t="s">
        <v>1289</v>
      </c>
    </row>
    <row r="85" spans="1:42" ht="80.099999999999994" customHeight="1" x14ac:dyDescent="0.25">
      <c r="A85" s="43" t="s">
        <v>391</v>
      </c>
      <c r="B85" s="31" t="s">
        <v>252</v>
      </c>
      <c r="C85" s="43" t="s">
        <v>261</v>
      </c>
      <c r="D85" s="43" t="s">
        <v>259</v>
      </c>
      <c r="E85" s="83" t="s">
        <v>494</v>
      </c>
      <c r="F85" s="49">
        <v>2024130010244</v>
      </c>
      <c r="G85" s="63" t="s">
        <v>495</v>
      </c>
      <c r="H85" s="48" t="s">
        <v>671</v>
      </c>
      <c r="I85" s="43" t="s">
        <v>830</v>
      </c>
      <c r="J85" s="98">
        <v>0.4</v>
      </c>
      <c r="K85" s="29" t="s">
        <v>501</v>
      </c>
      <c r="L85" s="43" t="s">
        <v>187</v>
      </c>
      <c r="M85" s="43" t="s">
        <v>721</v>
      </c>
      <c r="N85" s="43">
        <v>1</v>
      </c>
      <c r="O85" s="259">
        <v>1</v>
      </c>
      <c r="P85" s="142">
        <f t="shared" si="1"/>
        <v>1</v>
      </c>
      <c r="Q85" s="115" t="s">
        <v>1157</v>
      </c>
      <c r="R85" s="115" t="s">
        <v>1156</v>
      </c>
      <c r="S85" s="51">
        <v>220</v>
      </c>
      <c r="T85" s="51">
        <v>3</v>
      </c>
      <c r="U85" s="51" t="s">
        <v>908</v>
      </c>
      <c r="V85" s="43" t="s">
        <v>506</v>
      </c>
      <c r="W85" s="43" t="s">
        <v>976</v>
      </c>
      <c r="X85" s="43" t="s">
        <v>977</v>
      </c>
      <c r="Y85" s="43" t="s">
        <v>896</v>
      </c>
      <c r="Z85" s="43" t="s">
        <v>966</v>
      </c>
      <c r="AA85" s="167">
        <v>177000000</v>
      </c>
      <c r="AB85" s="43" t="s">
        <v>49</v>
      </c>
      <c r="AC85" s="43" t="s">
        <v>40</v>
      </c>
      <c r="AD85" s="128">
        <v>45679</v>
      </c>
      <c r="AE85" s="124">
        <v>2386143032</v>
      </c>
      <c r="AF85" s="124">
        <v>2386143032</v>
      </c>
      <c r="AG85" s="455"/>
      <c r="AH85" s="497"/>
      <c r="AI85" s="43" t="s">
        <v>981</v>
      </c>
      <c r="AJ85" s="43" t="s">
        <v>920</v>
      </c>
      <c r="AK85" s="195">
        <v>0</v>
      </c>
      <c r="AL85" s="540"/>
      <c r="AM85" s="540"/>
      <c r="AN85" s="528"/>
      <c r="AO85" s="528"/>
      <c r="AP85" s="43" t="s">
        <v>1290</v>
      </c>
    </row>
    <row r="86" spans="1:42" ht="80.099999999999994" customHeight="1" x14ac:dyDescent="0.25">
      <c r="A86" s="43" t="s">
        <v>391</v>
      </c>
      <c r="B86" s="31" t="s">
        <v>252</v>
      </c>
      <c r="C86" s="43" t="s">
        <v>261</v>
      </c>
      <c r="D86" s="43" t="s">
        <v>259</v>
      </c>
      <c r="E86" s="83" t="s">
        <v>494</v>
      </c>
      <c r="F86" s="49">
        <v>2024130010244</v>
      </c>
      <c r="G86" s="63" t="s">
        <v>495</v>
      </c>
      <c r="H86" s="48" t="s">
        <v>672</v>
      </c>
      <c r="I86" s="43" t="s">
        <v>822</v>
      </c>
      <c r="J86" s="98">
        <v>0.3</v>
      </c>
      <c r="K86" s="29" t="s">
        <v>502</v>
      </c>
      <c r="L86" s="43" t="s">
        <v>187</v>
      </c>
      <c r="M86" s="43" t="s">
        <v>721</v>
      </c>
      <c r="N86" s="43">
        <v>3</v>
      </c>
      <c r="O86" s="259">
        <v>0</v>
      </c>
      <c r="P86" s="142">
        <f t="shared" si="1"/>
        <v>0</v>
      </c>
      <c r="Q86" s="115" t="s">
        <v>1157</v>
      </c>
      <c r="R86" s="115" t="s">
        <v>1156</v>
      </c>
      <c r="S86" s="51">
        <v>220</v>
      </c>
      <c r="T86" s="51">
        <v>35000</v>
      </c>
      <c r="U86" s="51" t="s">
        <v>908</v>
      </c>
      <c r="V86" s="43" t="s">
        <v>506</v>
      </c>
      <c r="W86" s="43" t="s">
        <v>976</v>
      </c>
      <c r="X86" s="43" t="s">
        <v>977</v>
      </c>
      <c r="Y86" s="43" t="s">
        <v>914</v>
      </c>
      <c r="Z86" s="43" t="s">
        <v>898</v>
      </c>
      <c r="AA86" s="167">
        <v>40000000</v>
      </c>
      <c r="AB86" s="43" t="s">
        <v>49</v>
      </c>
      <c r="AC86" s="43" t="s">
        <v>40</v>
      </c>
      <c r="AD86" s="128">
        <v>45679</v>
      </c>
      <c r="AE86" s="124">
        <v>2386143032</v>
      </c>
      <c r="AF86" s="124">
        <v>2386143032</v>
      </c>
      <c r="AG86" s="455"/>
      <c r="AH86" s="497"/>
      <c r="AI86" s="43" t="s">
        <v>981</v>
      </c>
      <c r="AJ86" s="43" t="s">
        <v>898</v>
      </c>
      <c r="AK86" s="195">
        <v>0</v>
      </c>
      <c r="AL86" s="540"/>
      <c r="AM86" s="540"/>
      <c r="AN86" s="528"/>
      <c r="AO86" s="528"/>
      <c r="AP86" s="43" t="s">
        <v>1291</v>
      </c>
    </row>
    <row r="87" spans="1:42" ht="80.099999999999994" customHeight="1" x14ac:dyDescent="0.25">
      <c r="A87" s="43" t="s">
        <v>391</v>
      </c>
      <c r="B87" s="31" t="s">
        <v>252</v>
      </c>
      <c r="C87" s="43" t="s">
        <v>270</v>
      </c>
      <c r="D87" s="43" t="s">
        <v>260</v>
      </c>
      <c r="E87" s="83" t="s">
        <v>494</v>
      </c>
      <c r="F87" s="49">
        <v>2024130010244</v>
      </c>
      <c r="G87" s="63" t="s">
        <v>495</v>
      </c>
      <c r="H87" s="48" t="s">
        <v>672</v>
      </c>
      <c r="I87" s="43" t="s">
        <v>822</v>
      </c>
      <c r="J87" s="98">
        <v>0.3</v>
      </c>
      <c r="K87" s="29" t="s">
        <v>503</v>
      </c>
      <c r="L87" s="43" t="s">
        <v>187</v>
      </c>
      <c r="M87" s="43" t="s">
        <v>722</v>
      </c>
      <c r="N87" s="43" t="s">
        <v>224</v>
      </c>
      <c r="O87" s="263" t="s">
        <v>224</v>
      </c>
      <c r="P87" s="142" t="s">
        <v>224</v>
      </c>
      <c r="Q87" s="43" t="s">
        <v>224</v>
      </c>
      <c r="R87" s="43" t="s">
        <v>224</v>
      </c>
      <c r="S87" s="43" t="s">
        <v>224</v>
      </c>
      <c r="T87" s="43" t="s">
        <v>224</v>
      </c>
      <c r="U87" s="51" t="s">
        <v>908</v>
      </c>
      <c r="V87" s="43" t="s">
        <v>506</v>
      </c>
      <c r="W87" s="43" t="s">
        <v>976</v>
      </c>
      <c r="X87" s="43" t="s">
        <v>977</v>
      </c>
      <c r="Y87" s="43" t="s">
        <v>914</v>
      </c>
      <c r="Z87" s="43" t="s">
        <v>898</v>
      </c>
      <c r="AA87" s="43" t="s">
        <v>224</v>
      </c>
      <c r="AB87" s="43" t="s">
        <v>224</v>
      </c>
      <c r="AC87" s="43" t="s">
        <v>224</v>
      </c>
      <c r="AD87" s="43" t="s">
        <v>224</v>
      </c>
      <c r="AE87" s="43" t="s">
        <v>224</v>
      </c>
      <c r="AF87" s="43" t="s">
        <v>224</v>
      </c>
      <c r="AG87" s="455"/>
      <c r="AH87" s="497"/>
      <c r="AI87" s="43" t="s">
        <v>898</v>
      </c>
      <c r="AJ87" s="43" t="s">
        <v>898</v>
      </c>
      <c r="AK87" s="195" t="s">
        <v>224</v>
      </c>
      <c r="AL87" s="540"/>
      <c r="AM87" s="540"/>
      <c r="AN87" s="528"/>
      <c r="AO87" s="528"/>
      <c r="AP87" s="43" t="s">
        <v>1292</v>
      </c>
    </row>
    <row r="88" spans="1:42" ht="80.099999999999994" customHeight="1" x14ac:dyDescent="0.25">
      <c r="A88" s="43" t="s">
        <v>391</v>
      </c>
      <c r="B88" s="31" t="s">
        <v>252</v>
      </c>
      <c r="C88" s="43" t="s">
        <v>270</v>
      </c>
      <c r="D88" s="43" t="s">
        <v>260</v>
      </c>
      <c r="E88" s="83" t="s">
        <v>494</v>
      </c>
      <c r="F88" s="49">
        <v>2024130010244</v>
      </c>
      <c r="G88" s="63" t="s">
        <v>495</v>
      </c>
      <c r="H88" s="48" t="s">
        <v>671</v>
      </c>
      <c r="I88" s="43" t="s">
        <v>822</v>
      </c>
      <c r="J88" s="98">
        <v>0.3</v>
      </c>
      <c r="K88" s="29" t="s">
        <v>504</v>
      </c>
      <c r="L88" s="43" t="s">
        <v>187</v>
      </c>
      <c r="M88" s="43" t="s">
        <v>722</v>
      </c>
      <c r="N88" s="43">
        <v>12</v>
      </c>
      <c r="O88" s="259">
        <v>0</v>
      </c>
      <c r="P88" s="142">
        <f t="shared" si="1"/>
        <v>0</v>
      </c>
      <c r="Q88" s="115" t="s">
        <v>1157</v>
      </c>
      <c r="R88" s="115" t="s">
        <v>1156</v>
      </c>
      <c r="S88" s="51">
        <v>220</v>
      </c>
      <c r="T88" s="51">
        <v>325</v>
      </c>
      <c r="U88" s="51" t="s">
        <v>908</v>
      </c>
      <c r="V88" s="43" t="s">
        <v>506</v>
      </c>
      <c r="W88" s="43" t="s">
        <v>976</v>
      </c>
      <c r="X88" s="43" t="s">
        <v>977</v>
      </c>
      <c r="Y88" s="43" t="s">
        <v>914</v>
      </c>
      <c r="Z88" s="43" t="s">
        <v>898</v>
      </c>
      <c r="AA88" s="167">
        <v>181836703</v>
      </c>
      <c r="AB88" s="43" t="s">
        <v>49</v>
      </c>
      <c r="AC88" s="43" t="s">
        <v>48</v>
      </c>
      <c r="AD88" s="128">
        <v>45679</v>
      </c>
      <c r="AE88" s="124">
        <v>2386143032</v>
      </c>
      <c r="AF88" s="124">
        <v>2386143032</v>
      </c>
      <c r="AG88" s="455"/>
      <c r="AH88" s="497"/>
      <c r="AI88" s="43" t="s">
        <v>48</v>
      </c>
      <c r="AJ88" s="43" t="s">
        <v>898</v>
      </c>
      <c r="AK88" s="195">
        <v>0</v>
      </c>
      <c r="AL88" s="540"/>
      <c r="AM88" s="540"/>
      <c r="AN88" s="528"/>
      <c r="AO88" s="528"/>
      <c r="AP88" s="43" t="s">
        <v>1293</v>
      </c>
    </row>
    <row r="89" spans="1:42" ht="80.099999999999994" customHeight="1" x14ac:dyDescent="0.25">
      <c r="A89" s="43" t="s">
        <v>391</v>
      </c>
      <c r="B89" s="31" t="s">
        <v>252</v>
      </c>
      <c r="C89" s="43" t="s">
        <v>270</v>
      </c>
      <c r="D89" s="43" t="s">
        <v>260</v>
      </c>
      <c r="E89" s="83" t="s">
        <v>494</v>
      </c>
      <c r="F89" s="49">
        <v>2024130010244</v>
      </c>
      <c r="G89" s="63" t="s">
        <v>495</v>
      </c>
      <c r="H89" s="48" t="s">
        <v>672</v>
      </c>
      <c r="I89" s="43" t="s">
        <v>822</v>
      </c>
      <c r="J89" s="98">
        <v>0.3</v>
      </c>
      <c r="K89" s="29" t="s">
        <v>505</v>
      </c>
      <c r="L89" s="43" t="s">
        <v>187</v>
      </c>
      <c r="M89" s="43" t="s">
        <v>722</v>
      </c>
      <c r="N89" s="43" t="s">
        <v>224</v>
      </c>
      <c r="O89" s="264" t="s">
        <v>224</v>
      </c>
      <c r="P89" s="31" t="s">
        <v>224</v>
      </c>
      <c r="Q89" s="43" t="s">
        <v>224</v>
      </c>
      <c r="R89" s="43" t="s">
        <v>224</v>
      </c>
      <c r="S89" s="43" t="s">
        <v>224</v>
      </c>
      <c r="T89" s="43" t="s">
        <v>224</v>
      </c>
      <c r="U89" s="51" t="s">
        <v>908</v>
      </c>
      <c r="V89" s="43" t="s">
        <v>506</v>
      </c>
      <c r="W89" s="43" t="s">
        <v>976</v>
      </c>
      <c r="X89" s="43" t="s">
        <v>977</v>
      </c>
      <c r="Y89" s="43" t="s">
        <v>914</v>
      </c>
      <c r="Z89" s="43" t="s">
        <v>898</v>
      </c>
      <c r="AA89" s="43" t="s">
        <v>224</v>
      </c>
      <c r="AB89" s="43" t="s">
        <v>224</v>
      </c>
      <c r="AC89" s="43" t="s">
        <v>224</v>
      </c>
      <c r="AD89" s="43" t="s">
        <v>224</v>
      </c>
      <c r="AE89" s="43" t="s">
        <v>224</v>
      </c>
      <c r="AF89" s="43" t="s">
        <v>224</v>
      </c>
      <c r="AG89" s="456"/>
      <c r="AH89" s="498"/>
      <c r="AI89" s="43" t="s">
        <v>224</v>
      </c>
      <c r="AJ89" s="43" t="s">
        <v>898</v>
      </c>
      <c r="AK89" s="195" t="s">
        <v>224</v>
      </c>
      <c r="AL89" s="541"/>
      <c r="AM89" s="541"/>
      <c r="AN89" s="529"/>
      <c r="AO89" s="529"/>
      <c r="AP89" s="43" t="s">
        <v>1292</v>
      </c>
    </row>
    <row r="90" spans="1:42" ht="80.099999999999994" customHeight="1" x14ac:dyDescent="0.25">
      <c r="A90" s="515"/>
      <c r="B90" s="516"/>
      <c r="C90" s="516"/>
      <c r="D90" s="517"/>
      <c r="E90" s="518" t="s">
        <v>1389</v>
      </c>
      <c r="F90" s="519"/>
      <c r="G90" s="519"/>
      <c r="H90" s="519"/>
      <c r="I90" s="519"/>
      <c r="J90" s="519"/>
      <c r="K90" s="519"/>
      <c r="L90" s="519"/>
      <c r="M90" s="519"/>
      <c r="N90" s="519"/>
      <c r="O90" s="520"/>
      <c r="P90" s="302">
        <f>AVERAGE(P80:P88)</f>
        <v>0.34920634920634924</v>
      </c>
      <c r="Q90" s="43"/>
      <c r="R90" s="43"/>
      <c r="S90" s="43"/>
      <c r="T90" s="43"/>
      <c r="U90" s="51"/>
      <c r="V90" s="43"/>
      <c r="W90" s="43"/>
      <c r="X90" s="43"/>
      <c r="Y90" s="43"/>
      <c r="Z90" s="43"/>
      <c r="AA90" s="43"/>
      <c r="AB90" s="155"/>
      <c r="AC90" s="43"/>
      <c r="AD90" s="43"/>
      <c r="AE90" s="43"/>
      <c r="AF90" s="43"/>
      <c r="AG90" s="220"/>
      <c r="AH90" s="333"/>
      <c r="AI90" s="43"/>
      <c r="AJ90" s="515"/>
      <c r="AK90" s="516"/>
      <c r="AL90" s="516"/>
      <c r="AM90" s="517"/>
      <c r="AN90" s="355"/>
      <c r="AO90" s="355"/>
      <c r="AP90" s="43"/>
    </row>
    <row r="91" spans="1:42" ht="80.099999999999994" customHeight="1" x14ac:dyDescent="0.25">
      <c r="A91" s="43" t="s">
        <v>392</v>
      </c>
      <c r="B91" s="31" t="s">
        <v>252</v>
      </c>
      <c r="C91" s="43" t="s">
        <v>290</v>
      </c>
      <c r="D91" s="43" t="s">
        <v>267</v>
      </c>
      <c r="E91" s="64" t="s">
        <v>507</v>
      </c>
      <c r="F91" s="49">
        <v>2024130010239</v>
      </c>
      <c r="G91" s="43" t="s">
        <v>508</v>
      </c>
      <c r="H91" s="45" t="s">
        <v>673</v>
      </c>
      <c r="I91" s="43" t="s">
        <v>831</v>
      </c>
      <c r="J91" s="98">
        <v>0.1</v>
      </c>
      <c r="K91" s="65" t="s">
        <v>509</v>
      </c>
      <c r="L91" s="43" t="s">
        <v>187</v>
      </c>
      <c r="M91" s="43" t="s">
        <v>723</v>
      </c>
      <c r="N91" s="43">
        <v>1</v>
      </c>
      <c r="O91" s="259">
        <v>0</v>
      </c>
      <c r="P91" s="142">
        <f t="shared" ref="P91:P154" si="2">O91/N91</f>
        <v>0</v>
      </c>
      <c r="Q91" s="120">
        <v>45719</v>
      </c>
      <c r="R91" s="120">
        <v>45991</v>
      </c>
      <c r="S91" s="51">
        <v>165</v>
      </c>
      <c r="T91" s="51" t="s">
        <v>1161</v>
      </c>
      <c r="U91" s="51" t="s">
        <v>908</v>
      </c>
      <c r="V91" s="43" t="s">
        <v>518</v>
      </c>
      <c r="W91" s="43" t="s">
        <v>978</v>
      </c>
      <c r="X91" s="43" t="s">
        <v>979</v>
      </c>
      <c r="Y91" s="43" t="s">
        <v>896</v>
      </c>
      <c r="Z91" s="43" t="s">
        <v>980</v>
      </c>
      <c r="AA91" s="168">
        <v>48000000</v>
      </c>
      <c r="AB91" s="155" t="s">
        <v>63</v>
      </c>
      <c r="AC91" s="43" t="s">
        <v>40</v>
      </c>
      <c r="AD91" s="128">
        <v>45689</v>
      </c>
      <c r="AE91" s="168">
        <v>48000000</v>
      </c>
      <c r="AF91" s="168">
        <v>48000000</v>
      </c>
      <c r="AG91" s="454">
        <v>1014604457</v>
      </c>
      <c r="AH91" s="496">
        <v>1014604457</v>
      </c>
      <c r="AI91" s="43" t="s">
        <v>981</v>
      </c>
      <c r="AJ91" s="43" t="s">
        <v>982</v>
      </c>
      <c r="AK91" s="207">
        <v>0</v>
      </c>
      <c r="AL91" s="545">
        <v>12905558</v>
      </c>
      <c r="AM91" s="545">
        <v>0</v>
      </c>
      <c r="AN91" s="527">
        <f>AL91/AH91</f>
        <v>1.2719792339725549E-2</v>
      </c>
      <c r="AO91" s="527">
        <f>AM91/AH91</f>
        <v>0</v>
      </c>
      <c r="AP91" s="43" t="s">
        <v>1294</v>
      </c>
    </row>
    <row r="92" spans="1:42" ht="80.099999999999994" customHeight="1" x14ac:dyDescent="0.25">
      <c r="A92" s="43" t="s">
        <v>392</v>
      </c>
      <c r="B92" s="31" t="s">
        <v>252</v>
      </c>
      <c r="C92" s="43" t="s">
        <v>290</v>
      </c>
      <c r="D92" s="43" t="s">
        <v>267</v>
      </c>
      <c r="E92" s="64" t="s">
        <v>507</v>
      </c>
      <c r="F92" s="49">
        <v>2024130010239</v>
      </c>
      <c r="G92" s="43" t="s">
        <v>508</v>
      </c>
      <c r="H92" s="45" t="s">
        <v>673</v>
      </c>
      <c r="I92" s="43" t="s">
        <v>831</v>
      </c>
      <c r="J92" s="98">
        <v>0.1</v>
      </c>
      <c r="K92" s="65" t="s">
        <v>510</v>
      </c>
      <c r="L92" s="43" t="s">
        <v>187</v>
      </c>
      <c r="M92" s="43" t="s">
        <v>723</v>
      </c>
      <c r="N92" s="43">
        <v>1</v>
      </c>
      <c r="O92" s="259">
        <v>0</v>
      </c>
      <c r="P92" s="142">
        <f t="shared" si="2"/>
        <v>0</v>
      </c>
      <c r="Q92" s="120">
        <v>45684</v>
      </c>
      <c r="R92" s="120">
        <v>45991</v>
      </c>
      <c r="S92" s="51">
        <v>190</v>
      </c>
      <c r="T92" s="51">
        <v>1000</v>
      </c>
      <c r="U92" s="51" t="s">
        <v>908</v>
      </c>
      <c r="V92" s="43" t="s">
        <v>518</v>
      </c>
      <c r="W92" s="43" t="s">
        <v>978</v>
      </c>
      <c r="X92" s="43" t="s">
        <v>979</v>
      </c>
      <c r="Y92" s="43" t="s">
        <v>896</v>
      </c>
      <c r="Z92" s="43" t="s">
        <v>980</v>
      </c>
      <c r="AA92" s="168">
        <v>0</v>
      </c>
      <c r="AB92" s="155" t="s">
        <v>63</v>
      </c>
      <c r="AC92" s="43" t="s">
        <v>40</v>
      </c>
      <c r="AD92" s="128">
        <v>45689</v>
      </c>
      <c r="AE92" s="168">
        <v>0</v>
      </c>
      <c r="AF92" s="168">
        <v>0</v>
      </c>
      <c r="AG92" s="455"/>
      <c r="AH92" s="497"/>
      <c r="AI92" s="43" t="s">
        <v>981</v>
      </c>
      <c r="AJ92" s="43" t="s">
        <v>982</v>
      </c>
      <c r="AK92" s="207">
        <v>0</v>
      </c>
      <c r="AL92" s="546"/>
      <c r="AM92" s="546"/>
      <c r="AN92" s="528"/>
      <c r="AO92" s="528"/>
      <c r="AP92" s="43" t="s">
        <v>1295</v>
      </c>
    </row>
    <row r="93" spans="1:42" ht="80.099999999999994" customHeight="1" x14ac:dyDescent="0.25">
      <c r="A93" s="43" t="s">
        <v>392</v>
      </c>
      <c r="B93" s="31" t="s">
        <v>252</v>
      </c>
      <c r="C93" s="43" t="s">
        <v>290</v>
      </c>
      <c r="D93" s="43" t="s">
        <v>267</v>
      </c>
      <c r="E93" s="64" t="s">
        <v>507</v>
      </c>
      <c r="F93" s="49">
        <v>2024130010239</v>
      </c>
      <c r="G93" s="43" t="s">
        <v>508</v>
      </c>
      <c r="H93" s="48" t="s">
        <v>674</v>
      </c>
      <c r="I93" s="43" t="s">
        <v>831</v>
      </c>
      <c r="J93" s="98">
        <v>0.1</v>
      </c>
      <c r="K93" s="65" t="s">
        <v>511</v>
      </c>
      <c r="L93" s="43" t="s">
        <v>187</v>
      </c>
      <c r="M93" s="43" t="s">
        <v>723</v>
      </c>
      <c r="N93" s="43">
        <v>3</v>
      </c>
      <c r="O93" s="259">
        <v>1</v>
      </c>
      <c r="P93" s="142">
        <f t="shared" si="2"/>
        <v>0.33333333333333331</v>
      </c>
      <c r="Q93" s="120">
        <v>45719</v>
      </c>
      <c r="R93" s="120">
        <v>45991</v>
      </c>
      <c r="S93" s="51">
        <v>165</v>
      </c>
      <c r="T93" s="51" t="s">
        <v>1161</v>
      </c>
      <c r="U93" s="51" t="s">
        <v>908</v>
      </c>
      <c r="V93" s="43" t="s">
        <v>518</v>
      </c>
      <c r="W93" s="43" t="s">
        <v>983</v>
      </c>
      <c r="X93" s="43" t="s">
        <v>984</v>
      </c>
      <c r="Y93" s="43" t="s">
        <v>896</v>
      </c>
      <c r="Z93" s="43" t="s">
        <v>980</v>
      </c>
      <c r="AA93" s="168">
        <v>0</v>
      </c>
      <c r="AB93" s="155" t="s">
        <v>63</v>
      </c>
      <c r="AC93" s="43" t="s">
        <v>40</v>
      </c>
      <c r="AD93" s="128">
        <v>45689</v>
      </c>
      <c r="AE93" s="168">
        <v>0</v>
      </c>
      <c r="AF93" s="168">
        <v>0</v>
      </c>
      <c r="AG93" s="455"/>
      <c r="AH93" s="497"/>
      <c r="AI93" s="43" t="s">
        <v>981</v>
      </c>
      <c r="AJ93" s="43" t="s">
        <v>982</v>
      </c>
      <c r="AK93" s="207">
        <v>0</v>
      </c>
      <c r="AL93" s="546"/>
      <c r="AM93" s="546"/>
      <c r="AN93" s="528"/>
      <c r="AO93" s="528"/>
      <c r="AP93" s="43" t="s">
        <v>1296</v>
      </c>
    </row>
    <row r="94" spans="1:42" ht="80.099999999999994" customHeight="1" x14ac:dyDescent="0.25">
      <c r="A94" s="43" t="s">
        <v>392</v>
      </c>
      <c r="B94" s="31" t="s">
        <v>252</v>
      </c>
      <c r="C94" s="43" t="s">
        <v>301</v>
      </c>
      <c r="D94" s="43" t="s">
        <v>268</v>
      </c>
      <c r="E94" s="64" t="s">
        <v>507</v>
      </c>
      <c r="F94" s="49">
        <v>2024130010239</v>
      </c>
      <c r="G94" s="43" t="s">
        <v>508</v>
      </c>
      <c r="H94" s="48" t="s">
        <v>675</v>
      </c>
      <c r="I94" s="43" t="s">
        <v>831</v>
      </c>
      <c r="J94" s="98">
        <v>0.1</v>
      </c>
      <c r="K94" s="65" t="s">
        <v>512</v>
      </c>
      <c r="L94" s="43" t="s">
        <v>187</v>
      </c>
      <c r="M94" s="43" t="s">
        <v>724</v>
      </c>
      <c r="N94" s="43">
        <v>2</v>
      </c>
      <c r="O94" s="259">
        <v>0.01</v>
      </c>
      <c r="P94" s="142">
        <f t="shared" si="2"/>
        <v>5.0000000000000001E-3</v>
      </c>
      <c r="Q94" s="120">
        <v>45719</v>
      </c>
      <c r="R94" s="120">
        <v>45991</v>
      </c>
      <c r="S94" s="51">
        <v>165</v>
      </c>
      <c r="T94" s="51" t="s">
        <v>1161</v>
      </c>
      <c r="U94" s="51" t="s">
        <v>920</v>
      </c>
      <c r="V94" s="43" t="s">
        <v>518</v>
      </c>
      <c r="W94" s="43" t="s">
        <v>985</v>
      </c>
      <c r="X94" s="43" t="s">
        <v>986</v>
      </c>
      <c r="Y94" s="43" t="s">
        <v>896</v>
      </c>
      <c r="Z94" s="43" t="s">
        <v>980</v>
      </c>
      <c r="AA94" s="168">
        <v>0</v>
      </c>
      <c r="AB94" s="155" t="s">
        <v>63</v>
      </c>
      <c r="AC94" s="43" t="s">
        <v>40</v>
      </c>
      <c r="AD94" s="128">
        <v>45689</v>
      </c>
      <c r="AE94" s="168">
        <v>0</v>
      </c>
      <c r="AF94" s="168">
        <v>0</v>
      </c>
      <c r="AG94" s="455"/>
      <c r="AH94" s="497"/>
      <c r="AI94" s="43" t="s">
        <v>981</v>
      </c>
      <c r="AJ94" s="43" t="s">
        <v>982</v>
      </c>
      <c r="AK94" s="207">
        <v>0</v>
      </c>
      <c r="AL94" s="546"/>
      <c r="AM94" s="546"/>
      <c r="AN94" s="528"/>
      <c r="AO94" s="528"/>
      <c r="AP94" s="43" t="s">
        <v>1297</v>
      </c>
    </row>
    <row r="95" spans="1:42" ht="80.099999999999994" customHeight="1" x14ac:dyDescent="0.25">
      <c r="A95" s="43" t="s">
        <v>392</v>
      </c>
      <c r="B95" s="31" t="s">
        <v>252</v>
      </c>
      <c r="C95" s="43" t="s">
        <v>301</v>
      </c>
      <c r="D95" s="43" t="s">
        <v>268</v>
      </c>
      <c r="E95" s="64" t="s">
        <v>507</v>
      </c>
      <c r="F95" s="49">
        <v>2024130010239</v>
      </c>
      <c r="G95" s="43" t="s">
        <v>508</v>
      </c>
      <c r="H95" s="48" t="s">
        <v>675</v>
      </c>
      <c r="I95" s="43" t="s">
        <v>826</v>
      </c>
      <c r="J95" s="98">
        <v>0.1</v>
      </c>
      <c r="K95" s="65" t="s">
        <v>513</v>
      </c>
      <c r="L95" s="43" t="s">
        <v>187</v>
      </c>
      <c r="M95" s="43" t="s">
        <v>724</v>
      </c>
      <c r="N95" s="43">
        <v>25</v>
      </c>
      <c r="O95" s="259">
        <v>1</v>
      </c>
      <c r="P95" s="142">
        <f t="shared" si="2"/>
        <v>0.04</v>
      </c>
      <c r="Q95" s="120">
        <v>45782</v>
      </c>
      <c r="R95" s="120">
        <v>45991</v>
      </c>
      <c r="S95" s="51">
        <v>125</v>
      </c>
      <c r="T95" s="51" t="s">
        <v>1161</v>
      </c>
      <c r="U95" s="51" t="s">
        <v>908</v>
      </c>
      <c r="V95" s="43" t="s">
        <v>518</v>
      </c>
      <c r="W95" s="43" t="s">
        <v>985</v>
      </c>
      <c r="X95" s="43" t="s">
        <v>986</v>
      </c>
      <c r="Y95" s="43" t="s">
        <v>896</v>
      </c>
      <c r="Z95" s="43" t="s">
        <v>980</v>
      </c>
      <c r="AA95" s="168">
        <v>14604457</v>
      </c>
      <c r="AB95" s="155" t="s">
        <v>63</v>
      </c>
      <c r="AC95" s="43" t="s">
        <v>48</v>
      </c>
      <c r="AD95" s="128">
        <v>45689</v>
      </c>
      <c r="AE95" s="168">
        <v>14604457</v>
      </c>
      <c r="AF95" s="168">
        <v>14604457</v>
      </c>
      <c r="AG95" s="455"/>
      <c r="AH95" s="497"/>
      <c r="AI95" s="43" t="s">
        <v>981</v>
      </c>
      <c r="AJ95" s="43" t="s">
        <v>982</v>
      </c>
      <c r="AK95" s="207">
        <v>0</v>
      </c>
      <c r="AL95" s="546"/>
      <c r="AM95" s="546"/>
      <c r="AN95" s="528"/>
      <c r="AO95" s="528"/>
      <c r="AP95" s="43" t="s">
        <v>1298</v>
      </c>
    </row>
    <row r="96" spans="1:42" ht="80.099999999999994" customHeight="1" x14ac:dyDescent="0.25">
      <c r="A96" s="43" t="s">
        <v>392</v>
      </c>
      <c r="B96" s="31" t="s">
        <v>252</v>
      </c>
      <c r="C96" s="43" t="s">
        <v>301</v>
      </c>
      <c r="D96" s="43" t="s">
        <v>268</v>
      </c>
      <c r="E96" s="64" t="s">
        <v>507</v>
      </c>
      <c r="F96" s="49">
        <v>2024130010239</v>
      </c>
      <c r="G96" s="43" t="s">
        <v>508</v>
      </c>
      <c r="H96" s="48" t="s">
        <v>675</v>
      </c>
      <c r="I96" s="43" t="s">
        <v>826</v>
      </c>
      <c r="J96" s="98">
        <v>0.1</v>
      </c>
      <c r="K96" s="65" t="s">
        <v>514</v>
      </c>
      <c r="L96" s="43" t="s">
        <v>187</v>
      </c>
      <c r="M96" s="43" t="s">
        <v>724</v>
      </c>
      <c r="N96" s="43">
        <v>2</v>
      </c>
      <c r="O96" s="259">
        <v>0</v>
      </c>
      <c r="P96" s="142">
        <f t="shared" si="2"/>
        <v>0</v>
      </c>
      <c r="Q96" s="120">
        <v>45719</v>
      </c>
      <c r="R96" s="120">
        <v>45991</v>
      </c>
      <c r="S96" s="51">
        <v>165</v>
      </c>
      <c r="T96" s="51" t="s">
        <v>1161</v>
      </c>
      <c r="U96" s="51" t="s">
        <v>908</v>
      </c>
      <c r="V96" s="43" t="s">
        <v>518</v>
      </c>
      <c r="W96" s="43" t="s">
        <v>987</v>
      </c>
      <c r="X96" s="43" t="s">
        <v>986</v>
      </c>
      <c r="Y96" s="43" t="s">
        <v>896</v>
      </c>
      <c r="Z96" s="43" t="s">
        <v>980</v>
      </c>
      <c r="AA96" s="168">
        <v>876000000</v>
      </c>
      <c r="AB96" s="155" t="s">
        <v>63</v>
      </c>
      <c r="AC96" s="43" t="s">
        <v>40</v>
      </c>
      <c r="AD96" s="128">
        <v>45689</v>
      </c>
      <c r="AE96" s="168">
        <v>876000000</v>
      </c>
      <c r="AF96" s="168">
        <v>876000000</v>
      </c>
      <c r="AG96" s="455"/>
      <c r="AH96" s="497"/>
      <c r="AI96" s="43" t="s">
        <v>981</v>
      </c>
      <c r="AJ96" s="43" t="s">
        <v>982</v>
      </c>
      <c r="AK96" s="207">
        <v>0</v>
      </c>
      <c r="AL96" s="546"/>
      <c r="AM96" s="546"/>
      <c r="AN96" s="528"/>
      <c r="AO96" s="528"/>
      <c r="AP96" s="43" t="s">
        <v>1299</v>
      </c>
    </row>
    <row r="97" spans="1:42" ht="80.099999999999994" customHeight="1" x14ac:dyDescent="0.25">
      <c r="A97" s="43" t="s">
        <v>392</v>
      </c>
      <c r="B97" s="31" t="s">
        <v>252</v>
      </c>
      <c r="C97" s="43" t="s">
        <v>316</v>
      </c>
      <c r="D97" s="43" t="s">
        <v>269</v>
      </c>
      <c r="E97" s="64" t="s">
        <v>507</v>
      </c>
      <c r="F97" s="49">
        <v>2024130010239</v>
      </c>
      <c r="G97" s="43" t="s">
        <v>508</v>
      </c>
      <c r="H97" s="48" t="s">
        <v>675</v>
      </c>
      <c r="I97" s="43" t="s">
        <v>832</v>
      </c>
      <c r="J97" s="98">
        <v>0.1</v>
      </c>
      <c r="K97" s="65" t="s">
        <v>515</v>
      </c>
      <c r="L97" s="43" t="s">
        <v>187</v>
      </c>
      <c r="M97" s="43" t="s">
        <v>725</v>
      </c>
      <c r="N97" s="43">
        <v>1</v>
      </c>
      <c r="O97" s="259">
        <v>0</v>
      </c>
      <c r="P97" s="142">
        <f t="shared" si="2"/>
        <v>0</v>
      </c>
      <c r="Q97" s="120">
        <v>45719</v>
      </c>
      <c r="R97" s="120">
        <v>45991</v>
      </c>
      <c r="S97" s="51">
        <v>160</v>
      </c>
      <c r="T97" s="51" t="s">
        <v>1161</v>
      </c>
      <c r="U97" s="51" t="s">
        <v>898</v>
      </c>
      <c r="V97" s="43" t="s">
        <v>518</v>
      </c>
      <c r="W97" s="43" t="s">
        <v>988</v>
      </c>
      <c r="X97" s="43" t="s">
        <v>989</v>
      </c>
      <c r="Y97" s="43" t="s">
        <v>896</v>
      </c>
      <c r="Z97" s="43" t="s">
        <v>980</v>
      </c>
      <c r="AA97" s="168">
        <v>0</v>
      </c>
      <c r="AB97" s="155" t="s">
        <v>63</v>
      </c>
      <c r="AC97" s="43" t="s">
        <v>40</v>
      </c>
      <c r="AD97" s="128">
        <v>45689</v>
      </c>
      <c r="AE97" s="168">
        <v>0</v>
      </c>
      <c r="AF97" s="168">
        <v>0</v>
      </c>
      <c r="AG97" s="455"/>
      <c r="AH97" s="497"/>
      <c r="AI97" s="43" t="s">
        <v>981</v>
      </c>
      <c r="AJ97" s="43" t="s">
        <v>982</v>
      </c>
      <c r="AK97" s="207">
        <v>0</v>
      </c>
      <c r="AL97" s="546"/>
      <c r="AM97" s="546"/>
      <c r="AN97" s="528"/>
      <c r="AO97" s="528"/>
      <c r="AP97" s="43" t="s">
        <v>1300</v>
      </c>
    </row>
    <row r="98" spans="1:42" ht="80.099999999999994" customHeight="1" x14ac:dyDescent="0.25">
      <c r="A98" s="43" t="s">
        <v>392</v>
      </c>
      <c r="B98" s="31" t="s">
        <v>252</v>
      </c>
      <c r="C98" s="43" t="s">
        <v>316</v>
      </c>
      <c r="D98" s="43" t="s">
        <v>269</v>
      </c>
      <c r="E98" s="64" t="s">
        <v>507</v>
      </c>
      <c r="F98" s="49">
        <v>2024130010239</v>
      </c>
      <c r="G98" s="43" t="s">
        <v>508</v>
      </c>
      <c r="H98" s="48" t="s">
        <v>675</v>
      </c>
      <c r="I98" s="43" t="s">
        <v>832</v>
      </c>
      <c r="J98" s="98">
        <v>0.1</v>
      </c>
      <c r="K98" s="65" t="s">
        <v>516</v>
      </c>
      <c r="L98" s="43" t="s">
        <v>187</v>
      </c>
      <c r="M98" s="43" t="s">
        <v>725</v>
      </c>
      <c r="N98" s="43">
        <v>3</v>
      </c>
      <c r="O98" s="259">
        <v>0</v>
      </c>
      <c r="P98" s="142">
        <f t="shared" si="2"/>
        <v>0</v>
      </c>
      <c r="Q98" s="120">
        <v>45719</v>
      </c>
      <c r="R98" s="120">
        <v>45991</v>
      </c>
      <c r="S98" s="51">
        <v>165</v>
      </c>
      <c r="T98" s="51" t="s">
        <v>1161</v>
      </c>
      <c r="U98" s="51" t="s">
        <v>908</v>
      </c>
      <c r="V98" s="43" t="s">
        <v>518</v>
      </c>
      <c r="W98" s="43" t="s">
        <v>990</v>
      </c>
      <c r="X98" s="43" t="s">
        <v>991</v>
      </c>
      <c r="Y98" s="43" t="s">
        <v>896</v>
      </c>
      <c r="Z98" s="43" t="s">
        <v>980</v>
      </c>
      <c r="AA98" s="168">
        <v>28000000</v>
      </c>
      <c r="AB98" s="155" t="s">
        <v>63</v>
      </c>
      <c r="AC98" s="43" t="s">
        <v>40</v>
      </c>
      <c r="AD98" s="128">
        <v>45689</v>
      </c>
      <c r="AE98" s="168">
        <v>28000000</v>
      </c>
      <c r="AF98" s="168">
        <v>28000000</v>
      </c>
      <c r="AG98" s="455"/>
      <c r="AH98" s="497"/>
      <c r="AI98" s="43" t="s">
        <v>981</v>
      </c>
      <c r="AJ98" s="43" t="s">
        <v>982</v>
      </c>
      <c r="AK98" s="207">
        <v>0</v>
      </c>
      <c r="AL98" s="546"/>
      <c r="AM98" s="546"/>
      <c r="AN98" s="528"/>
      <c r="AO98" s="528"/>
      <c r="AP98" s="43" t="s">
        <v>1300</v>
      </c>
    </row>
    <row r="99" spans="1:42" ht="80.099999999999994" customHeight="1" x14ac:dyDescent="0.25">
      <c r="A99" s="43" t="s">
        <v>392</v>
      </c>
      <c r="B99" s="31" t="s">
        <v>252</v>
      </c>
      <c r="C99" s="43" t="s">
        <v>316</v>
      </c>
      <c r="D99" s="43" t="s">
        <v>269</v>
      </c>
      <c r="E99" s="64" t="s">
        <v>507</v>
      </c>
      <c r="F99" s="49">
        <v>2024130010239</v>
      </c>
      <c r="G99" s="43" t="s">
        <v>508</v>
      </c>
      <c r="H99" s="48" t="s">
        <v>675</v>
      </c>
      <c r="I99" s="43" t="s">
        <v>832</v>
      </c>
      <c r="J99" s="98">
        <v>0.1</v>
      </c>
      <c r="K99" s="65" t="s">
        <v>517</v>
      </c>
      <c r="L99" s="43" t="s">
        <v>187</v>
      </c>
      <c r="M99" s="43" t="s">
        <v>725</v>
      </c>
      <c r="N99" s="43">
        <v>3</v>
      </c>
      <c r="O99" s="259">
        <v>0</v>
      </c>
      <c r="P99" s="142">
        <f t="shared" si="2"/>
        <v>0</v>
      </c>
      <c r="Q99" s="120">
        <v>45719</v>
      </c>
      <c r="R99" s="120">
        <v>45991</v>
      </c>
      <c r="S99" s="51">
        <v>165</v>
      </c>
      <c r="T99" s="51" t="s">
        <v>1161</v>
      </c>
      <c r="U99" s="51" t="s">
        <v>908</v>
      </c>
      <c r="V99" s="43" t="s">
        <v>518</v>
      </c>
      <c r="W99" s="43" t="s">
        <v>978</v>
      </c>
      <c r="X99" s="43" t="s">
        <v>979</v>
      </c>
      <c r="Y99" s="43" t="s">
        <v>914</v>
      </c>
      <c r="Z99" s="43" t="s">
        <v>898</v>
      </c>
      <c r="AA99" s="169">
        <v>48000000</v>
      </c>
      <c r="AB99" s="155"/>
      <c r="AC99" s="43" t="s">
        <v>40</v>
      </c>
      <c r="AD99" s="128">
        <v>45689</v>
      </c>
      <c r="AE99" s="169">
        <v>48000000</v>
      </c>
      <c r="AF99" s="169">
        <v>48000000</v>
      </c>
      <c r="AG99" s="455"/>
      <c r="AH99" s="497"/>
      <c r="AI99" s="43" t="s">
        <v>981</v>
      </c>
      <c r="AJ99" s="43" t="s">
        <v>982</v>
      </c>
      <c r="AK99" s="207">
        <v>0</v>
      </c>
      <c r="AL99" s="547"/>
      <c r="AM99" s="547"/>
      <c r="AN99" s="529"/>
      <c r="AO99" s="529"/>
      <c r="AP99" s="43" t="s">
        <v>1300</v>
      </c>
    </row>
    <row r="100" spans="1:42" ht="80.099999999999994" customHeight="1" x14ac:dyDescent="0.25">
      <c r="A100" s="515"/>
      <c r="B100" s="516"/>
      <c r="C100" s="516"/>
      <c r="D100" s="517"/>
      <c r="E100" s="518" t="s">
        <v>1390</v>
      </c>
      <c r="F100" s="519"/>
      <c r="G100" s="519"/>
      <c r="H100" s="519"/>
      <c r="I100" s="519"/>
      <c r="J100" s="519"/>
      <c r="K100" s="519"/>
      <c r="L100" s="519"/>
      <c r="M100" s="519"/>
      <c r="N100" s="519"/>
      <c r="O100" s="520"/>
      <c r="P100" s="303">
        <f>AVERAGE(P91:P99)</f>
        <v>4.2037037037037032E-2</v>
      </c>
      <c r="Q100" s="120"/>
      <c r="R100" s="120"/>
      <c r="S100" s="51"/>
      <c r="T100" s="51"/>
      <c r="U100" s="51"/>
      <c r="V100" s="43"/>
      <c r="W100" s="43"/>
      <c r="X100" s="43"/>
      <c r="Y100" s="43"/>
      <c r="Z100" s="43"/>
      <c r="AA100" s="169"/>
      <c r="AB100" s="155"/>
      <c r="AC100" s="43"/>
      <c r="AD100" s="128"/>
      <c r="AE100" s="169"/>
      <c r="AF100" s="169"/>
      <c r="AG100" s="220"/>
      <c r="AH100" s="333"/>
      <c r="AI100" s="43"/>
      <c r="AJ100" s="515"/>
      <c r="AK100" s="516"/>
      <c r="AL100" s="516"/>
      <c r="AM100" s="517"/>
      <c r="AN100" s="356"/>
      <c r="AO100" s="356"/>
      <c r="AP100" s="43"/>
    </row>
    <row r="101" spans="1:42" ht="80.099999999999994" customHeight="1" x14ac:dyDescent="0.25">
      <c r="A101" s="43" t="s">
        <v>393</v>
      </c>
      <c r="B101" s="31" t="s">
        <v>252</v>
      </c>
      <c r="C101" s="43" t="s">
        <v>322</v>
      </c>
      <c r="D101" s="43" t="s">
        <v>274</v>
      </c>
      <c r="E101" s="79" t="s">
        <v>519</v>
      </c>
      <c r="F101" s="49">
        <v>2024130010223</v>
      </c>
      <c r="G101" s="43" t="s">
        <v>520</v>
      </c>
      <c r="H101" s="43" t="s">
        <v>676</v>
      </c>
      <c r="I101" s="43" t="s">
        <v>833</v>
      </c>
      <c r="J101" s="98">
        <v>0.1</v>
      </c>
      <c r="K101" s="56" t="s">
        <v>521</v>
      </c>
      <c r="L101" s="43" t="s">
        <v>187</v>
      </c>
      <c r="M101" s="43" t="s">
        <v>726</v>
      </c>
      <c r="N101" s="43">
        <v>1</v>
      </c>
      <c r="O101" s="259">
        <v>0</v>
      </c>
      <c r="P101" s="142">
        <f t="shared" si="2"/>
        <v>0</v>
      </c>
      <c r="Q101" s="120">
        <v>45719</v>
      </c>
      <c r="R101" s="120">
        <v>45991</v>
      </c>
      <c r="S101" s="43">
        <v>165</v>
      </c>
      <c r="T101" s="43" t="s">
        <v>920</v>
      </c>
      <c r="U101" s="43" t="s">
        <v>992</v>
      </c>
      <c r="V101" s="43" t="s">
        <v>518</v>
      </c>
      <c r="W101" s="43" t="s">
        <v>993</v>
      </c>
      <c r="X101" s="43" t="s">
        <v>954</v>
      </c>
      <c r="Y101" s="43" t="s">
        <v>896</v>
      </c>
      <c r="Z101" s="43" t="s">
        <v>980</v>
      </c>
      <c r="AA101" s="170">
        <v>40500000</v>
      </c>
      <c r="AB101" s="155" t="s">
        <v>63</v>
      </c>
      <c r="AC101" s="43" t="s">
        <v>40</v>
      </c>
      <c r="AD101" s="128">
        <v>45689</v>
      </c>
      <c r="AE101" s="170">
        <v>40500000</v>
      </c>
      <c r="AF101" s="170">
        <v>40500000</v>
      </c>
      <c r="AG101" s="454">
        <v>900000000</v>
      </c>
      <c r="AH101" s="496">
        <v>900000000</v>
      </c>
      <c r="AI101" s="43" t="s">
        <v>981</v>
      </c>
      <c r="AJ101" s="43" t="s">
        <v>994</v>
      </c>
      <c r="AK101" s="207">
        <v>0</v>
      </c>
      <c r="AL101" s="545">
        <v>0</v>
      </c>
      <c r="AM101" s="545">
        <v>0</v>
      </c>
      <c r="AN101" s="527">
        <f>AL101/AH101</f>
        <v>0</v>
      </c>
      <c r="AO101" s="527">
        <f>AM101/AH101</f>
        <v>0</v>
      </c>
      <c r="AP101" s="43" t="s">
        <v>1294</v>
      </c>
    </row>
    <row r="102" spans="1:42" ht="80.099999999999994" customHeight="1" x14ac:dyDescent="0.25">
      <c r="A102" s="43" t="s">
        <v>393</v>
      </c>
      <c r="B102" s="31" t="s">
        <v>252</v>
      </c>
      <c r="C102" s="43" t="s">
        <v>322</v>
      </c>
      <c r="D102" s="43" t="s">
        <v>274</v>
      </c>
      <c r="E102" s="79" t="s">
        <v>519</v>
      </c>
      <c r="F102" s="49">
        <v>2024130010223</v>
      </c>
      <c r="G102" s="43" t="s">
        <v>520</v>
      </c>
      <c r="H102" s="43" t="s">
        <v>676</v>
      </c>
      <c r="I102" s="43" t="s">
        <v>833</v>
      </c>
      <c r="J102" s="98">
        <v>0.1</v>
      </c>
      <c r="K102" s="56" t="s">
        <v>834</v>
      </c>
      <c r="L102" s="43" t="s">
        <v>187</v>
      </c>
      <c r="M102" s="43" t="s">
        <v>726</v>
      </c>
      <c r="N102" s="43">
        <v>1</v>
      </c>
      <c r="O102" s="259">
        <v>0</v>
      </c>
      <c r="P102" s="142">
        <f t="shared" si="2"/>
        <v>0</v>
      </c>
      <c r="Q102" s="120">
        <v>45719</v>
      </c>
      <c r="R102" s="120">
        <v>45991</v>
      </c>
      <c r="S102" s="43">
        <v>165</v>
      </c>
      <c r="T102" s="43" t="s">
        <v>920</v>
      </c>
      <c r="U102" s="43" t="s">
        <v>992</v>
      </c>
      <c r="V102" s="43" t="s">
        <v>518</v>
      </c>
      <c r="W102" s="43" t="s">
        <v>995</v>
      </c>
      <c r="X102" s="43" t="s">
        <v>996</v>
      </c>
      <c r="Y102" s="43" t="s">
        <v>896</v>
      </c>
      <c r="Z102" s="43" t="s">
        <v>980</v>
      </c>
      <c r="AA102" s="170">
        <v>31500000</v>
      </c>
      <c r="AB102" s="155" t="s">
        <v>63</v>
      </c>
      <c r="AC102" s="43" t="s">
        <v>40</v>
      </c>
      <c r="AD102" s="128">
        <v>45689</v>
      </c>
      <c r="AE102" s="170">
        <v>31500000</v>
      </c>
      <c r="AF102" s="170">
        <v>31500000</v>
      </c>
      <c r="AG102" s="455"/>
      <c r="AH102" s="497"/>
      <c r="AI102" s="43" t="s">
        <v>981</v>
      </c>
      <c r="AJ102" s="43" t="s">
        <v>994</v>
      </c>
      <c r="AK102" s="207">
        <v>0</v>
      </c>
      <c r="AL102" s="546"/>
      <c r="AM102" s="546"/>
      <c r="AN102" s="528"/>
      <c r="AO102" s="528"/>
      <c r="AP102" s="43" t="s">
        <v>1301</v>
      </c>
    </row>
    <row r="103" spans="1:42" ht="80.099999999999994" customHeight="1" x14ac:dyDescent="0.25">
      <c r="A103" s="43" t="s">
        <v>393</v>
      </c>
      <c r="B103" s="31" t="s">
        <v>252</v>
      </c>
      <c r="C103" s="43" t="s">
        <v>322</v>
      </c>
      <c r="D103" s="43" t="s">
        <v>274</v>
      </c>
      <c r="E103" s="79" t="s">
        <v>519</v>
      </c>
      <c r="F103" s="49">
        <v>2024130010223</v>
      </c>
      <c r="G103" s="43" t="s">
        <v>520</v>
      </c>
      <c r="H103" s="43" t="s">
        <v>676</v>
      </c>
      <c r="I103" s="43" t="s">
        <v>833</v>
      </c>
      <c r="J103" s="98">
        <v>0.1</v>
      </c>
      <c r="K103" s="56" t="s">
        <v>522</v>
      </c>
      <c r="L103" s="43" t="s">
        <v>187</v>
      </c>
      <c r="M103" s="43" t="s">
        <v>726</v>
      </c>
      <c r="N103" s="43">
        <v>2</v>
      </c>
      <c r="O103" s="259">
        <v>0</v>
      </c>
      <c r="P103" s="142">
        <f t="shared" si="2"/>
        <v>0</v>
      </c>
      <c r="Q103" s="120">
        <v>45719</v>
      </c>
      <c r="R103" s="120">
        <v>45991</v>
      </c>
      <c r="S103" s="43">
        <v>165</v>
      </c>
      <c r="T103" s="43" t="s">
        <v>920</v>
      </c>
      <c r="U103" s="43" t="s">
        <v>992</v>
      </c>
      <c r="V103" s="43" t="s">
        <v>518</v>
      </c>
      <c r="W103" s="43" t="s">
        <v>997</v>
      </c>
      <c r="X103" s="43" t="s">
        <v>959</v>
      </c>
      <c r="Y103" s="43" t="s">
        <v>896</v>
      </c>
      <c r="Z103" s="43" t="s">
        <v>980</v>
      </c>
      <c r="AA103" s="170">
        <v>0</v>
      </c>
      <c r="AB103" s="155" t="s">
        <v>63</v>
      </c>
      <c r="AC103" s="43" t="s">
        <v>40</v>
      </c>
      <c r="AD103" s="128">
        <v>45689</v>
      </c>
      <c r="AE103" s="170">
        <v>0</v>
      </c>
      <c r="AF103" s="170">
        <v>0</v>
      </c>
      <c r="AG103" s="455"/>
      <c r="AH103" s="497"/>
      <c r="AI103" s="43" t="s">
        <v>981</v>
      </c>
      <c r="AJ103" s="43" t="s">
        <v>994</v>
      </c>
      <c r="AK103" s="207">
        <v>0</v>
      </c>
      <c r="AL103" s="546"/>
      <c r="AM103" s="546"/>
      <c r="AN103" s="528"/>
      <c r="AO103" s="528"/>
      <c r="AP103" s="43" t="s">
        <v>1301</v>
      </c>
    </row>
    <row r="104" spans="1:42" ht="80.099999999999994" customHeight="1" x14ac:dyDescent="0.25">
      <c r="A104" s="43" t="s">
        <v>393</v>
      </c>
      <c r="B104" s="31" t="s">
        <v>252</v>
      </c>
      <c r="C104" s="43" t="s">
        <v>322</v>
      </c>
      <c r="D104" s="43" t="s">
        <v>274</v>
      </c>
      <c r="E104" s="79" t="s">
        <v>519</v>
      </c>
      <c r="F104" s="49">
        <v>2024130010223</v>
      </c>
      <c r="G104" s="43" t="s">
        <v>520</v>
      </c>
      <c r="H104" s="43" t="s">
        <v>676</v>
      </c>
      <c r="I104" s="43" t="s">
        <v>833</v>
      </c>
      <c r="J104" s="98">
        <v>0.1</v>
      </c>
      <c r="K104" s="56" t="s">
        <v>523</v>
      </c>
      <c r="L104" s="43" t="s">
        <v>187</v>
      </c>
      <c r="M104" s="43" t="s">
        <v>726</v>
      </c>
      <c r="N104" s="31">
        <v>3</v>
      </c>
      <c r="O104" s="259">
        <v>0</v>
      </c>
      <c r="P104" s="142">
        <f t="shared" si="2"/>
        <v>0</v>
      </c>
      <c r="Q104" s="120">
        <v>45719</v>
      </c>
      <c r="R104" s="120">
        <v>45991</v>
      </c>
      <c r="S104" s="43">
        <v>165</v>
      </c>
      <c r="T104" s="43" t="s">
        <v>920</v>
      </c>
      <c r="U104" s="43" t="s">
        <v>992</v>
      </c>
      <c r="V104" s="43" t="s">
        <v>518</v>
      </c>
      <c r="W104" s="43" t="s">
        <v>997</v>
      </c>
      <c r="X104" s="43" t="s">
        <v>959</v>
      </c>
      <c r="Y104" s="43" t="s">
        <v>896</v>
      </c>
      <c r="Z104" s="43" t="s">
        <v>980</v>
      </c>
      <c r="AA104" s="170">
        <v>112000000</v>
      </c>
      <c r="AB104" s="155" t="s">
        <v>63</v>
      </c>
      <c r="AC104" s="43" t="s">
        <v>40</v>
      </c>
      <c r="AD104" s="128">
        <v>45689</v>
      </c>
      <c r="AE104" s="170">
        <v>112000000</v>
      </c>
      <c r="AF104" s="170">
        <v>112000000</v>
      </c>
      <c r="AG104" s="455"/>
      <c r="AH104" s="497"/>
      <c r="AI104" s="43" t="s">
        <v>981</v>
      </c>
      <c r="AJ104" s="43" t="s">
        <v>994</v>
      </c>
      <c r="AK104" s="207">
        <v>0</v>
      </c>
      <c r="AL104" s="546"/>
      <c r="AM104" s="546"/>
      <c r="AN104" s="528"/>
      <c r="AO104" s="528"/>
      <c r="AP104" s="43" t="s">
        <v>1300</v>
      </c>
    </row>
    <row r="105" spans="1:42" ht="80.099999999999994" customHeight="1" x14ac:dyDescent="0.25">
      <c r="A105" s="43" t="s">
        <v>393</v>
      </c>
      <c r="B105" s="31" t="s">
        <v>252</v>
      </c>
      <c r="C105" s="43" t="s">
        <v>322</v>
      </c>
      <c r="D105" s="43" t="s">
        <v>274</v>
      </c>
      <c r="E105" s="79" t="s">
        <v>519</v>
      </c>
      <c r="F105" s="49">
        <v>2024130010223</v>
      </c>
      <c r="G105" s="43" t="s">
        <v>520</v>
      </c>
      <c r="H105" s="43" t="s">
        <v>676</v>
      </c>
      <c r="I105" s="43" t="s">
        <v>833</v>
      </c>
      <c r="J105" s="98">
        <v>0.1</v>
      </c>
      <c r="K105" s="67" t="s">
        <v>524</v>
      </c>
      <c r="L105" s="43" t="s">
        <v>187</v>
      </c>
      <c r="M105" s="43" t="s">
        <v>726</v>
      </c>
      <c r="N105" s="43">
        <v>2</v>
      </c>
      <c r="O105" s="259">
        <v>0</v>
      </c>
      <c r="P105" s="142">
        <f t="shared" si="2"/>
        <v>0</v>
      </c>
      <c r="Q105" s="120">
        <v>45719</v>
      </c>
      <c r="R105" s="120">
        <v>45991</v>
      </c>
      <c r="S105" s="43">
        <v>165</v>
      </c>
      <c r="T105" s="43" t="s">
        <v>920</v>
      </c>
      <c r="U105" s="43" t="s">
        <v>992</v>
      </c>
      <c r="V105" s="43" t="s">
        <v>518</v>
      </c>
      <c r="W105" s="43" t="s">
        <v>997</v>
      </c>
      <c r="X105" s="43" t="s">
        <v>959</v>
      </c>
      <c r="Y105" s="43" t="s">
        <v>896</v>
      </c>
      <c r="Z105" s="43" t="s">
        <v>998</v>
      </c>
      <c r="AA105" s="170">
        <v>40500000</v>
      </c>
      <c r="AB105" s="155" t="s">
        <v>63</v>
      </c>
      <c r="AC105" s="43" t="s">
        <v>40</v>
      </c>
      <c r="AD105" s="128">
        <v>45689</v>
      </c>
      <c r="AE105" s="170">
        <v>40500000</v>
      </c>
      <c r="AF105" s="170">
        <v>40500000</v>
      </c>
      <c r="AG105" s="455"/>
      <c r="AH105" s="497"/>
      <c r="AI105" s="43" t="s">
        <v>912</v>
      </c>
      <c r="AJ105" s="43" t="s">
        <v>994</v>
      </c>
      <c r="AK105" s="207">
        <v>0</v>
      </c>
      <c r="AL105" s="546"/>
      <c r="AM105" s="546"/>
      <c r="AN105" s="528"/>
      <c r="AO105" s="528"/>
      <c r="AP105" s="43" t="s">
        <v>1300</v>
      </c>
    </row>
    <row r="106" spans="1:42" ht="80.099999999999994" customHeight="1" x14ac:dyDescent="0.25">
      <c r="A106" s="43" t="s">
        <v>393</v>
      </c>
      <c r="B106" s="31" t="s">
        <v>252</v>
      </c>
      <c r="C106" s="43" t="s">
        <v>322</v>
      </c>
      <c r="D106" s="43" t="s">
        <v>274</v>
      </c>
      <c r="E106" s="79" t="s">
        <v>519</v>
      </c>
      <c r="F106" s="49">
        <v>2024130010223</v>
      </c>
      <c r="G106" s="43" t="s">
        <v>520</v>
      </c>
      <c r="H106" s="43" t="s">
        <v>676</v>
      </c>
      <c r="I106" s="43" t="s">
        <v>833</v>
      </c>
      <c r="J106" s="98">
        <v>0.1</v>
      </c>
      <c r="K106" s="56" t="s">
        <v>835</v>
      </c>
      <c r="L106" s="43" t="s">
        <v>187</v>
      </c>
      <c r="M106" s="43" t="s">
        <v>726</v>
      </c>
      <c r="N106" s="43">
        <v>2</v>
      </c>
      <c r="O106" s="259">
        <v>0</v>
      </c>
      <c r="P106" s="142">
        <f t="shared" si="2"/>
        <v>0</v>
      </c>
      <c r="Q106" s="120">
        <v>45719</v>
      </c>
      <c r="R106" s="120">
        <v>45991</v>
      </c>
      <c r="S106" s="43">
        <v>165</v>
      </c>
      <c r="T106" s="43" t="s">
        <v>920</v>
      </c>
      <c r="U106" s="43" t="s">
        <v>992</v>
      </c>
      <c r="V106" s="43" t="s">
        <v>518</v>
      </c>
      <c r="W106" s="43" t="s">
        <v>997</v>
      </c>
      <c r="X106" s="43" t="s">
        <v>959</v>
      </c>
      <c r="Y106" s="43" t="s">
        <v>896</v>
      </c>
      <c r="Z106" s="43" t="s">
        <v>998</v>
      </c>
      <c r="AA106" s="170">
        <v>0</v>
      </c>
      <c r="AB106" s="155" t="s">
        <v>63</v>
      </c>
      <c r="AC106" s="43" t="s">
        <v>40</v>
      </c>
      <c r="AD106" s="128">
        <v>45689</v>
      </c>
      <c r="AE106" s="170">
        <v>0</v>
      </c>
      <c r="AF106" s="170">
        <v>0</v>
      </c>
      <c r="AG106" s="455"/>
      <c r="AH106" s="497"/>
      <c r="AI106" s="43" t="s">
        <v>912</v>
      </c>
      <c r="AJ106" s="43" t="s">
        <v>994</v>
      </c>
      <c r="AK106" s="207">
        <v>0</v>
      </c>
      <c r="AL106" s="546"/>
      <c r="AM106" s="546"/>
      <c r="AN106" s="528"/>
      <c r="AO106" s="528"/>
      <c r="AP106" s="43" t="s">
        <v>1302</v>
      </c>
    </row>
    <row r="107" spans="1:42" ht="80.099999999999994" customHeight="1" x14ac:dyDescent="0.25">
      <c r="A107" s="43" t="s">
        <v>393</v>
      </c>
      <c r="B107" s="31" t="s">
        <v>252</v>
      </c>
      <c r="C107" s="43" t="s">
        <v>322</v>
      </c>
      <c r="D107" s="43" t="s">
        <v>274</v>
      </c>
      <c r="E107" s="79" t="s">
        <v>519</v>
      </c>
      <c r="F107" s="49">
        <v>2024130010223</v>
      </c>
      <c r="G107" s="43" t="s">
        <v>520</v>
      </c>
      <c r="H107" s="43" t="s">
        <v>676</v>
      </c>
      <c r="I107" s="43" t="s">
        <v>833</v>
      </c>
      <c r="J107" s="98">
        <v>0.1</v>
      </c>
      <c r="K107" s="56" t="s">
        <v>525</v>
      </c>
      <c r="L107" s="43" t="s">
        <v>187</v>
      </c>
      <c r="M107" s="43" t="s">
        <v>726</v>
      </c>
      <c r="N107" s="43">
        <v>3</v>
      </c>
      <c r="O107" s="259">
        <v>0</v>
      </c>
      <c r="P107" s="142">
        <f t="shared" si="2"/>
        <v>0</v>
      </c>
      <c r="Q107" s="120">
        <v>45719</v>
      </c>
      <c r="R107" s="120">
        <v>45991</v>
      </c>
      <c r="S107" s="43">
        <v>165</v>
      </c>
      <c r="T107" s="43" t="s">
        <v>920</v>
      </c>
      <c r="U107" s="43" t="s">
        <v>992</v>
      </c>
      <c r="V107" s="43" t="s">
        <v>518</v>
      </c>
      <c r="W107" s="43" t="s">
        <v>997</v>
      </c>
      <c r="X107" s="43" t="s">
        <v>959</v>
      </c>
      <c r="Y107" s="43" t="s">
        <v>896</v>
      </c>
      <c r="Z107" s="43" t="s">
        <v>998</v>
      </c>
      <c r="AA107" s="170">
        <v>675500000</v>
      </c>
      <c r="AB107" s="155" t="s">
        <v>63</v>
      </c>
      <c r="AC107" s="43" t="s">
        <v>40</v>
      </c>
      <c r="AD107" s="128">
        <v>45689</v>
      </c>
      <c r="AE107" s="170">
        <v>675500000</v>
      </c>
      <c r="AF107" s="170">
        <v>675500000</v>
      </c>
      <c r="AG107" s="455"/>
      <c r="AH107" s="497"/>
      <c r="AI107" s="43" t="s">
        <v>912</v>
      </c>
      <c r="AJ107" s="43" t="s">
        <v>994</v>
      </c>
      <c r="AK107" s="207">
        <v>0</v>
      </c>
      <c r="AL107" s="546"/>
      <c r="AM107" s="546"/>
      <c r="AN107" s="528"/>
      <c r="AO107" s="528"/>
      <c r="AP107" s="43" t="s">
        <v>1303</v>
      </c>
    </row>
    <row r="108" spans="1:42" ht="80.099999999999994" customHeight="1" x14ac:dyDescent="0.25">
      <c r="A108" s="43" t="s">
        <v>393</v>
      </c>
      <c r="B108" s="31" t="s">
        <v>252</v>
      </c>
      <c r="C108" s="43" t="s">
        <v>322</v>
      </c>
      <c r="D108" s="43" t="s">
        <v>274</v>
      </c>
      <c r="E108" s="79" t="s">
        <v>519</v>
      </c>
      <c r="F108" s="49">
        <v>2024130010223</v>
      </c>
      <c r="G108" s="43" t="s">
        <v>520</v>
      </c>
      <c r="H108" s="43" t="s">
        <v>676</v>
      </c>
      <c r="I108" s="43" t="s">
        <v>833</v>
      </c>
      <c r="J108" s="98">
        <v>0.1</v>
      </c>
      <c r="K108" s="56" t="s">
        <v>836</v>
      </c>
      <c r="L108" s="43" t="s">
        <v>187</v>
      </c>
      <c r="M108" s="43" t="s">
        <v>726</v>
      </c>
      <c r="N108" s="43">
        <v>1</v>
      </c>
      <c r="O108" s="259">
        <v>0</v>
      </c>
      <c r="P108" s="142">
        <f t="shared" si="2"/>
        <v>0</v>
      </c>
      <c r="Q108" s="120">
        <v>45719</v>
      </c>
      <c r="R108" s="120">
        <v>45991</v>
      </c>
      <c r="S108" s="43">
        <v>165</v>
      </c>
      <c r="T108" s="43" t="s">
        <v>920</v>
      </c>
      <c r="U108" s="43" t="s">
        <v>992</v>
      </c>
      <c r="V108" s="43" t="s">
        <v>518</v>
      </c>
      <c r="W108" s="43" t="s">
        <v>997</v>
      </c>
      <c r="X108" s="43" t="s">
        <v>959</v>
      </c>
      <c r="Y108" s="43" t="s">
        <v>896</v>
      </c>
      <c r="Z108" s="43" t="s">
        <v>998</v>
      </c>
      <c r="AA108" s="170">
        <v>0</v>
      </c>
      <c r="AB108" s="155" t="s">
        <v>63</v>
      </c>
      <c r="AC108" s="43" t="s">
        <v>40</v>
      </c>
      <c r="AD108" s="128">
        <v>45689</v>
      </c>
      <c r="AE108" s="170">
        <v>0</v>
      </c>
      <c r="AF108" s="170">
        <v>0</v>
      </c>
      <c r="AG108" s="455"/>
      <c r="AH108" s="497"/>
      <c r="AI108" s="43" t="s">
        <v>912</v>
      </c>
      <c r="AJ108" s="43" t="s">
        <v>994</v>
      </c>
      <c r="AK108" s="207">
        <v>0</v>
      </c>
      <c r="AL108" s="546"/>
      <c r="AM108" s="546"/>
      <c r="AN108" s="528"/>
      <c r="AO108" s="528"/>
      <c r="AP108" s="43" t="s">
        <v>1304</v>
      </c>
    </row>
    <row r="109" spans="1:42" ht="80.099999999999994" customHeight="1" x14ac:dyDescent="0.25">
      <c r="A109" s="43" t="s">
        <v>393</v>
      </c>
      <c r="B109" s="31" t="s">
        <v>252</v>
      </c>
      <c r="C109" s="43" t="s">
        <v>322</v>
      </c>
      <c r="D109" s="43" t="s">
        <v>274</v>
      </c>
      <c r="E109" s="79" t="s">
        <v>519</v>
      </c>
      <c r="F109" s="49">
        <v>2024130010223</v>
      </c>
      <c r="G109" s="43" t="s">
        <v>520</v>
      </c>
      <c r="H109" s="43" t="s">
        <v>676</v>
      </c>
      <c r="I109" s="43" t="s">
        <v>833</v>
      </c>
      <c r="J109" s="98">
        <v>0.1</v>
      </c>
      <c r="K109" s="56" t="s">
        <v>526</v>
      </c>
      <c r="L109" s="43" t="s">
        <v>187</v>
      </c>
      <c r="M109" s="43" t="s">
        <v>726</v>
      </c>
      <c r="N109" s="43">
        <v>15</v>
      </c>
      <c r="O109" s="259">
        <v>0</v>
      </c>
      <c r="P109" s="142">
        <f t="shared" si="2"/>
        <v>0</v>
      </c>
      <c r="Q109" s="120">
        <v>45719</v>
      </c>
      <c r="R109" s="120">
        <v>45991</v>
      </c>
      <c r="S109" s="43">
        <v>165</v>
      </c>
      <c r="T109" s="43" t="s">
        <v>920</v>
      </c>
      <c r="U109" s="43" t="s">
        <v>992</v>
      </c>
      <c r="V109" s="43" t="s">
        <v>518</v>
      </c>
      <c r="W109" s="43" t="s">
        <v>999</v>
      </c>
      <c r="X109" s="43" t="s">
        <v>1000</v>
      </c>
      <c r="Y109" s="43" t="s">
        <v>896</v>
      </c>
      <c r="Z109" s="43" t="s">
        <v>1001</v>
      </c>
      <c r="AA109" s="170">
        <v>0</v>
      </c>
      <c r="AB109" s="155" t="s">
        <v>63</v>
      </c>
      <c r="AC109" s="43" t="s">
        <v>40</v>
      </c>
      <c r="AD109" s="128">
        <v>45689</v>
      </c>
      <c r="AE109" s="170">
        <v>0</v>
      </c>
      <c r="AF109" s="170">
        <v>0</v>
      </c>
      <c r="AG109" s="456"/>
      <c r="AH109" s="498"/>
      <c r="AI109" s="43" t="s">
        <v>912</v>
      </c>
      <c r="AJ109" s="43" t="s">
        <v>994</v>
      </c>
      <c r="AK109" s="207">
        <v>0</v>
      </c>
      <c r="AL109" s="547"/>
      <c r="AM109" s="547"/>
      <c r="AN109" s="529"/>
      <c r="AO109" s="529"/>
      <c r="AP109" s="43" t="s">
        <v>1305</v>
      </c>
    </row>
    <row r="110" spans="1:42" ht="80.099999999999994" customHeight="1" x14ac:dyDescent="0.25">
      <c r="A110" s="515"/>
      <c r="B110" s="516"/>
      <c r="C110" s="516"/>
      <c r="D110" s="517"/>
      <c r="E110" s="518" t="s">
        <v>1391</v>
      </c>
      <c r="F110" s="519"/>
      <c r="G110" s="519"/>
      <c r="H110" s="519"/>
      <c r="I110" s="519"/>
      <c r="J110" s="519"/>
      <c r="K110" s="519"/>
      <c r="L110" s="519"/>
      <c r="M110" s="519"/>
      <c r="N110" s="519"/>
      <c r="O110" s="520"/>
      <c r="P110" s="303">
        <f>AVERAGE(P101:P109)</f>
        <v>0</v>
      </c>
      <c r="Q110" s="120"/>
      <c r="R110" s="120"/>
      <c r="S110" s="43"/>
      <c r="T110" s="43"/>
      <c r="U110" s="43"/>
      <c r="V110" s="43"/>
      <c r="W110" s="43"/>
      <c r="X110" s="43"/>
      <c r="Y110" s="43"/>
      <c r="Z110" s="43"/>
      <c r="AA110" s="170"/>
      <c r="AB110" s="155"/>
      <c r="AC110" s="43"/>
      <c r="AD110" s="128"/>
      <c r="AE110" s="170"/>
      <c r="AF110" s="170"/>
      <c r="AG110" s="220"/>
      <c r="AH110" s="333"/>
      <c r="AI110" s="43"/>
      <c r="AJ110" s="515"/>
      <c r="AK110" s="516"/>
      <c r="AL110" s="516"/>
      <c r="AM110" s="517"/>
      <c r="AN110" s="359"/>
      <c r="AO110" s="359"/>
      <c r="AP110" s="219"/>
    </row>
    <row r="111" spans="1:42" ht="89.25" customHeight="1" x14ac:dyDescent="0.25">
      <c r="A111" s="43" t="s">
        <v>391</v>
      </c>
      <c r="B111" s="31" t="s">
        <v>262</v>
      </c>
      <c r="C111" s="43" t="s">
        <v>261</v>
      </c>
      <c r="D111" s="43" t="s">
        <v>541</v>
      </c>
      <c r="E111" s="69" t="s">
        <v>527</v>
      </c>
      <c r="F111" s="49">
        <v>2024130010253</v>
      </c>
      <c r="G111" s="43" t="s">
        <v>528</v>
      </c>
      <c r="H111" s="68" t="s">
        <v>529</v>
      </c>
      <c r="I111" s="43" t="s">
        <v>837</v>
      </c>
      <c r="J111" s="98">
        <v>0.1</v>
      </c>
      <c r="K111" s="52" t="s">
        <v>530</v>
      </c>
      <c r="L111" s="43" t="s">
        <v>187</v>
      </c>
      <c r="M111" s="43" t="s">
        <v>727</v>
      </c>
      <c r="N111" s="31">
        <v>59</v>
      </c>
      <c r="O111" s="264">
        <v>59</v>
      </c>
      <c r="P111" s="142">
        <f t="shared" si="2"/>
        <v>1</v>
      </c>
      <c r="Q111" s="128" t="s">
        <v>1162</v>
      </c>
      <c r="R111" s="128" t="s">
        <v>1163</v>
      </c>
      <c r="S111" s="43">
        <v>330</v>
      </c>
      <c r="T111" s="43" t="s">
        <v>1164</v>
      </c>
      <c r="U111" s="43" t="s">
        <v>908</v>
      </c>
      <c r="V111" s="43" t="s">
        <v>555</v>
      </c>
      <c r="W111" s="43" t="s">
        <v>1033</v>
      </c>
      <c r="X111" s="43" t="s">
        <v>1034</v>
      </c>
      <c r="Y111" s="43" t="s">
        <v>1044</v>
      </c>
      <c r="Z111" s="56" t="s">
        <v>1165</v>
      </c>
      <c r="AA111" s="124">
        <v>200000000</v>
      </c>
      <c r="AB111" s="43" t="s">
        <v>63</v>
      </c>
      <c r="AC111" s="43" t="s">
        <v>40</v>
      </c>
      <c r="AD111" s="43" t="s">
        <v>1166</v>
      </c>
      <c r="AE111" s="124">
        <v>200000000</v>
      </c>
      <c r="AF111" s="124">
        <v>200000000</v>
      </c>
      <c r="AG111" s="454"/>
      <c r="AH111" s="496">
        <v>1000000000</v>
      </c>
      <c r="AI111" s="43" t="s">
        <v>903</v>
      </c>
      <c r="AJ111" s="43" t="s">
        <v>1035</v>
      </c>
      <c r="AK111" s="198"/>
      <c r="AL111" s="556">
        <v>0</v>
      </c>
      <c r="AM111" s="556">
        <v>0</v>
      </c>
      <c r="AN111" s="527">
        <f>AL111/AH111</f>
        <v>0</v>
      </c>
      <c r="AO111" s="527">
        <f>AM111/AH111</f>
        <v>0</v>
      </c>
      <c r="AP111" s="505" t="s">
        <v>1267</v>
      </c>
    </row>
    <row r="112" spans="1:42" ht="80.099999999999994" customHeight="1" x14ac:dyDescent="0.25">
      <c r="A112" s="43" t="s">
        <v>391</v>
      </c>
      <c r="B112" s="31" t="s">
        <v>262</v>
      </c>
      <c r="C112" s="43" t="s">
        <v>261</v>
      </c>
      <c r="D112" s="43" t="s">
        <v>541</v>
      </c>
      <c r="E112" s="69" t="s">
        <v>527</v>
      </c>
      <c r="F112" s="49">
        <v>2024130010253</v>
      </c>
      <c r="G112" s="43" t="s">
        <v>528</v>
      </c>
      <c r="H112" s="68" t="s">
        <v>529</v>
      </c>
      <c r="I112" s="43" t="s">
        <v>837</v>
      </c>
      <c r="J112" s="98">
        <v>0.1</v>
      </c>
      <c r="K112" s="52" t="s">
        <v>531</v>
      </c>
      <c r="L112" s="43" t="s">
        <v>187</v>
      </c>
      <c r="M112" s="43" t="s">
        <v>727</v>
      </c>
      <c r="N112" s="31">
        <v>59</v>
      </c>
      <c r="O112" s="264">
        <v>59</v>
      </c>
      <c r="P112" s="142">
        <f t="shared" si="2"/>
        <v>1</v>
      </c>
      <c r="Q112" s="128" t="s">
        <v>1162</v>
      </c>
      <c r="R112" s="128" t="s">
        <v>1163</v>
      </c>
      <c r="S112" s="43">
        <v>330</v>
      </c>
      <c r="T112" s="43" t="s">
        <v>1164</v>
      </c>
      <c r="U112" s="43" t="s">
        <v>908</v>
      </c>
      <c r="V112" s="43" t="s">
        <v>555</v>
      </c>
      <c r="W112" s="43" t="s">
        <v>1033</v>
      </c>
      <c r="X112" s="43" t="s">
        <v>1034</v>
      </c>
      <c r="Y112" s="43" t="s">
        <v>1044</v>
      </c>
      <c r="Z112" s="56" t="s">
        <v>1165</v>
      </c>
      <c r="AA112" s="124">
        <v>800000000</v>
      </c>
      <c r="AB112" s="43" t="s">
        <v>63</v>
      </c>
      <c r="AC112" s="43" t="s">
        <v>40</v>
      </c>
      <c r="AD112" s="43" t="s">
        <v>1166</v>
      </c>
      <c r="AE112" s="124">
        <v>800000000</v>
      </c>
      <c r="AF112" s="124">
        <v>800000000</v>
      </c>
      <c r="AG112" s="455"/>
      <c r="AH112" s="497"/>
      <c r="AI112" s="43" t="s">
        <v>903</v>
      </c>
      <c r="AJ112" s="43" t="s">
        <v>1035</v>
      </c>
      <c r="AK112" s="198"/>
      <c r="AL112" s="557"/>
      <c r="AM112" s="557"/>
      <c r="AN112" s="528"/>
      <c r="AO112" s="528"/>
      <c r="AP112" s="506"/>
    </row>
    <row r="113" spans="1:94" ht="80.099999999999994" customHeight="1" x14ac:dyDescent="0.25">
      <c r="A113" s="43" t="s">
        <v>391</v>
      </c>
      <c r="B113" s="31" t="s">
        <v>262</v>
      </c>
      <c r="C113" s="43" t="s">
        <v>261</v>
      </c>
      <c r="D113" s="43" t="s">
        <v>541</v>
      </c>
      <c r="E113" s="69" t="s">
        <v>527</v>
      </c>
      <c r="F113" s="49">
        <v>2024130010253</v>
      </c>
      <c r="G113" s="43" t="s">
        <v>528</v>
      </c>
      <c r="H113" s="68" t="s">
        <v>529</v>
      </c>
      <c r="I113" s="43" t="s">
        <v>837</v>
      </c>
      <c r="J113" s="98">
        <v>0.1</v>
      </c>
      <c r="K113" s="70" t="s">
        <v>532</v>
      </c>
      <c r="L113" s="43" t="s">
        <v>187</v>
      </c>
      <c r="M113" s="43" t="s">
        <v>727</v>
      </c>
      <c r="N113" s="31">
        <v>3</v>
      </c>
      <c r="O113" s="264">
        <v>1</v>
      </c>
      <c r="P113" s="142">
        <f t="shared" si="2"/>
        <v>0.33333333333333331</v>
      </c>
      <c r="Q113" s="128" t="s">
        <v>1162</v>
      </c>
      <c r="R113" s="128" t="s">
        <v>1163</v>
      </c>
      <c r="S113" s="43">
        <v>330</v>
      </c>
      <c r="T113" s="43" t="s">
        <v>1164</v>
      </c>
      <c r="U113" s="43" t="s">
        <v>908</v>
      </c>
      <c r="V113" s="43" t="s">
        <v>555</v>
      </c>
      <c r="W113" s="43" t="s">
        <v>1033</v>
      </c>
      <c r="X113" s="43" t="s">
        <v>1034</v>
      </c>
      <c r="Y113" s="43" t="s">
        <v>1167</v>
      </c>
      <c r="Z113" s="56" t="s">
        <v>1165</v>
      </c>
      <c r="AA113" s="43" t="s">
        <v>1167</v>
      </c>
      <c r="AB113" s="43" t="s">
        <v>1167</v>
      </c>
      <c r="AC113" s="43" t="s">
        <v>1167</v>
      </c>
      <c r="AD113" s="43" t="s">
        <v>1166</v>
      </c>
      <c r="AE113" s="43" t="s">
        <v>1167</v>
      </c>
      <c r="AF113" s="43" t="s">
        <v>1167</v>
      </c>
      <c r="AG113" s="456"/>
      <c r="AH113" s="498"/>
      <c r="AI113" s="43" t="s">
        <v>1167</v>
      </c>
      <c r="AJ113" s="43"/>
      <c r="AK113" s="198"/>
      <c r="AL113" s="558"/>
      <c r="AM113" s="558"/>
      <c r="AN113" s="529"/>
      <c r="AO113" s="529"/>
      <c r="AP113" s="206" t="s">
        <v>1271</v>
      </c>
    </row>
    <row r="114" spans="1:94" ht="80.099999999999994" customHeight="1" x14ac:dyDescent="0.25">
      <c r="A114" s="515"/>
      <c r="B114" s="516"/>
      <c r="C114" s="516"/>
      <c r="D114" s="517"/>
      <c r="E114" s="518" t="s">
        <v>1392</v>
      </c>
      <c r="F114" s="519"/>
      <c r="G114" s="519"/>
      <c r="H114" s="519"/>
      <c r="I114" s="519"/>
      <c r="J114" s="519"/>
      <c r="K114" s="519"/>
      <c r="L114" s="519"/>
      <c r="M114" s="519"/>
      <c r="N114" s="519"/>
      <c r="O114" s="520"/>
      <c r="P114" s="302">
        <f>AVERAGE(P111:P113)</f>
        <v>0.77777777777777779</v>
      </c>
      <c r="Q114" s="128"/>
      <c r="R114" s="128"/>
      <c r="S114" s="43"/>
      <c r="T114" s="43"/>
      <c r="U114" s="43"/>
      <c r="V114" s="43"/>
      <c r="W114" s="43"/>
      <c r="X114" s="43"/>
      <c r="Y114" s="43"/>
      <c r="Z114" s="56"/>
      <c r="AA114" s="272"/>
      <c r="AB114" s="43"/>
      <c r="AC114" s="43"/>
      <c r="AD114" s="43"/>
      <c r="AE114" s="272"/>
      <c r="AF114" s="272"/>
      <c r="AG114" s="220"/>
      <c r="AH114" s="333"/>
      <c r="AI114" s="43"/>
      <c r="AJ114" s="515"/>
      <c r="AK114" s="516"/>
      <c r="AL114" s="516"/>
      <c r="AM114" s="517"/>
      <c r="AN114" s="361"/>
      <c r="AO114" s="361"/>
      <c r="AP114" s="273"/>
    </row>
    <row r="115" spans="1:94" ht="207" customHeight="1" x14ac:dyDescent="0.25">
      <c r="A115" s="43" t="s">
        <v>391</v>
      </c>
      <c r="B115" s="31" t="s">
        <v>262</v>
      </c>
      <c r="C115" s="43" t="s">
        <v>270</v>
      </c>
      <c r="D115" s="43" t="s">
        <v>539</v>
      </c>
      <c r="E115" s="100" t="s">
        <v>542</v>
      </c>
      <c r="F115" s="49">
        <v>2024130010228</v>
      </c>
      <c r="G115" s="48" t="s">
        <v>543</v>
      </c>
      <c r="H115" s="93" t="s">
        <v>677</v>
      </c>
      <c r="I115" s="43" t="s">
        <v>824</v>
      </c>
      <c r="J115" s="98">
        <v>0.1</v>
      </c>
      <c r="K115" s="43" t="s">
        <v>838</v>
      </c>
      <c r="L115" s="43" t="s">
        <v>187</v>
      </c>
      <c r="M115" s="43" t="s">
        <v>727</v>
      </c>
      <c r="N115" s="31">
        <v>15</v>
      </c>
      <c r="O115" s="265">
        <v>0</v>
      </c>
      <c r="P115" s="142">
        <f t="shared" si="2"/>
        <v>0</v>
      </c>
      <c r="Q115" s="128" t="s">
        <v>1168</v>
      </c>
      <c r="R115" s="128" t="s">
        <v>1163</v>
      </c>
      <c r="S115" s="51">
        <v>300</v>
      </c>
      <c r="T115" s="51" t="s">
        <v>1164</v>
      </c>
      <c r="U115" s="43" t="s">
        <v>908</v>
      </c>
      <c r="V115" s="43" t="s">
        <v>556</v>
      </c>
      <c r="W115" s="43" t="s">
        <v>1036</v>
      </c>
      <c r="X115" s="43" t="s">
        <v>1037</v>
      </c>
      <c r="Y115" s="43" t="s">
        <v>896</v>
      </c>
      <c r="Z115" s="43" t="s">
        <v>1169</v>
      </c>
      <c r="AA115" s="171">
        <v>90000000</v>
      </c>
      <c r="AB115" s="43" t="s">
        <v>1171</v>
      </c>
      <c r="AC115" s="43" t="s">
        <v>903</v>
      </c>
      <c r="AD115" s="43" t="s">
        <v>1143</v>
      </c>
      <c r="AE115" s="171">
        <v>90000000</v>
      </c>
      <c r="AF115" s="171">
        <v>90000000</v>
      </c>
      <c r="AG115" s="465"/>
      <c r="AH115" s="542">
        <v>90000000</v>
      </c>
      <c r="AI115" s="43" t="s">
        <v>903</v>
      </c>
      <c r="AJ115" s="43" t="s">
        <v>1253</v>
      </c>
      <c r="AK115" s="152"/>
      <c r="AL115" s="556">
        <v>0</v>
      </c>
      <c r="AM115" s="556">
        <v>0</v>
      </c>
      <c r="AN115" s="527">
        <f>AL115/AH115</f>
        <v>0</v>
      </c>
      <c r="AO115" s="527">
        <f>AM115/AH115</f>
        <v>0</v>
      </c>
      <c r="AP115" s="505" t="s">
        <v>1277</v>
      </c>
    </row>
    <row r="116" spans="1:94" ht="80.099999999999994" customHeight="1" x14ac:dyDescent="0.25">
      <c r="A116" s="43" t="s">
        <v>391</v>
      </c>
      <c r="B116" s="31" t="s">
        <v>262</v>
      </c>
      <c r="C116" s="43" t="s">
        <v>290</v>
      </c>
      <c r="D116" s="43" t="s">
        <v>539</v>
      </c>
      <c r="E116" s="101" t="s">
        <v>542</v>
      </c>
      <c r="F116" s="49">
        <v>2024130010228</v>
      </c>
      <c r="G116" s="48" t="s">
        <v>543</v>
      </c>
      <c r="H116" s="93" t="s">
        <v>678</v>
      </c>
      <c r="I116" s="43" t="s">
        <v>824</v>
      </c>
      <c r="J116" s="98">
        <v>0.1</v>
      </c>
      <c r="K116" s="43" t="s">
        <v>839</v>
      </c>
      <c r="L116" s="43" t="s">
        <v>187</v>
      </c>
      <c r="M116" s="43" t="s">
        <v>727</v>
      </c>
      <c r="N116" s="31">
        <v>15</v>
      </c>
      <c r="O116" s="265">
        <v>0</v>
      </c>
      <c r="P116" s="142">
        <f t="shared" si="2"/>
        <v>0</v>
      </c>
      <c r="Q116" s="128" t="s">
        <v>1168</v>
      </c>
      <c r="R116" s="128" t="s">
        <v>1163</v>
      </c>
      <c r="S116" s="51">
        <v>300</v>
      </c>
      <c r="T116" s="51" t="s">
        <v>1164</v>
      </c>
      <c r="U116" s="43" t="s">
        <v>908</v>
      </c>
      <c r="V116" s="43" t="s">
        <v>556</v>
      </c>
      <c r="W116" s="43" t="s">
        <v>1036</v>
      </c>
      <c r="X116" s="43" t="s">
        <v>1037</v>
      </c>
      <c r="Y116" s="43"/>
      <c r="Z116" s="43" t="s">
        <v>1170</v>
      </c>
      <c r="AA116" s="43"/>
      <c r="AB116" s="43"/>
      <c r="AC116" s="43"/>
      <c r="AD116" s="43"/>
      <c r="AE116" s="43"/>
      <c r="AF116" s="43"/>
      <c r="AG116" s="466"/>
      <c r="AH116" s="542"/>
      <c r="AI116" s="43"/>
      <c r="AJ116" s="43"/>
      <c r="AK116" s="152"/>
      <c r="AL116" s="557"/>
      <c r="AM116" s="557"/>
      <c r="AN116" s="528"/>
      <c r="AO116" s="528"/>
      <c r="AP116" s="506"/>
    </row>
    <row r="117" spans="1:94" ht="80.099999999999994" customHeight="1" x14ac:dyDescent="0.25">
      <c r="A117" s="43" t="s">
        <v>391</v>
      </c>
      <c r="B117" s="31" t="s">
        <v>262</v>
      </c>
      <c r="C117" s="43" t="s">
        <v>290</v>
      </c>
      <c r="D117" s="43" t="s">
        <v>539</v>
      </c>
      <c r="E117" s="101" t="s">
        <v>542</v>
      </c>
      <c r="F117" s="49">
        <v>2024130010228</v>
      </c>
      <c r="G117" s="48" t="s">
        <v>543</v>
      </c>
      <c r="H117" s="93" t="s">
        <v>678</v>
      </c>
      <c r="I117" s="43" t="s">
        <v>824</v>
      </c>
      <c r="J117" s="98">
        <v>0.1</v>
      </c>
      <c r="K117" s="43" t="s">
        <v>840</v>
      </c>
      <c r="L117" s="43" t="s">
        <v>187</v>
      </c>
      <c r="M117" s="43" t="s">
        <v>727</v>
      </c>
      <c r="N117" s="31">
        <v>15</v>
      </c>
      <c r="O117" s="265">
        <v>0</v>
      </c>
      <c r="P117" s="142">
        <f t="shared" si="2"/>
        <v>0</v>
      </c>
      <c r="Q117" s="128" t="s">
        <v>1168</v>
      </c>
      <c r="R117" s="128" t="s">
        <v>1163</v>
      </c>
      <c r="S117" s="51">
        <v>300</v>
      </c>
      <c r="T117" s="51" t="s">
        <v>1164</v>
      </c>
      <c r="U117" s="43" t="s">
        <v>908</v>
      </c>
      <c r="V117" s="43" t="s">
        <v>556</v>
      </c>
      <c r="W117" s="43" t="s">
        <v>1036</v>
      </c>
      <c r="X117" s="43" t="s">
        <v>1037</v>
      </c>
      <c r="Y117" s="44"/>
      <c r="Z117" s="43" t="s">
        <v>1170</v>
      </c>
      <c r="AA117" s="44"/>
      <c r="AB117" s="44"/>
      <c r="AC117" s="44"/>
      <c r="AD117" s="44"/>
      <c r="AE117" s="44"/>
      <c r="AF117" s="44"/>
      <c r="AG117" s="466"/>
      <c r="AH117" s="542"/>
      <c r="AI117" s="44"/>
      <c r="AJ117" s="44"/>
      <c r="AK117" s="152"/>
      <c r="AL117" s="557"/>
      <c r="AM117" s="557"/>
      <c r="AN117" s="528"/>
      <c r="AO117" s="528"/>
      <c r="AP117" s="43"/>
    </row>
    <row r="118" spans="1:94" ht="80.099999999999994" customHeight="1" x14ac:dyDescent="0.25">
      <c r="A118" s="43" t="s">
        <v>391</v>
      </c>
      <c r="B118" s="31" t="s">
        <v>262</v>
      </c>
      <c r="C118" s="43" t="s">
        <v>290</v>
      </c>
      <c r="D118" s="43" t="s">
        <v>539</v>
      </c>
      <c r="E118" s="101" t="s">
        <v>542</v>
      </c>
      <c r="F118" s="49">
        <v>2024130010228</v>
      </c>
      <c r="G118" s="48" t="s">
        <v>543</v>
      </c>
      <c r="H118" s="93" t="s">
        <v>678</v>
      </c>
      <c r="I118" s="43" t="s">
        <v>824</v>
      </c>
      <c r="J118" s="98">
        <v>0.1</v>
      </c>
      <c r="K118" s="43" t="s">
        <v>841</v>
      </c>
      <c r="L118" s="43" t="s">
        <v>187</v>
      </c>
      <c r="M118" s="43" t="s">
        <v>727</v>
      </c>
      <c r="N118" s="31">
        <v>15</v>
      </c>
      <c r="O118" s="265">
        <v>21</v>
      </c>
      <c r="P118" s="142">
        <v>1</v>
      </c>
      <c r="Q118" s="128" t="s">
        <v>1168</v>
      </c>
      <c r="R118" s="128" t="s">
        <v>1163</v>
      </c>
      <c r="S118" s="51">
        <v>300</v>
      </c>
      <c r="T118" s="51" t="s">
        <v>1164</v>
      </c>
      <c r="U118" s="43" t="s">
        <v>908</v>
      </c>
      <c r="V118" s="43" t="s">
        <v>556</v>
      </c>
      <c r="W118" s="43" t="s">
        <v>1036</v>
      </c>
      <c r="X118" s="43" t="s">
        <v>1037</v>
      </c>
      <c r="Y118" s="44"/>
      <c r="Z118" s="43" t="s">
        <v>1170</v>
      </c>
      <c r="AA118" s="44"/>
      <c r="AB118" s="44"/>
      <c r="AC118" s="44"/>
      <c r="AD118" s="44"/>
      <c r="AE118" s="44"/>
      <c r="AF118" s="44"/>
      <c r="AG118" s="467"/>
      <c r="AH118" s="542"/>
      <c r="AI118" s="44"/>
      <c r="AJ118" s="44"/>
      <c r="AK118" s="152"/>
      <c r="AL118" s="558"/>
      <c r="AM118" s="558"/>
      <c r="AN118" s="529"/>
      <c r="AO118" s="529"/>
      <c r="AP118" s="43"/>
    </row>
    <row r="119" spans="1:94" ht="80.099999999999994" customHeight="1" x14ac:dyDescent="0.25">
      <c r="A119" s="515"/>
      <c r="B119" s="516"/>
      <c r="C119" s="516"/>
      <c r="D119" s="517"/>
      <c r="E119" s="518" t="s">
        <v>1393</v>
      </c>
      <c r="F119" s="519"/>
      <c r="G119" s="519"/>
      <c r="H119" s="519"/>
      <c r="I119" s="519"/>
      <c r="J119" s="519"/>
      <c r="K119" s="519"/>
      <c r="L119" s="519"/>
      <c r="M119" s="519"/>
      <c r="N119" s="519"/>
      <c r="O119" s="520"/>
      <c r="P119" s="304">
        <f>AVERAGE(P115:P118)</f>
        <v>0.25</v>
      </c>
      <c r="Q119" s="128"/>
      <c r="R119" s="128"/>
      <c r="S119" s="51"/>
      <c r="T119" s="51"/>
      <c r="U119" s="43"/>
      <c r="V119" s="43"/>
      <c r="W119" s="43"/>
      <c r="X119" s="43"/>
      <c r="Y119" s="44"/>
      <c r="Z119" s="43"/>
      <c r="AB119" s="44"/>
      <c r="AC119" s="44"/>
      <c r="AD119" s="44"/>
      <c r="AG119" s="218"/>
      <c r="AH119" s="335"/>
      <c r="AI119" s="44"/>
      <c r="AJ119" s="524"/>
      <c r="AK119" s="525"/>
      <c r="AL119" s="525"/>
      <c r="AM119" s="526"/>
      <c r="AN119" s="357"/>
      <c r="AO119" s="357"/>
      <c r="AP119" s="43"/>
    </row>
    <row r="120" spans="1:94" s="102" customFormat="1" ht="80.099999999999994" customHeight="1" x14ac:dyDescent="0.25">
      <c r="A120" s="43" t="s">
        <v>391</v>
      </c>
      <c r="B120" s="31" t="s">
        <v>262</v>
      </c>
      <c r="C120" s="43" t="s">
        <v>290</v>
      </c>
      <c r="D120" s="31" t="s">
        <v>540</v>
      </c>
      <c r="E120" s="148" t="s">
        <v>544</v>
      </c>
      <c r="F120" s="108">
        <v>202400000005473</v>
      </c>
      <c r="G120" s="43" t="s">
        <v>1119</v>
      </c>
      <c r="H120" s="116" t="s">
        <v>1120</v>
      </c>
      <c r="I120" s="43" t="s">
        <v>824</v>
      </c>
      <c r="J120" s="111">
        <v>0.1</v>
      </c>
      <c r="K120" s="149" t="s">
        <v>1115</v>
      </c>
      <c r="L120" s="43" t="s">
        <v>187</v>
      </c>
      <c r="M120" s="43" t="s">
        <v>728</v>
      </c>
      <c r="N120" s="43">
        <v>30</v>
      </c>
      <c r="O120" s="266">
        <v>0</v>
      </c>
      <c r="P120" s="142">
        <f t="shared" si="2"/>
        <v>0</v>
      </c>
      <c r="Q120" s="128" t="s">
        <v>1168</v>
      </c>
      <c r="R120" s="128" t="s">
        <v>1163</v>
      </c>
      <c r="S120" s="51">
        <v>300</v>
      </c>
      <c r="T120" s="51" t="s">
        <v>1164</v>
      </c>
      <c r="U120" s="43" t="s">
        <v>908</v>
      </c>
      <c r="V120" s="43" t="s">
        <v>556</v>
      </c>
      <c r="W120" s="43" t="s">
        <v>1036</v>
      </c>
      <c r="X120" s="43" t="s">
        <v>1037</v>
      </c>
      <c r="Y120" s="51" t="s">
        <v>1044</v>
      </c>
      <c r="Z120" s="45" t="s">
        <v>1172</v>
      </c>
      <c r="AA120" s="171">
        <v>100000000</v>
      </c>
      <c r="AB120" s="51" t="s">
        <v>1173</v>
      </c>
      <c r="AC120" s="121" t="s">
        <v>903</v>
      </c>
      <c r="AD120" s="121" t="s">
        <v>1174</v>
      </c>
      <c r="AE120" s="171">
        <v>100000000</v>
      </c>
      <c r="AF120" s="171">
        <v>100000000</v>
      </c>
      <c r="AG120" s="468"/>
      <c r="AH120" s="542">
        <v>100000000</v>
      </c>
      <c r="AI120" s="51" t="s">
        <v>981</v>
      </c>
      <c r="AJ120" s="51" t="s">
        <v>1254</v>
      </c>
      <c r="AK120" s="193"/>
      <c r="AL120" s="556">
        <v>0</v>
      </c>
      <c r="AM120" s="556">
        <v>0</v>
      </c>
      <c r="AN120" s="554">
        <f>AL120/AH120</f>
        <v>0</v>
      </c>
      <c r="AO120" s="554">
        <f>AM120/AH120</f>
        <v>0</v>
      </c>
      <c r="AP120" s="43"/>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row>
    <row r="121" spans="1:94" s="102" customFormat="1" ht="80.099999999999994" customHeight="1" x14ac:dyDescent="0.25">
      <c r="A121" s="43" t="s">
        <v>391</v>
      </c>
      <c r="B121" s="31" t="s">
        <v>262</v>
      </c>
      <c r="C121" s="43" t="s">
        <v>290</v>
      </c>
      <c r="D121" s="31" t="s">
        <v>540</v>
      </c>
      <c r="E121" s="148" t="s">
        <v>544</v>
      </c>
      <c r="F121" s="108">
        <v>202400000005473</v>
      </c>
      <c r="G121" s="43" t="s">
        <v>1119</v>
      </c>
      <c r="H121" s="116" t="s">
        <v>1120</v>
      </c>
      <c r="I121" s="43" t="s">
        <v>824</v>
      </c>
      <c r="J121" s="111">
        <v>0.1</v>
      </c>
      <c r="K121" s="149" t="s">
        <v>1116</v>
      </c>
      <c r="L121" s="43" t="s">
        <v>187</v>
      </c>
      <c r="M121" s="43" t="s">
        <v>728</v>
      </c>
      <c r="N121" s="43">
        <v>30</v>
      </c>
      <c r="O121" s="266">
        <v>0</v>
      </c>
      <c r="P121" s="142">
        <f t="shared" si="2"/>
        <v>0</v>
      </c>
      <c r="Q121" s="128" t="s">
        <v>1168</v>
      </c>
      <c r="R121" s="128" t="s">
        <v>1163</v>
      </c>
      <c r="S121" s="51">
        <v>300</v>
      </c>
      <c r="T121" s="51" t="s">
        <v>1164</v>
      </c>
      <c r="U121" s="43" t="s">
        <v>1023</v>
      </c>
      <c r="V121" s="43" t="s">
        <v>556</v>
      </c>
      <c r="W121" s="43" t="s">
        <v>1036</v>
      </c>
      <c r="X121" s="43" t="s">
        <v>1037</v>
      </c>
      <c r="Y121" s="51"/>
      <c r="Z121" s="45" t="s">
        <v>1172</v>
      </c>
      <c r="AA121" s="44"/>
      <c r="AB121" s="44"/>
      <c r="AC121" s="44"/>
      <c r="AD121" s="44"/>
      <c r="AE121" s="44"/>
      <c r="AF121" s="44"/>
      <c r="AG121" s="469"/>
      <c r="AH121" s="542"/>
      <c r="AI121" s="44"/>
      <c r="AJ121" s="44"/>
      <c r="AK121" s="193"/>
      <c r="AL121" s="557"/>
      <c r="AM121" s="557"/>
      <c r="AN121" s="554"/>
      <c r="AO121" s="554"/>
      <c r="AP121" s="43"/>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row>
    <row r="122" spans="1:94" s="102" customFormat="1" ht="142.5" customHeight="1" x14ac:dyDescent="0.25">
      <c r="A122" s="43" t="s">
        <v>391</v>
      </c>
      <c r="B122" s="31" t="s">
        <v>262</v>
      </c>
      <c r="C122" s="43" t="s">
        <v>290</v>
      </c>
      <c r="D122" s="31" t="s">
        <v>540</v>
      </c>
      <c r="E122" s="148" t="s">
        <v>544</v>
      </c>
      <c r="F122" s="108">
        <v>202400000005473</v>
      </c>
      <c r="G122" s="43" t="s">
        <v>1119</v>
      </c>
      <c r="H122" s="116" t="s">
        <v>1120</v>
      </c>
      <c r="I122" s="43" t="s">
        <v>824</v>
      </c>
      <c r="J122" s="111">
        <v>0.1</v>
      </c>
      <c r="K122" s="149" t="s">
        <v>1117</v>
      </c>
      <c r="L122" s="43" t="s">
        <v>187</v>
      </c>
      <c r="M122" s="43" t="s">
        <v>728</v>
      </c>
      <c r="N122" s="43">
        <v>30</v>
      </c>
      <c r="O122" s="266">
        <v>25</v>
      </c>
      <c r="P122" s="142">
        <f t="shared" si="2"/>
        <v>0.83333333333333337</v>
      </c>
      <c r="Q122" s="128" t="s">
        <v>1168</v>
      </c>
      <c r="R122" s="128" t="s">
        <v>1163</v>
      </c>
      <c r="S122" s="51">
        <v>300</v>
      </c>
      <c r="T122" s="51" t="s">
        <v>1164</v>
      </c>
      <c r="U122" s="43" t="s">
        <v>1023</v>
      </c>
      <c r="V122" s="43" t="s">
        <v>556</v>
      </c>
      <c r="W122" s="43" t="s">
        <v>1036</v>
      </c>
      <c r="X122" s="43" t="s">
        <v>1037</v>
      </c>
      <c r="Y122" s="51"/>
      <c r="Z122" s="45" t="s">
        <v>1172</v>
      </c>
      <c r="AA122" s="44"/>
      <c r="AB122" s="44"/>
      <c r="AC122" s="44"/>
      <c r="AD122" s="44"/>
      <c r="AE122" s="44"/>
      <c r="AF122" s="44"/>
      <c r="AG122" s="469"/>
      <c r="AH122" s="542"/>
      <c r="AI122" s="44"/>
      <c r="AJ122" s="44"/>
      <c r="AK122" s="193"/>
      <c r="AL122" s="557"/>
      <c r="AM122" s="557"/>
      <c r="AN122" s="554"/>
      <c r="AO122" s="554"/>
      <c r="AP122" s="56" t="s">
        <v>1281</v>
      </c>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row>
    <row r="123" spans="1:94" s="102" customFormat="1" ht="80.099999999999994" customHeight="1" x14ac:dyDescent="0.25">
      <c r="A123" s="43" t="s">
        <v>391</v>
      </c>
      <c r="B123" s="31" t="s">
        <v>262</v>
      </c>
      <c r="C123" s="43" t="s">
        <v>290</v>
      </c>
      <c r="D123" s="31" t="s">
        <v>540</v>
      </c>
      <c r="E123" s="148" t="s">
        <v>544</v>
      </c>
      <c r="F123" s="108">
        <v>202400000005473</v>
      </c>
      <c r="G123" s="43" t="s">
        <v>1119</v>
      </c>
      <c r="H123" s="116" t="s">
        <v>1120</v>
      </c>
      <c r="I123" s="43" t="s">
        <v>824</v>
      </c>
      <c r="J123" s="111">
        <v>0.1</v>
      </c>
      <c r="K123" s="149" t="s">
        <v>1118</v>
      </c>
      <c r="L123" s="43" t="s">
        <v>187</v>
      </c>
      <c r="M123" s="43" t="s">
        <v>728</v>
      </c>
      <c r="N123" s="43">
        <v>30</v>
      </c>
      <c r="O123" s="266">
        <v>0</v>
      </c>
      <c r="P123" s="142">
        <f t="shared" si="2"/>
        <v>0</v>
      </c>
      <c r="Q123" s="128" t="s">
        <v>1168</v>
      </c>
      <c r="R123" s="128" t="s">
        <v>1163</v>
      </c>
      <c r="S123" s="51">
        <v>300</v>
      </c>
      <c r="T123" s="51" t="s">
        <v>1164</v>
      </c>
      <c r="U123" s="43" t="s">
        <v>1023</v>
      </c>
      <c r="V123" s="43" t="s">
        <v>556</v>
      </c>
      <c r="W123" s="43" t="s">
        <v>1036</v>
      </c>
      <c r="X123" s="43" t="s">
        <v>1037</v>
      </c>
      <c r="Y123" s="51"/>
      <c r="Z123" s="45" t="s">
        <v>1172</v>
      </c>
      <c r="AA123" s="44"/>
      <c r="AB123" s="44"/>
      <c r="AC123" s="44"/>
      <c r="AD123" s="44"/>
      <c r="AE123" s="44"/>
      <c r="AF123" s="44"/>
      <c r="AG123" s="470"/>
      <c r="AH123" s="542"/>
      <c r="AI123" s="44"/>
      <c r="AJ123" s="44"/>
      <c r="AK123" s="193"/>
      <c r="AL123" s="558"/>
      <c r="AM123" s="558"/>
      <c r="AN123" s="554"/>
      <c r="AO123" s="554"/>
      <c r="AP123" s="465" t="s">
        <v>1280</v>
      </c>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row>
    <row r="124" spans="1:94" s="102" customFormat="1" ht="80.099999999999994" customHeight="1" x14ac:dyDescent="0.25">
      <c r="A124" s="515"/>
      <c r="B124" s="516"/>
      <c r="C124" s="516"/>
      <c r="D124" s="517"/>
      <c r="E124" s="518" t="s">
        <v>1394</v>
      </c>
      <c r="F124" s="519"/>
      <c r="G124" s="519"/>
      <c r="H124" s="519"/>
      <c r="I124" s="519"/>
      <c r="J124" s="519"/>
      <c r="K124" s="519"/>
      <c r="L124" s="519"/>
      <c r="M124" s="519"/>
      <c r="N124" s="519"/>
      <c r="O124" s="520"/>
      <c r="P124" s="303">
        <f>AVERAGE(P120:P123)</f>
        <v>0.20833333333333334</v>
      </c>
      <c r="Q124" s="128"/>
      <c r="R124" s="128"/>
      <c r="S124" s="51"/>
      <c r="T124" s="51"/>
      <c r="U124" s="43"/>
      <c r="V124" s="43"/>
      <c r="W124" s="43"/>
      <c r="X124" s="43"/>
      <c r="Y124" s="51"/>
      <c r="Z124" s="45"/>
      <c r="AA124"/>
      <c r="AB124" s="44"/>
      <c r="AC124" s="44"/>
      <c r="AD124" s="44"/>
      <c r="AE124"/>
      <c r="AF124"/>
      <c r="AG124" s="222"/>
      <c r="AH124" s="337"/>
      <c r="AI124" s="44"/>
      <c r="AJ124" s="555"/>
      <c r="AK124" s="555"/>
      <c r="AL124" s="555"/>
      <c r="AM124" s="555"/>
      <c r="AN124" s="363"/>
      <c r="AO124" s="363"/>
      <c r="AP124" s="466"/>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row>
    <row r="125" spans="1:94" ht="195" x14ac:dyDescent="0.25">
      <c r="A125" s="43" t="s">
        <v>391</v>
      </c>
      <c r="B125" s="31" t="s">
        <v>262</v>
      </c>
      <c r="C125" s="43" t="s">
        <v>301</v>
      </c>
      <c r="D125" s="43" t="s">
        <v>277</v>
      </c>
      <c r="E125" s="69" t="s">
        <v>545</v>
      </c>
      <c r="F125" s="49">
        <v>2024130010229</v>
      </c>
      <c r="G125" s="43" t="s">
        <v>546</v>
      </c>
      <c r="H125" s="43" t="s">
        <v>679</v>
      </c>
      <c r="I125" s="43" t="s">
        <v>843</v>
      </c>
      <c r="J125" s="98">
        <v>0.1</v>
      </c>
      <c r="K125" s="43" t="s">
        <v>844</v>
      </c>
      <c r="L125" s="43" t="s">
        <v>187</v>
      </c>
      <c r="M125" s="43" t="s">
        <v>729</v>
      </c>
      <c r="N125" s="43">
        <v>30</v>
      </c>
      <c r="O125" s="301">
        <v>0</v>
      </c>
      <c r="P125" s="142">
        <f t="shared" si="2"/>
        <v>0</v>
      </c>
      <c r="Q125" s="128" t="s">
        <v>1168</v>
      </c>
      <c r="R125" s="128" t="s">
        <v>1163</v>
      </c>
      <c r="S125" s="51">
        <v>300</v>
      </c>
      <c r="T125" s="51" t="s">
        <v>1164</v>
      </c>
      <c r="U125" s="51" t="s">
        <v>908</v>
      </c>
      <c r="V125" s="43" t="s">
        <v>556</v>
      </c>
      <c r="W125" s="43" t="s">
        <v>1038</v>
      </c>
      <c r="X125" s="43" t="s">
        <v>1039</v>
      </c>
      <c r="Y125" s="43" t="s">
        <v>896</v>
      </c>
      <c r="Z125" s="45" t="s">
        <v>1175</v>
      </c>
      <c r="AA125" s="171">
        <v>300000000</v>
      </c>
      <c r="AB125" s="51" t="s">
        <v>1173</v>
      </c>
      <c r="AC125" s="51" t="s">
        <v>903</v>
      </c>
      <c r="AD125" s="51" t="s">
        <v>1174</v>
      </c>
      <c r="AE125" s="174">
        <v>300000000</v>
      </c>
      <c r="AF125" s="174">
        <v>300000000</v>
      </c>
      <c r="AG125" s="454" t="s">
        <v>1176</v>
      </c>
      <c r="AH125" s="496">
        <v>300000000</v>
      </c>
      <c r="AI125" s="51" t="s">
        <v>981</v>
      </c>
      <c r="AJ125" s="310" t="s">
        <v>1255</v>
      </c>
      <c r="AK125" s="342"/>
      <c r="AL125" s="559">
        <v>174600000</v>
      </c>
      <c r="AM125" s="559">
        <v>0</v>
      </c>
      <c r="AN125" s="554">
        <f>AL125/AH125</f>
        <v>0.58199999999999996</v>
      </c>
      <c r="AO125" s="554">
        <f>AM125/AH125</f>
        <v>0</v>
      </c>
      <c r="AP125" s="466"/>
    </row>
    <row r="126" spans="1:94" ht="80.099999999999994" customHeight="1" x14ac:dyDescent="0.25">
      <c r="A126" s="43" t="s">
        <v>391</v>
      </c>
      <c r="B126" s="31" t="s">
        <v>262</v>
      </c>
      <c r="C126" s="43" t="s">
        <v>301</v>
      </c>
      <c r="D126" s="43" t="s">
        <v>277</v>
      </c>
      <c r="E126" s="69" t="s">
        <v>545</v>
      </c>
      <c r="F126" s="49">
        <v>2024130010229</v>
      </c>
      <c r="G126" s="43" t="s">
        <v>546</v>
      </c>
      <c r="H126" s="43" t="s">
        <v>680</v>
      </c>
      <c r="I126" s="43" t="s">
        <v>843</v>
      </c>
      <c r="J126" s="98">
        <v>0.1</v>
      </c>
      <c r="K126" s="43" t="s">
        <v>845</v>
      </c>
      <c r="L126" s="43" t="s">
        <v>187</v>
      </c>
      <c r="M126" s="43" t="s">
        <v>729</v>
      </c>
      <c r="N126" s="43">
        <v>30</v>
      </c>
      <c r="O126" s="301">
        <v>0</v>
      </c>
      <c r="P126" s="142">
        <f t="shared" si="2"/>
        <v>0</v>
      </c>
      <c r="Q126" s="128" t="s">
        <v>1168</v>
      </c>
      <c r="R126" s="128" t="s">
        <v>1163</v>
      </c>
      <c r="S126" s="51">
        <v>300</v>
      </c>
      <c r="T126" s="51" t="s">
        <v>1164</v>
      </c>
      <c r="U126" s="43" t="s">
        <v>1023</v>
      </c>
      <c r="V126" s="43" t="s">
        <v>556</v>
      </c>
      <c r="W126" s="43" t="s">
        <v>1038</v>
      </c>
      <c r="X126" s="43" t="s">
        <v>1039</v>
      </c>
      <c r="Y126" s="43" t="s">
        <v>896</v>
      </c>
      <c r="Z126" s="45" t="s">
        <v>1175</v>
      </c>
      <c r="AA126" s="44"/>
      <c r="AB126" s="44"/>
      <c r="AC126" s="44"/>
      <c r="AD126" s="44"/>
      <c r="AE126" s="44"/>
      <c r="AF126" s="44"/>
      <c r="AG126" s="455"/>
      <c r="AH126" s="497"/>
      <c r="AI126" s="44"/>
      <c r="AJ126" s="44"/>
      <c r="AK126" s="199"/>
      <c r="AL126" s="559"/>
      <c r="AM126" s="559"/>
      <c r="AN126" s="554"/>
      <c r="AO126" s="554"/>
      <c r="AP126" s="466"/>
    </row>
    <row r="127" spans="1:94" ht="80.099999999999994" customHeight="1" x14ac:dyDescent="0.25">
      <c r="A127" s="43" t="s">
        <v>391</v>
      </c>
      <c r="B127" s="31" t="s">
        <v>262</v>
      </c>
      <c r="C127" s="43" t="s">
        <v>301</v>
      </c>
      <c r="D127" s="43" t="s">
        <v>277</v>
      </c>
      <c r="E127" s="69" t="s">
        <v>545</v>
      </c>
      <c r="F127" s="49">
        <v>2024130010229</v>
      </c>
      <c r="G127" s="43" t="s">
        <v>546</v>
      </c>
      <c r="H127" s="43" t="s">
        <v>679</v>
      </c>
      <c r="I127" s="43" t="s">
        <v>843</v>
      </c>
      <c r="J127" s="98">
        <v>0.1</v>
      </c>
      <c r="K127" s="43" t="s">
        <v>846</v>
      </c>
      <c r="L127" s="43" t="s">
        <v>187</v>
      </c>
      <c r="M127" s="43" t="s">
        <v>729</v>
      </c>
      <c r="N127" s="43">
        <v>30</v>
      </c>
      <c r="O127" s="301">
        <v>0</v>
      </c>
      <c r="P127" s="142">
        <f t="shared" si="2"/>
        <v>0</v>
      </c>
      <c r="Q127" s="128" t="s">
        <v>1168</v>
      </c>
      <c r="R127" s="128" t="s">
        <v>1163</v>
      </c>
      <c r="S127" s="51">
        <v>300</v>
      </c>
      <c r="T127" s="51" t="s">
        <v>1164</v>
      </c>
      <c r="U127" s="43" t="s">
        <v>1023</v>
      </c>
      <c r="V127" s="43" t="s">
        <v>556</v>
      </c>
      <c r="W127" s="43" t="s">
        <v>1038</v>
      </c>
      <c r="X127" s="43" t="s">
        <v>1039</v>
      </c>
      <c r="Y127" s="43" t="s">
        <v>896</v>
      </c>
      <c r="Z127" s="45" t="s">
        <v>1175</v>
      </c>
      <c r="AA127" s="44"/>
      <c r="AB127" s="44"/>
      <c r="AC127" s="44"/>
      <c r="AD127" s="44"/>
      <c r="AE127" s="44"/>
      <c r="AF127" s="44"/>
      <c r="AG127" s="455"/>
      <c r="AH127" s="497"/>
      <c r="AI127" s="44"/>
      <c r="AJ127" s="44"/>
      <c r="AK127" s="199"/>
      <c r="AL127" s="559"/>
      <c r="AM127" s="559"/>
      <c r="AN127" s="554"/>
      <c r="AO127" s="554"/>
      <c r="AP127" s="467"/>
    </row>
    <row r="128" spans="1:94" s="102" customFormat="1" ht="80.099999999999994" customHeight="1" x14ac:dyDescent="0.25">
      <c r="A128" s="43" t="s">
        <v>391</v>
      </c>
      <c r="B128" s="31" t="s">
        <v>262</v>
      </c>
      <c r="C128" s="43" t="s">
        <v>301</v>
      </c>
      <c r="D128" s="43" t="s">
        <v>277</v>
      </c>
      <c r="E128" s="69" t="s">
        <v>545</v>
      </c>
      <c r="F128" s="49">
        <v>2024130010229</v>
      </c>
      <c r="G128" s="43" t="s">
        <v>546</v>
      </c>
      <c r="H128" s="43" t="s">
        <v>679</v>
      </c>
      <c r="I128" s="43" t="s">
        <v>827</v>
      </c>
      <c r="J128" s="111">
        <v>0.1</v>
      </c>
      <c r="K128" s="43" t="s">
        <v>681</v>
      </c>
      <c r="L128" s="43" t="s">
        <v>187</v>
      </c>
      <c r="M128" s="43" t="s">
        <v>729</v>
      </c>
      <c r="N128" s="43">
        <v>30</v>
      </c>
      <c r="O128" s="301">
        <v>0</v>
      </c>
      <c r="P128" s="142">
        <f t="shared" si="2"/>
        <v>0</v>
      </c>
      <c r="Q128" s="128" t="s">
        <v>1168</v>
      </c>
      <c r="R128" s="128" t="s">
        <v>1163</v>
      </c>
      <c r="S128" s="51">
        <v>300</v>
      </c>
      <c r="T128" s="51" t="s">
        <v>1164</v>
      </c>
      <c r="U128" s="43" t="s">
        <v>1023</v>
      </c>
      <c r="V128" s="43" t="s">
        <v>556</v>
      </c>
      <c r="W128" s="43" t="s">
        <v>1038</v>
      </c>
      <c r="X128" s="43" t="s">
        <v>1039</v>
      </c>
      <c r="Y128" s="43" t="s">
        <v>896</v>
      </c>
      <c r="Z128" s="45" t="s">
        <v>1175</v>
      </c>
      <c r="AA128" s="44"/>
      <c r="AB128" s="44"/>
      <c r="AC128" s="44"/>
      <c r="AD128" s="44"/>
      <c r="AE128" s="44"/>
      <c r="AF128" s="44"/>
      <c r="AG128" s="455"/>
      <c r="AH128" s="497"/>
      <c r="AI128" s="44"/>
      <c r="AJ128" s="44"/>
      <c r="AK128" s="199"/>
      <c r="AL128" s="559"/>
      <c r="AM128" s="559"/>
      <c r="AN128" s="554"/>
      <c r="AO128" s="554"/>
      <c r="AP128" s="505" t="s">
        <v>1278</v>
      </c>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row>
    <row r="129" spans="1:92" s="102" customFormat="1" ht="80.099999999999994" customHeight="1" x14ac:dyDescent="0.25">
      <c r="A129" s="43" t="s">
        <v>391</v>
      </c>
      <c r="B129" s="31" t="s">
        <v>262</v>
      </c>
      <c r="C129" s="43" t="s">
        <v>301</v>
      </c>
      <c r="D129" s="43" t="s">
        <v>277</v>
      </c>
      <c r="E129" s="69" t="s">
        <v>545</v>
      </c>
      <c r="F129" s="49">
        <v>2024130010229</v>
      </c>
      <c r="G129" s="43" t="s">
        <v>546</v>
      </c>
      <c r="H129" s="43" t="s">
        <v>682</v>
      </c>
      <c r="I129" s="43" t="s">
        <v>827</v>
      </c>
      <c r="J129" s="111">
        <v>0.1</v>
      </c>
      <c r="K129" s="43" t="s">
        <v>547</v>
      </c>
      <c r="L129" s="43" t="s">
        <v>187</v>
      </c>
      <c r="M129" s="43" t="s">
        <v>729</v>
      </c>
      <c r="N129" s="43">
        <v>30</v>
      </c>
      <c r="O129" s="301">
        <v>0</v>
      </c>
      <c r="P129" s="142">
        <f t="shared" si="2"/>
        <v>0</v>
      </c>
      <c r="Q129" s="128" t="s">
        <v>1168</v>
      </c>
      <c r="R129" s="128" t="s">
        <v>1163</v>
      </c>
      <c r="S129" s="51">
        <v>300</v>
      </c>
      <c r="T129" s="51" t="s">
        <v>1164</v>
      </c>
      <c r="U129" s="43" t="s">
        <v>1023</v>
      </c>
      <c r="V129" s="43" t="s">
        <v>556</v>
      </c>
      <c r="W129" s="43" t="s">
        <v>1038</v>
      </c>
      <c r="X129" s="43" t="s">
        <v>1039</v>
      </c>
      <c r="Y129" s="43" t="s">
        <v>896</v>
      </c>
      <c r="Z129" s="45" t="s">
        <v>1175</v>
      </c>
      <c r="AA129" s="44"/>
      <c r="AB129" s="44"/>
      <c r="AC129" s="44"/>
      <c r="AD129" s="44"/>
      <c r="AE129" s="44"/>
      <c r="AF129" s="44"/>
      <c r="AG129" s="455"/>
      <c r="AH129" s="497"/>
      <c r="AI129" s="44"/>
      <c r="AJ129" s="44"/>
      <c r="AK129" s="199"/>
      <c r="AL129" s="559"/>
      <c r="AM129" s="559"/>
      <c r="AN129" s="554"/>
      <c r="AO129" s="554"/>
      <c r="AP129" s="510"/>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row>
    <row r="130" spans="1:92" s="102" customFormat="1" ht="80.099999999999994" customHeight="1" x14ac:dyDescent="0.25">
      <c r="A130" s="43" t="s">
        <v>391</v>
      </c>
      <c r="B130" s="31" t="s">
        <v>262</v>
      </c>
      <c r="C130" s="43" t="s">
        <v>301</v>
      </c>
      <c r="D130" s="43" t="s">
        <v>277</v>
      </c>
      <c r="E130" s="69" t="s">
        <v>545</v>
      </c>
      <c r="F130" s="49">
        <v>2024130010229</v>
      </c>
      <c r="G130" s="43" t="s">
        <v>546</v>
      </c>
      <c r="H130" s="43" t="s">
        <v>683</v>
      </c>
      <c r="I130" s="43" t="s">
        <v>827</v>
      </c>
      <c r="J130" s="111">
        <v>0.1</v>
      </c>
      <c r="K130" s="43" t="s">
        <v>548</v>
      </c>
      <c r="L130" s="43" t="s">
        <v>187</v>
      </c>
      <c r="M130" s="43" t="s">
        <v>729</v>
      </c>
      <c r="N130" s="43">
        <v>30</v>
      </c>
      <c r="O130" s="301">
        <v>0</v>
      </c>
      <c r="P130" s="142">
        <f t="shared" si="2"/>
        <v>0</v>
      </c>
      <c r="Q130" s="128" t="s">
        <v>1168</v>
      </c>
      <c r="R130" s="128" t="s">
        <v>1163</v>
      </c>
      <c r="S130" s="51">
        <v>300</v>
      </c>
      <c r="T130" s="51" t="s">
        <v>1164</v>
      </c>
      <c r="U130" s="43" t="s">
        <v>1023</v>
      </c>
      <c r="V130" s="43" t="s">
        <v>556</v>
      </c>
      <c r="W130" s="43" t="s">
        <v>1038</v>
      </c>
      <c r="X130" s="43" t="s">
        <v>1039</v>
      </c>
      <c r="Y130" s="43" t="s">
        <v>896</v>
      </c>
      <c r="Z130" s="45" t="s">
        <v>1175</v>
      </c>
      <c r="AA130" s="44"/>
      <c r="AB130" s="44"/>
      <c r="AC130" s="44"/>
      <c r="AD130" s="44"/>
      <c r="AE130" s="44"/>
      <c r="AF130" s="44"/>
      <c r="AG130" s="455"/>
      <c r="AH130" s="497"/>
      <c r="AI130" s="44"/>
      <c r="AJ130" s="44"/>
      <c r="AK130" s="199"/>
      <c r="AL130" s="559"/>
      <c r="AM130" s="559"/>
      <c r="AN130" s="554"/>
      <c r="AO130" s="554"/>
      <c r="AP130" s="51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row>
    <row r="131" spans="1:92" s="102" customFormat="1" ht="80.099999999999994" customHeight="1" x14ac:dyDescent="0.25">
      <c r="A131" s="43" t="s">
        <v>391</v>
      </c>
      <c r="B131" s="31" t="s">
        <v>262</v>
      </c>
      <c r="C131" s="43" t="s">
        <v>301</v>
      </c>
      <c r="D131" s="43" t="s">
        <v>277</v>
      </c>
      <c r="E131" s="69" t="s">
        <v>545</v>
      </c>
      <c r="F131" s="49">
        <v>2024130010229</v>
      </c>
      <c r="G131" s="43" t="s">
        <v>546</v>
      </c>
      <c r="H131" s="43" t="s">
        <v>682</v>
      </c>
      <c r="I131" s="43" t="s">
        <v>827</v>
      </c>
      <c r="J131" s="111">
        <v>0.1</v>
      </c>
      <c r="K131" s="43" t="s">
        <v>549</v>
      </c>
      <c r="L131" s="43" t="s">
        <v>187</v>
      </c>
      <c r="M131" s="43" t="s">
        <v>729</v>
      </c>
      <c r="N131" s="43">
        <v>30</v>
      </c>
      <c r="O131" s="301">
        <v>0</v>
      </c>
      <c r="P131" s="142">
        <f t="shared" si="2"/>
        <v>0</v>
      </c>
      <c r="Q131" s="128" t="s">
        <v>1168</v>
      </c>
      <c r="R131" s="128" t="s">
        <v>1163</v>
      </c>
      <c r="S131" s="51">
        <v>300</v>
      </c>
      <c r="T131" s="51" t="s">
        <v>1164</v>
      </c>
      <c r="U131" s="43" t="s">
        <v>1023</v>
      </c>
      <c r="V131" s="43" t="s">
        <v>556</v>
      </c>
      <c r="W131" s="43" t="s">
        <v>1038</v>
      </c>
      <c r="X131" s="43" t="s">
        <v>1039</v>
      </c>
      <c r="Y131" s="43" t="s">
        <v>896</v>
      </c>
      <c r="Z131" s="45" t="s">
        <v>1175</v>
      </c>
      <c r="AA131" s="44"/>
      <c r="AB131" s="44"/>
      <c r="AC131" s="44"/>
      <c r="AD131" s="44"/>
      <c r="AE131" s="44"/>
      <c r="AF131" s="44"/>
      <c r="AG131" s="456"/>
      <c r="AH131" s="498"/>
      <c r="AI131" s="44"/>
      <c r="AJ131" s="44"/>
      <c r="AK131" s="199"/>
      <c r="AL131" s="559"/>
      <c r="AM131" s="559"/>
      <c r="AN131" s="554"/>
      <c r="AO131" s="554"/>
      <c r="AP131" s="506"/>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row>
    <row r="132" spans="1:92" s="102" customFormat="1" ht="80.099999999999994" customHeight="1" x14ac:dyDescent="0.25">
      <c r="A132" s="515"/>
      <c r="B132" s="516"/>
      <c r="C132" s="516"/>
      <c r="D132" s="517"/>
      <c r="E132" s="518" t="s">
        <v>1395</v>
      </c>
      <c r="F132" s="519"/>
      <c r="G132" s="519"/>
      <c r="H132" s="519"/>
      <c r="I132" s="519"/>
      <c r="J132" s="519"/>
      <c r="K132" s="519"/>
      <c r="L132" s="519"/>
      <c r="M132" s="519"/>
      <c r="N132" s="519"/>
      <c r="O132" s="520"/>
      <c r="P132" s="303">
        <f>AVERAGE(P125:P131)</f>
        <v>0</v>
      </c>
      <c r="Q132" s="128"/>
      <c r="R132" s="128"/>
      <c r="S132" s="51"/>
      <c r="T132" s="51"/>
      <c r="U132" s="43"/>
      <c r="V132" s="43"/>
      <c r="W132" s="43"/>
      <c r="X132" s="43"/>
      <c r="Y132" s="43"/>
      <c r="Z132" s="45"/>
      <c r="AA132" s="44"/>
      <c r="AB132" s="44"/>
      <c r="AC132" s="44"/>
      <c r="AD132" s="44"/>
      <c r="AE132" s="44"/>
      <c r="AF132" s="44"/>
      <c r="AG132" s="220"/>
      <c r="AH132" s="333"/>
      <c r="AI132" s="44"/>
      <c r="AJ132" s="524"/>
      <c r="AK132" s="525"/>
      <c r="AL132" s="525"/>
      <c r="AM132" s="526"/>
      <c r="AN132" s="364"/>
      <c r="AO132" s="364"/>
      <c r="AP132" s="216"/>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row>
    <row r="133" spans="1:92" s="104" customFormat="1" ht="80.099999999999994" customHeight="1" x14ac:dyDescent="0.25">
      <c r="A133" s="31" t="s">
        <v>391</v>
      </c>
      <c r="B133" s="31" t="s">
        <v>271</v>
      </c>
      <c r="C133" s="31" t="s">
        <v>270</v>
      </c>
      <c r="D133" s="31" t="s">
        <v>286</v>
      </c>
      <c r="E133" s="103" t="s">
        <v>550</v>
      </c>
      <c r="F133" s="108">
        <v>2024130010232</v>
      </c>
      <c r="G133" s="31" t="s">
        <v>551</v>
      </c>
      <c r="H133" s="29" t="s">
        <v>684</v>
      </c>
      <c r="I133" s="31" t="s">
        <v>848</v>
      </c>
      <c r="J133" s="33">
        <v>0.1</v>
      </c>
      <c r="K133" s="31" t="s">
        <v>847</v>
      </c>
      <c r="L133" s="31" t="s">
        <v>191</v>
      </c>
      <c r="M133" s="31" t="s">
        <v>730</v>
      </c>
      <c r="N133" s="31">
        <v>3</v>
      </c>
      <c r="O133" s="301">
        <v>0</v>
      </c>
      <c r="P133" s="142">
        <f t="shared" si="2"/>
        <v>0</v>
      </c>
      <c r="Q133" s="128" t="s">
        <v>1168</v>
      </c>
      <c r="R133" s="128" t="s">
        <v>1163</v>
      </c>
      <c r="S133" s="51">
        <v>300</v>
      </c>
      <c r="T133" s="51" t="s">
        <v>1164</v>
      </c>
      <c r="U133" s="31" t="s">
        <v>1040</v>
      </c>
      <c r="V133" s="31" t="s">
        <v>557</v>
      </c>
      <c r="W133" s="31" t="s">
        <v>1042</v>
      </c>
      <c r="X133" s="31" t="s">
        <v>1043</v>
      </c>
      <c r="Y133" s="31" t="s">
        <v>1044</v>
      </c>
      <c r="Z133" s="31" t="s">
        <v>1045</v>
      </c>
      <c r="AA133" s="125"/>
      <c r="AB133" s="31" t="s">
        <v>63</v>
      </c>
      <c r="AC133" s="31" t="s">
        <v>40</v>
      </c>
      <c r="AD133" s="129"/>
      <c r="AE133" s="125"/>
      <c r="AF133" s="125"/>
      <c r="AG133" s="458" t="s">
        <v>1252</v>
      </c>
      <c r="AH133" s="496">
        <v>100000000</v>
      </c>
      <c r="AI133" s="31" t="s">
        <v>40</v>
      </c>
      <c r="AJ133" s="31" t="s">
        <v>1046</v>
      </c>
      <c r="AK133" s="196"/>
      <c r="AL133" s="563">
        <v>0</v>
      </c>
      <c r="AM133" s="563">
        <v>0</v>
      </c>
      <c r="AN133" s="527">
        <f>AL133/AH133</f>
        <v>0</v>
      </c>
      <c r="AO133" s="527">
        <f>AM133/AH133</f>
        <v>0</v>
      </c>
      <c r="AP133" s="507" t="s">
        <v>1272</v>
      </c>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row>
    <row r="134" spans="1:92" s="104" customFormat="1" ht="80.099999999999994" customHeight="1" x14ac:dyDescent="0.25">
      <c r="A134" s="31" t="s">
        <v>391</v>
      </c>
      <c r="B134" s="31" t="s">
        <v>271</v>
      </c>
      <c r="C134" s="31" t="s">
        <v>270</v>
      </c>
      <c r="D134" s="31" t="s">
        <v>286</v>
      </c>
      <c r="E134" s="103" t="s">
        <v>550</v>
      </c>
      <c r="F134" s="108">
        <v>2024130010232</v>
      </c>
      <c r="G134" s="31" t="s">
        <v>551</v>
      </c>
      <c r="H134" s="29" t="s">
        <v>1047</v>
      </c>
      <c r="I134" s="31" t="s">
        <v>286</v>
      </c>
      <c r="J134" s="33">
        <v>100</v>
      </c>
      <c r="K134" s="31" t="s">
        <v>1048</v>
      </c>
      <c r="L134" s="31" t="s">
        <v>191</v>
      </c>
      <c r="M134" s="31">
        <v>220105600</v>
      </c>
      <c r="N134" s="31">
        <v>3</v>
      </c>
      <c r="O134" s="301">
        <v>0</v>
      </c>
      <c r="P134" s="142">
        <f t="shared" si="2"/>
        <v>0</v>
      </c>
      <c r="Q134" s="128" t="s">
        <v>1168</v>
      </c>
      <c r="R134" s="128" t="s">
        <v>1163</v>
      </c>
      <c r="S134" s="51">
        <v>300</v>
      </c>
      <c r="T134" s="51" t="s">
        <v>1164</v>
      </c>
      <c r="U134" s="31" t="s">
        <v>1040</v>
      </c>
      <c r="V134" s="31" t="s">
        <v>557</v>
      </c>
      <c r="W134" s="31" t="s">
        <v>1042</v>
      </c>
      <c r="X134" s="31" t="s">
        <v>1043</v>
      </c>
      <c r="Y134" s="31" t="s">
        <v>1044</v>
      </c>
      <c r="Z134" s="31" t="s">
        <v>1045</v>
      </c>
      <c r="AA134" s="125"/>
      <c r="AB134" s="31" t="s">
        <v>63</v>
      </c>
      <c r="AC134" s="31" t="s">
        <v>40</v>
      </c>
      <c r="AD134" s="129"/>
      <c r="AE134" s="125"/>
      <c r="AF134" s="125"/>
      <c r="AG134" s="459"/>
      <c r="AH134" s="497"/>
      <c r="AI134" s="31" t="s">
        <v>40</v>
      </c>
      <c r="AJ134" s="31" t="s">
        <v>1046</v>
      </c>
      <c r="AK134" s="196"/>
      <c r="AL134" s="564"/>
      <c r="AM134" s="564"/>
      <c r="AN134" s="528"/>
      <c r="AO134" s="528"/>
      <c r="AP134" s="508"/>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row>
    <row r="135" spans="1:92" s="104" customFormat="1" ht="80.099999999999994" customHeight="1" x14ac:dyDescent="0.25">
      <c r="A135" s="31" t="s">
        <v>391</v>
      </c>
      <c r="B135" s="31" t="s">
        <v>271</v>
      </c>
      <c r="C135" s="31" t="s">
        <v>270</v>
      </c>
      <c r="D135" s="31" t="s">
        <v>286</v>
      </c>
      <c r="E135" s="103" t="s">
        <v>550</v>
      </c>
      <c r="F135" s="108">
        <v>2024130010232</v>
      </c>
      <c r="G135" s="31" t="s">
        <v>551</v>
      </c>
      <c r="H135" s="29" t="s">
        <v>684</v>
      </c>
      <c r="I135" s="31" t="s">
        <v>848</v>
      </c>
      <c r="J135" s="33">
        <v>0.1</v>
      </c>
      <c r="K135" s="31" t="s">
        <v>849</v>
      </c>
      <c r="L135" s="31" t="s">
        <v>191</v>
      </c>
      <c r="M135" s="31" t="s">
        <v>730</v>
      </c>
      <c r="N135" s="31">
        <v>3</v>
      </c>
      <c r="O135" s="301">
        <v>0</v>
      </c>
      <c r="P135" s="142">
        <f t="shared" si="2"/>
        <v>0</v>
      </c>
      <c r="Q135" s="128" t="s">
        <v>1168</v>
      </c>
      <c r="R135" s="128" t="s">
        <v>1163</v>
      </c>
      <c r="S135" s="51">
        <v>300</v>
      </c>
      <c r="T135" s="51" t="s">
        <v>1164</v>
      </c>
      <c r="U135" s="31" t="s">
        <v>1040</v>
      </c>
      <c r="V135" s="31" t="s">
        <v>557</v>
      </c>
      <c r="W135" s="31" t="s">
        <v>1042</v>
      </c>
      <c r="X135" s="31" t="s">
        <v>1043</v>
      </c>
      <c r="Y135" s="31" t="s">
        <v>1044</v>
      </c>
      <c r="Z135" s="31" t="s">
        <v>1045</v>
      </c>
      <c r="AA135" s="125"/>
      <c r="AB135" s="31" t="s">
        <v>63</v>
      </c>
      <c r="AC135" s="31" t="s">
        <v>40</v>
      </c>
      <c r="AD135" s="129"/>
      <c r="AE135" s="125"/>
      <c r="AF135" s="125"/>
      <c r="AG135" s="459"/>
      <c r="AH135" s="497"/>
      <c r="AI135" s="31" t="s">
        <v>40</v>
      </c>
      <c r="AJ135" s="31" t="s">
        <v>1046</v>
      </c>
      <c r="AK135" s="196"/>
      <c r="AL135" s="564"/>
      <c r="AM135" s="564"/>
      <c r="AN135" s="528"/>
      <c r="AO135" s="528"/>
      <c r="AP135" s="508"/>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row>
    <row r="136" spans="1:92" s="104" customFormat="1" ht="80.099999999999994" customHeight="1" x14ac:dyDescent="0.25">
      <c r="A136" s="31" t="s">
        <v>391</v>
      </c>
      <c r="B136" s="31" t="s">
        <v>271</v>
      </c>
      <c r="C136" s="31" t="s">
        <v>270</v>
      </c>
      <c r="D136" s="31" t="s">
        <v>286</v>
      </c>
      <c r="E136" s="103" t="s">
        <v>550</v>
      </c>
      <c r="F136" s="108">
        <v>2024130010232</v>
      </c>
      <c r="G136" s="31" t="s">
        <v>551</v>
      </c>
      <c r="H136" s="29" t="s">
        <v>684</v>
      </c>
      <c r="I136" s="31" t="s">
        <v>827</v>
      </c>
      <c r="J136" s="33">
        <v>0.1</v>
      </c>
      <c r="K136" s="31" t="s">
        <v>552</v>
      </c>
      <c r="L136" s="31" t="s">
        <v>191</v>
      </c>
      <c r="M136" s="31" t="s">
        <v>730</v>
      </c>
      <c r="N136" s="31">
        <v>3</v>
      </c>
      <c r="O136" s="301">
        <v>0</v>
      </c>
      <c r="P136" s="142">
        <f t="shared" si="2"/>
        <v>0</v>
      </c>
      <c r="Q136" s="128" t="s">
        <v>1168</v>
      </c>
      <c r="R136" s="128" t="s">
        <v>1163</v>
      </c>
      <c r="S136" s="51">
        <v>300</v>
      </c>
      <c r="T136" s="51" t="s">
        <v>1164</v>
      </c>
      <c r="U136" s="31" t="s">
        <v>1040</v>
      </c>
      <c r="V136" s="31" t="s">
        <v>557</v>
      </c>
      <c r="W136" s="31" t="s">
        <v>1042</v>
      </c>
      <c r="X136" s="31" t="s">
        <v>1043</v>
      </c>
      <c r="Y136" s="31" t="s">
        <v>1044</v>
      </c>
      <c r="Z136" s="31" t="s">
        <v>1045</v>
      </c>
      <c r="AA136" s="125"/>
      <c r="AB136" s="31" t="s">
        <v>63</v>
      </c>
      <c r="AC136" s="31" t="s">
        <v>40</v>
      </c>
      <c r="AD136" s="129"/>
      <c r="AE136" s="125"/>
      <c r="AF136" s="125"/>
      <c r="AG136" s="459"/>
      <c r="AH136" s="497"/>
      <c r="AI136" s="31" t="s">
        <v>40</v>
      </c>
      <c r="AJ136" s="31" t="s">
        <v>1046</v>
      </c>
      <c r="AK136" s="196"/>
      <c r="AL136" s="564"/>
      <c r="AM136" s="564"/>
      <c r="AN136" s="528"/>
      <c r="AO136" s="528"/>
      <c r="AP136" s="508"/>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row>
    <row r="137" spans="1:92" s="104" customFormat="1" ht="80.099999999999994" customHeight="1" x14ac:dyDescent="0.25">
      <c r="A137" s="31" t="s">
        <v>391</v>
      </c>
      <c r="B137" s="31" t="s">
        <v>271</v>
      </c>
      <c r="C137" s="31" t="s">
        <v>270</v>
      </c>
      <c r="D137" s="31" t="s">
        <v>286</v>
      </c>
      <c r="E137" s="103" t="s">
        <v>550</v>
      </c>
      <c r="F137" s="108">
        <v>2024130010232</v>
      </c>
      <c r="G137" s="31" t="s">
        <v>551</v>
      </c>
      <c r="H137" s="29" t="s">
        <v>684</v>
      </c>
      <c r="I137" s="31" t="s">
        <v>827</v>
      </c>
      <c r="J137" s="33">
        <v>0.1</v>
      </c>
      <c r="K137" s="31" t="s">
        <v>553</v>
      </c>
      <c r="L137" s="31" t="s">
        <v>191</v>
      </c>
      <c r="M137" s="31" t="s">
        <v>730</v>
      </c>
      <c r="N137" s="31">
        <v>3</v>
      </c>
      <c r="O137" s="301">
        <v>0</v>
      </c>
      <c r="P137" s="142">
        <f t="shared" si="2"/>
        <v>0</v>
      </c>
      <c r="Q137" s="128" t="s">
        <v>1168</v>
      </c>
      <c r="R137" s="128" t="s">
        <v>1163</v>
      </c>
      <c r="S137" s="51">
        <v>300</v>
      </c>
      <c r="T137" s="51" t="s">
        <v>1164</v>
      </c>
      <c r="U137" s="31" t="s">
        <v>1040</v>
      </c>
      <c r="V137" s="31" t="s">
        <v>557</v>
      </c>
      <c r="W137" s="31" t="s">
        <v>1042</v>
      </c>
      <c r="X137" s="31" t="s">
        <v>1043</v>
      </c>
      <c r="Y137" s="31" t="s">
        <v>1044</v>
      </c>
      <c r="Z137" s="31" t="s">
        <v>1045</v>
      </c>
      <c r="AA137" s="125"/>
      <c r="AB137" s="31" t="s">
        <v>63</v>
      </c>
      <c r="AC137" s="31" t="s">
        <v>40</v>
      </c>
      <c r="AD137" s="129"/>
      <c r="AE137" s="125"/>
      <c r="AF137" s="125"/>
      <c r="AG137" s="459"/>
      <c r="AH137" s="497"/>
      <c r="AI137" s="31" t="s">
        <v>40</v>
      </c>
      <c r="AJ137" s="31" t="s">
        <v>1046</v>
      </c>
      <c r="AK137" s="196"/>
      <c r="AL137" s="564"/>
      <c r="AM137" s="564"/>
      <c r="AN137" s="528"/>
      <c r="AO137" s="528"/>
      <c r="AP137" s="508"/>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row>
    <row r="138" spans="1:92" s="104" customFormat="1" ht="80.099999999999994" customHeight="1" x14ac:dyDescent="0.25">
      <c r="A138" s="31" t="s">
        <v>391</v>
      </c>
      <c r="B138" s="31" t="s">
        <v>271</v>
      </c>
      <c r="C138" s="31" t="s">
        <v>290</v>
      </c>
      <c r="D138" s="31" t="s">
        <v>287</v>
      </c>
      <c r="E138" s="103" t="s">
        <v>550</v>
      </c>
      <c r="F138" s="108">
        <v>2024130010232</v>
      </c>
      <c r="G138" s="31" t="s">
        <v>551</v>
      </c>
      <c r="H138" s="29" t="s">
        <v>685</v>
      </c>
      <c r="I138" s="31" t="s">
        <v>850</v>
      </c>
      <c r="J138" s="33">
        <v>0.1</v>
      </c>
      <c r="K138" s="31" t="s">
        <v>851</v>
      </c>
      <c r="L138" s="31" t="s">
        <v>191</v>
      </c>
      <c r="M138" s="31" t="s">
        <v>731</v>
      </c>
      <c r="N138" s="31">
        <v>2</v>
      </c>
      <c r="O138" s="301">
        <v>0</v>
      </c>
      <c r="P138" s="142">
        <f t="shared" si="2"/>
        <v>0</v>
      </c>
      <c r="Q138" s="128" t="s">
        <v>1168</v>
      </c>
      <c r="R138" s="128" t="s">
        <v>1163</v>
      </c>
      <c r="S138" s="51">
        <v>300</v>
      </c>
      <c r="T138" s="51" t="s">
        <v>1164</v>
      </c>
      <c r="U138" s="31" t="s">
        <v>1041</v>
      </c>
      <c r="V138" s="31" t="s">
        <v>557</v>
      </c>
      <c r="W138" s="31" t="s">
        <v>1042</v>
      </c>
      <c r="X138" s="31" t="s">
        <v>1043</v>
      </c>
      <c r="Y138" s="31" t="s">
        <v>1044</v>
      </c>
      <c r="Z138" s="31" t="s">
        <v>1045</v>
      </c>
      <c r="AA138" s="125">
        <v>45000000</v>
      </c>
      <c r="AB138" s="31" t="s">
        <v>63</v>
      </c>
      <c r="AC138" s="31" t="s">
        <v>40</v>
      </c>
      <c r="AD138" s="129" t="s">
        <v>1177</v>
      </c>
      <c r="AE138" s="125">
        <v>45000000</v>
      </c>
      <c r="AF138" s="125">
        <v>45000000</v>
      </c>
      <c r="AG138" s="459"/>
      <c r="AH138" s="497"/>
      <c r="AI138" s="31" t="s">
        <v>40</v>
      </c>
      <c r="AJ138" s="31" t="s">
        <v>1046</v>
      </c>
      <c r="AK138" s="196"/>
      <c r="AL138" s="564"/>
      <c r="AM138" s="564"/>
      <c r="AN138" s="528"/>
      <c r="AO138" s="528"/>
      <c r="AP138" s="508"/>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row>
    <row r="139" spans="1:92" s="104" customFormat="1" ht="80.099999999999994" customHeight="1" x14ac:dyDescent="0.25">
      <c r="A139" s="31" t="s">
        <v>391</v>
      </c>
      <c r="B139" s="31" t="s">
        <v>271</v>
      </c>
      <c r="C139" s="31" t="s">
        <v>290</v>
      </c>
      <c r="D139" s="31" t="s">
        <v>287</v>
      </c>
      <c r="E139" s="103" t="s">
        <v>550</v>
      </c>
      <c r="F139" s="108">
        <v>2024130010232</v>
      </c>
      <c r="G139" s="31" t="s">
        <v>551</v>
      </c>
      <c r="H139" s="110" t="s">
        <v>686</v>
      </c>
      <c r="I139" s="31" t="s">
        <v>827</v>
      </c>
      <c r="J139" s="33">
        <v>0.1</v>
      </c>
      <c r="K139" s="31" t="s">
        <v>554</v>
      </c>
      <c r="L139" s="31" t="s">
        <v>191</v>
      </c>
      <c r="M139" s="31" t="s">
        <v>731</v>
      </c>
      <c r="N139" s="42">
        <v>2</v>
      </c>
      <c r="O139" s="301">
        <v>0</v>
      </c>
      <c r="P139" s="142">
        <f t="shared" si="2"/>
        <v>0</v>
      </c>
      <c r="Q139" s="128" t="s">
        <v>1168</v>
      </c>
      <c r="R139" s="128" t="s">
        <v>1163</v>
      </c>
      <c r="S139" s="51">
        <v>300</v>
      </c>
      <c r="T139" s="51" t="s">
        <v>1164</v>
      </c>
      <c r="U139" s="31" t="s">
        <v>1041</v>
      </c>
      <c r="V139" s="31" t="s">
        <v>557</v>
      </c>
      <c r="W139" s="31" t="s">
        <v>1042</v>
      </c>
      <c r="X139" s="31" t="s">
        <v>1043</v>
      </c>
      <c r="Y139" s="31" t="s">
        <v>1044</v>
      </c>
      <c r="Z139" s="31" t="s">
        <v>1045</v>
      </c>
      <c r="AA139" s="125"/>
      <c r="AB139" s="31" t="s">
        <v>63</v>
      </c>
      <c r="AC139" s="31" t="s">
        <v>40</v>
      </c>
      <c r="AD139" s="129"/>
      <c r="AE139" s="125"/>
      <c r="AF139" s="125"/>
      <c r="AG139" s="459"/>
      <c r="AH139" s="497"/>
      <c r="AI139" s="31" t="s">
        <v>40</v>
      </c>
      <c r="AJ139" s="31" t="s">
        <v>1046</v>
      </c>
      <c r="AK139" s="196"/>
      <c r="AL139" s="564"/>
      <c r="AM139" s="564"/>
      <c r="AN139" s="528"/>
      <c r="AO139" s="528"/>
      <c r="AP139" s="508"/>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row>
    <row r="140" spans="1:92" s="104" customFormat="1" ht="80.099999999999994" customHeight="1" x14ac:dyDescent="0.25">
      <c r="A140" s="31" t="s">
        <v>391</v>
      </c>
      <c r="B140" s="31" t="s">
        <v>271</v>
      </c>
      <c r="C140" s="31" t="s">
        <v>290</v>
      </c>
      <c r="D140" s="31" t="s">
        <v>287</v>
      </c>
      <c r="E140" s="103" t="s">
        <v>550</v>
      </c>
      <c r="F140" s="108">
        <v>2024130010232</v>
      </c>
      <c r="G140" s="31" t="s">
        <v>551</v>
      </c>
      <c r="H140" s="29" t="s">
        <v>685</v>
      </c>
      <c r="I140" s="31" t="s">
        <v>850</v>
      </c>
      <c r="J140" s="33">
        <v>0.1</v>
      </c>
      <c r="K140" s="31" t="s">
        <v>852</v>
      </c>
      <c r="L140" s="31" t="s">
        <v>191</v>
      </c>
      <c r="M140" s="31" t="s">
        <v>731</v>
      </c>
      <c r="N140" s="31">
        <v>2</v>
      </c>
      <c r="O140" s="301">
        <v>0</v>
      </c>
      <c r="P140" s="142">
        <f t="shared" si="2"/>
        <v>0</v>
      </c>
      <c r="Q140" s="128" t="s">
        <v>1168</v>
      </c>
      <c r="R140" s="128" t="s">
        <v>1163</v>
      </c>
      <c r="S140" s="51">
        <v>300</v>
      </c>
      <c r="T140" s="51" t="s">
        <v>1164</v>
      </c>
      <c r="U140" s="31" t="s">
        <v>1041</v>
      </c>
      <c r="V140" s="31" t="s">
        <v>557</v>
      </c>
      <c r="W140" s="31" t="s">
        <v>1042</v>
      </c>
      <c r="X140" s="31" t="s">
        <v>1043</v>
      </c>
      <c r="Y140" s="31" t="s">
        <v>1044</v>
      </c>
      <c r="Z140" s="31" t="s">
        <v>1045</v>
      </c>
      <c r="AA140" s="125"/>
      <c r="AB140" s="31" t="s">
        <v>63</v>
      </c>
      <c r="AC140" s="31" t="s">
        <v>40</v>
      </c>
      <c r="AD140" s="129"/>
      <c r="AE140" s="125"/>
      <c r="AF140" s="125"/>
      <c r="AG140" s="460"/>
      <c r="AH140" s="498"/>
      <c r="AI140" s="31" t="s">
        <v>40</v>
      </c>
      <c r="AJ140" s="31" t="s">
        <v>1046</v>
      </c>
      <c r="AK140" s="196"/>
      <c r="AL140" s="565"/>
      <c r="AM140" s="565"/>
      <c r="AN140" s="529"/>
      <c r="AO140" s="529"/>
      <c r="AP140" s="509"/>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row>
    <row r="141" spans="1:92" s="104" customFormat="1" ht="80.099999999999994" customHeight="1" x14ac:dyDescent="0.25">
      <c r="A141" s="536"/>
      <c r="B141" s="537"/>
      <c r="C141" s="537"/>
      <c r="D141" s="538"/>
      <c r="E141" s="518" t="s">
        <v>1396</v>
      </c>
      <c r="F141" s="519"/>
      <c r="G141" s="519"/>
      <c r="H141" s="519"/>
      <c r="I141" s="519"/>
      <c r="J141" s="519"/>
      <c r="K141" s="519"/>
      <c r="L141" s="519"/>
      <c r="M141" s="519"/>
      <c r="N141" s="519"/>
      <c r="O141" s="520"/>
      <c r="P141" s="303">
        <f>AVERAGE(P133:P140)</f>
        <v>0</v>
      </c>
      <c r="Q141" s="128"/>
      <c r="R141" s="128"/>
      <c r="S141" s="51"/>
      <c r="T141" s="51"/>
      <c r="U141" s="31"/>
      <c r="V141" s="31"/>
      <c r="W141" s="31"/>
      <c r="X141" s="31"/>
      <c r="Y141" s="31"/>
      <c r="Z141" s="31"/>
      <c r="AA141" s="125"/>
      <c r="AB141" s="31"/>
      <c r="AC141" s="31"/>
      <c r="AD141" s="129"/>
      <c r="AE141" s="125"/>
      <c r="AF141" s="125"/>
      <c r="AG141" s="274"/>
      <c r="AH141" s="338"/>
      <c r="AI141" s="31"/>
      <c r="AJ141" s="536"/>
      <c r="AK141" s="537"/>
      <c r="AL141" s="537"/>
      <c r="AM141" s="538"/>
      <c r="AN141" s="329"/>
      <c r="AO141" s="329"/>
      <c r="AP141" s="215"/>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row>
    <row r="142" spans="1:92" ht="80.099999999999994" customHeight="1" x14ac:dyDescent="0.25">
      <c r="A142" s="43" t="s">
        <v>391</v>
      </c>
      <c r="B142" s="31" t="s">
        <v>271</v>
      </c>
      <c r="C142" s="43" t="s">
        <v>301</v>
      </c>
      <c r="D142" s="43" t="s">
        <v>288</v>
      </c>
      <c r="E142" s="71" t="s">
        <v>558</v>
      </c>
      <c r="F142" s="49">
        <v>2024130010230</v>
      </c>
      <c r="G142" s="43" t="s">
        <v>559</v>
      </c>
      <c r="H142" s="48" t="s">
        <v>687</v>
      </c>
      <c r="I142" s="43" t="s">
        <v>853</v>
      </c>
      <c r="J142" s="98">
        <v>0.1</v>
      </c>
      <c r="K142" s="70" t="s">
        <v>854</v>
      </c>
      <c r="L142" s="43" t="s">
        <v>187</v>
      </c>
      <c r="M142" s="43" t="s">
        <v>732</v>
      </c>
      <c r="N142" s="31">
        <v>200</v>
      </c>
      <c r="O142" s="266">
        <v>0</v>
      </c>
      <c r="P142" s="142">
        <f t="shared" si="2"/>
        <v>0</v>
      </c>
      <c r="Q142" s="128" t="s">
        <v>1178</v>
      </c>
      <c r="R142" s="128" t="s">
        <v>1163</v>
      </c>
      <c r="S142" s="43">
        <v>270</v>
      </c>
      <c r="T142" s="43" t="s">
        <v>1179</v>
      </c>
      <c r="U142" s="43" t="s">
        <v>1023</v>
      </c>
      <c r="V142" s="43" t="s">
        <v>556</v>
      </c>
      <c r="W142" s="43" t="s">
        <v>1049</v>
      </c>
      <c r="X142" s="43" t="s">
        <v>1050</v>
      </c>
      <c r="Y142" s="43"/>
      <c r="Z142" s="43"/>
      <c r="AA142" s="124">
        <v>104500000</v>
      </c>
      <c r="AB142" s="43"/>
      <c r="AC142" s="43" t="s">
        <v>903</v>
      </c>
      <c r="AD142" s="43"/>
      <c r="AE142" s="43"/>
      <c r="AF142" s="124">
        <v>104500000</v>
      </c>
      <c r="AG142" s="462" t="s">
        <v>1180</v>
      </c>
      <c r="AH142" s="542">
        <v>0</v>
      </c>
      <c r="AI142" s="43" t="s">
        <v>903</v>
      </c>
      <c r="AJ142" s="43" t="s">
        <v>1256</v>
      </c>
      <c r="AK142" s="152"/>
      <c r="AL142" s="569">
        <v>0</v>
      </c>
      <c r="AM142" s="569">
        <v>0</v>
      </c>
      <c r="AN142" s="527">
        <v>0</v>
      </c>
      <c r="AO142" s="527">
        <v>0</v>
      </c>
      <c r="AP142" s="505" t="s">
        <v>1279</v>
      </c>
    </row>
    <row r="143" spans="1:92" s="102" customFormat="1" ht="80.099999999999994" customHeight="1" x14ac:dyDescent="0.25">
      <c r="A143" s="31" t="s">
        <v>391</v>
      </c>
      <c r="B143" s="31" t="s">
        <v>271</v>
      </c>
      <c r="C143" s="31" t="s">
        <v>301</v>
      </c>
      <c r="D143" s="31" t="s">
        <v>288</v>
      </c>
      <c r="E143" s="71" t="s">
        <v>558</v>
      </c>
      <c r="F143" s="108">
        <v>2024130010230</v>
      </c>
      <c r="G143" s="31" t="s">
        <v>559</v>
      </c>
      <c r="H143" s="29" t="s">
        <v>688</v>
      </c>
      <c r="I143" s="31" t="s">
        <v>827</v>
      </c>
      <c r="J143" s="33">
        <v>0.1</v>
      </c>
      <c r="K143" s="147" t="s">
        <v>560</v>
      </c>
      <c r="L143" s="31" t="s">
        <v>187</v>
      </c>
      <c r="M143" s="31" t="s">
        <v>732</v>
      </c>
      <c r="N143" s="117">
        <v>0.13</v>
      </c>
      <c r="O143" s="266">
        <v>0</v>
      </c>
      <c r="P143" s="142">
        <f t="shared" si="2"/>
        <v>0</v>
      </c>
      <c r="Q143" s="128" t="s">
        <v>1178</v>
      </c>
      <c r="R143" s="128" t="s">
        <v>1163</v>
      </c>
      <c r="S143" s="43">
        <v>270</v>
      </c>
      <c r="T143" s="27" t="s">
        <v>1164</v>
      </c>
      <c r="U143" s="43" t="s">
        <v>1023</v>
      </c>
      <c r="V143" s="31" t="s">
        <v>556</v>
      </c>
      <c r="W143" s="43" t="s">
        <v>1049</v>
      </c>
      <c r="X143" s="43" t="s">
        <v>1050</v>
      </c>
      <c r="Y143" s="26"/>
      <c r="Z143" s="26"/>
      <c r="AA143" s="26"/>
      <c r="AB143" s="26"/>
      <c r="AC143" s="26"/>
      <c r="AD143" s="26"/>
      <c r="AE143" s="26"/>
      <c r="AF143" s="26"/>
      <c r="AG143" s="463"/>
      <c r="AH143" s="542"/>
      <c r="AI143" s="26"/>
      <c r="AJ143" s="26"/>
      <c r="AK143" s="152"/>
      <c r="AL143" s="569"/>
      <c r="AM143" s="569"/>
      <c r="AN143" s="528"/>
      <c r="AO143" s="528"/>
      <c r="AP143" s="510"/>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row>
    <row r="144" spans="1:92" ht="80.099999999999994" customHeight="1" x14ac:dyDescent="0.25">
      <c r="A144" s="43" t="s">
        <v>391</v>
      </c>
      <c r="B144" s="31" t="s">
        <v>271</v>
      </c>
      <c r="C144" s="43" t="s">
        <v>316</v>
      </c>
      <c r="D144" s="43" t="s">
        <v>289</v>
      </c>
      <c r="E144" s="71" t="s">
        <v>558</v>
      </c>
      <c r="F144" s="49">
        <v>2024130010230</v>
      </c>
      <c r="G144" s="43" t="s">
        <v>559</v>
      </c>
      <c r="H144" s="45" t="s">
        <v>688</v>
      </c>
      <c r="I144" s="43" t="s">
        <v>853</v>
      </c>
      <c r="J144" s="98">
        <v>0.7</v>
      </c>
      <c r="K144" s="70" t="s">
        <v>855</v>
      </c>
      <c r="L144" s="43" t="s">
        <v>187</v>
      </c>
      <c r="M144" s="43" t="s">
        <v>733</v>
      </c>
      <c r="N144" s="31">
        <v>13</v>
      </c>
      <c r="O144" s="266">
        <v>0</v>
      </c>
      <c r="P144" s="142">
        <f t="shared" si="2"/>
        <v>0</v>
      </c>
      <c r="Q144" s="128" t="s">
        <v>1178</v>
      </c>
      <c r="R144" s="128" t="s">
        <v>1163</v>
      </c>
      <c r="S144" s="43">
        <v>270</v>
      </c>
      <c r="T144" s="51" t="s">
        <v>1164</v>
      </c>
      <c r="U144" s="43" t="s">
        <v>1023</v>
      </c>
      <c r="V144" s="43" t="s">
        <v>556</v>
      </c>
      <c r="W144" s="43" t="s">
        <v>1049</v>
      </c>
      <c r="X144" s="43" t="s">
        <v>1050</v>
      </c>
      <c r="Y144" s="44"/>
      <c r="Z144" s="44"/>
      <c r="AA144" s="172">
        <v>600000000</v>
      </c>
      <c r="AB144" s="44"/>
      <c r="AC144" s="43" t="s">
        <v>903</v>
      </c>
      <c r="AD144" s="44"/>
      <c r="AE144" s="172">
        <v>600000000</v>
      </c>
      <c r="AF144" s="172">
        <v>600000000</v>
      </c>
      <c r="AG144" s="463"/>
      <c r="AH144" s="542"/>
      <c r="AI144" s="43" t="s">
        <v>903</v>
      </c>
      <c r="AJ144" s="44"/>
      <c r="AK144" s="152"/>
      <c r="AL144" s="569"/>
      <c r="AM144" s="569"/>
      <c r="AN144" s="528"/>
      <c r="AO144" s="528"/>
      <c r="AP144" s="510"/>
    </row>
    <row r="145" spans="1:42" ht="80.099999999999994" customHeight="1" x14ac:dyDescent="0.25">
      <c r="A145" s="43" t="s">
        <v>391</v>
      </c>
      <c r="B145" s="31" t="s">
        <v>271</v>
      </c>
      <c r="C145" s="43" t="s">
        <v>316</v>
      </c>
      <c r="D145" s="43" t="s">
        <v>289</v>
      </c>
      <c r="E145" s="71" t="s">
        <v>558</v>
      </c>
      <c r="F145" s="49">
        <v>2024130010230</v>
      </c>
      <c r="G145" s="43" t="s">
        <v>559</v>
      </c>
      <c r="H145" s="45" t="s">
        <v>688</v>
      </c>
      <c r="I145" s="43" t="s">
        <v>853</v>
      </c>
      <c r="J145" s="98">
        <v>0.7</v>
      </c>
      <c r="K145" s="70" t="s">
        <v>1110</v>
      </c>
      <c r="L145" s="43" t="s">
        <v>187</v>
      </c>
      <c r="M145" s="43" t="s">
        <v>733</v>
      </c>
      <c r="N145" s="31">
        <v>13</v>
      </c>
      <c r="O145" s="266">
        <v>0</v>
      </c>
      <c r="P145" s="142">
        <f t="shared" si="2"/>
        <v>0</v>
      </c>
      <c r="Q145" s="128" t="s">
        <v>1178</v>
      </c>
      <c r="R145" s="128" t="s">
        <v>1163</v>
      </c>
      <c r="S145" s="43">
        <v>270</v>
      </c>
      <c r="T145" s="51" t="s">
        <v>1164</v>
      </c>
      <c r="U145" s="43" t="s">
        <v>1023</v>
      </c>
      <c r="V145" s="43" t="s">
        <v>556</v>
      </c>
      <c r="W145" s="43" t="s">
        <v>1049</v>
      </c>
      <c r="X145" s="43" t="s">
        <v>1050</v>
      </c>
      <c r="Y145" s="44"/>
      <c r="Z145" s="44"/>
      <c r="AA145" s="172">
        <v>200000000</v>
      </c>
      <c r="AB145" s="44"/>
      <c r="AC145" s="43" t="s">
        <v>903</v>
      </c>
      <c r="AD145" s="44"/>
      <c r="AE145" s="172">
        <v>200000000</v>
      </c>
      <c r="AF145" s="172">
        <v>200000000</v>
      </c>
      <c r="AG145" s="463"/>
      <c r="AH145" s="542"/>
      <c r="AI145" s="43" t="s">
        <v>903</v>
      </c>
      <c r="AJ145" s="44"/>
      <c r="AK145" s="152"/>
      <c r="AL145" s="569"/>
      <c r="AM145" s="569"/>
      <c r="AN145" s="528"/>
      <c r="AO145" s="528"/>
      <c r="AP145" s="510"/>
    </row>
    <row r="146" spans="1:42" ht="80.099999999999994" customHeight="1" x14ac:dyDescent="0.25">
      <c r="A146" s="43" t="s">
        <v>391</v>
      </c>
      <c r="B146" s="31" t="s">
        <v>271</v>
      </c>
      <c r="C146" s="43" t="s">
        <v>316</v>
      </c>
      <c r="D146" s="43" t="s">
        <v>289</v>
      </c>
      <c r="E146" s="71" t="s">
        <v>558</v>
      </c>
      <c r="F146" s="49">
        <v>2024130010230</v>
      </c>
      <c r="G146" s="43" t="s">
        <v>559</v>
      </c>
      <c r="H146" s="45" t="s">
        <v>688</v>
      </c>
      <c r="I146" s="43" t="s">
        <v>856</v>
      </c>
      <c r="J146" s="98">
        <v>0.3</v>
      </c>
      <c r="K146" s="70" t="s">
        <v>1111</v>
      </c>
      <c r="L146" s="43" t="s">
        <v>187</v>
      </c>
      <c r="M146" s="43" t="s">
        <v>733</v>
      </c>
      <c r="N146" s="31">
        <v>13</v>
      </c>
      <c r="O146" s="266">
        <v>0</v>
      </c>
      <c r="P146" s="142">
        <f t="shared" si="2"/>
        <v>0</v>
      </c>
      <c r="Q146" s="128" t="s">
        <v>1178</v>
      </c>
      <c r="R146" s="128" t="s">
        <v>1163</v>
      </c>
      <c r="S146" s="43">
        <v>270</v>
      </c>
      <c r="T146" s="51" t="s">
        <v>1164</v>
      </c>
      <c r="U146" s="43" t="s">
        <v>1023</v>
      </c>
      <c r="V146" s="43" t="s">
        <v>556</v>
      </c>
      <c r="W146" s="43" t="s">
        <v>1049</v>
      </c>
      <c r="X146" s="43" t="s">
        <v>1050</v>
      </c>
      <c r="Y146" s="44"/>
      <c r="Z146" s="44"/>
      <c r="AA146" s="172">
        <v>95500000</v>
      </c>
      <c r="AB146" s="44"/>
      <c r="AC146" s="43" t="s">
        <v>903</v>
      </c>
      <c r="AD146" s="44"/>
      <c r="AE146" s="172">
        <v>95500000</v>
      </c>
      <c r="AF146" s="172">
        <v>95500000</v>
      </c>
      <c r="AG146" s="464"/>
      <c r="AH146" s="542"/>
      <c r="AI146" s="43" t="s">
        <v>903</v>
      </c>
      <c r="AJ146" s="44"/>
      <c r="AK146" s="152"/>
      <c r="AL146" s="569"/>
      <c r="AM146" s="569"/>
      <c r="AN146" s="529"/>
      <c r="AO146" s="529"/>
      <c r="AP146" s="506"/>
    </row>
    <row r="147" spans="1:42" ht="80.099999999999994" customHeight="1" x14ac:dyDescent="0.25">
      <c r="A147" s="515"/>
      <c r="B147" s="516"/>
      <c r="C147" s="516"/>
      <c r="D147" s="517"/>
      <c r="E147" s="518" t="s">
        <v>1397</v>
      </c>
      <c r="F147" s="519"/>
      <c r="G147" s="519"/>
      <c r="H147" s="519"/>
      <c r="I147" s="519"/>
      <c r="J147" s="519"/>
      <c r="K147" s="519"/>
      <c r="L147" s="519"/>
      <c r="M147" s="519"/>
      <c r="N147" s="519"/>
      <c r="O147" s="520"/>
      <c r="P147" s="303">
        <f>AVERAGE(P142:P146)</f>
        <v>0</v>
      </c>
      <c r="Q147" s="128"/>
      <c r="R147" s="128"/>
      <c r="S147" s="43"/>
      <c r="T147" s="51"/>
      <c r="U147" s="43"/>
      <c r="V147" s="43"/>
      <c r="W147" s="43"/>
      <c r="X147" s="43"/>
      <c r="Y147" s="44"/>
      <c r="Z147" s="44"/>
      <c r="AA147" s="275"/>
      <c r="AB147" s="44"/>
      <c r="AC147" s="43"/>
      <c r="AD147" s="44"/>
      <c r="AE147" s="275"/>
      <c r="AF147" s="275"/>
      <c r="AG147" s="226"/>
      <c r="AH147" s="339"/>
      <c r="AI147" s="43"/>
      <c r="AJ147" s="524"/>
      <c r="AK147" s="525"/>
      <c r="AL147" s="525"/>
      <c r="AM147" s="526"/>
      <c r="AN147" s="365"/>
      <c r="AO147" s="365"/>
      <c r="AP147" s="216"/>
    </row>
    <row r="148" spans="1:42" ht="80.099999999999994" customHeight="1" x14ac:dyDescent="0.25">
      <c r="A148" s="43" t="s">
        <v>394</v>
      </c>
      <c r="B148" s="31" t="s">
        <v>291</v>
      </c>
      <c r="C148" s="43" t="s">
        <v>290</v>
      </c>
      <c r="D148" s="43" t="s">
        <v>298</v>
      </c>
      <c r="E148" s="72" t="s">
        <v>561</v>
      </c>
      <c r="F148" s="49">
        <v>2024130010235</v>
      </c>
      <c r="G148" s="46" t="s">
        <v>562</v>
      </c>
      <c r="H148" s="43" t="s">
        <v>689</v>
      </c>
      <c r="I148" s="43" t="s">
        <v>857</v>
      </c>
      <c r="J148" s="98">
        <v>0.4</v>
      </c>
      <c r="K148" s="43" t="s">
        <v>563</v>
      </c>
      <c r="L148" s="43" t="s">
        <v>187</v>
      </c>
      <c r="M148" s="43" t="s">
        <v>734</v>
      </c>
      <c r="N148" s="31">
        <v>150</v>
      </c>
      <c r="O148" s="301">
        <v>0</v>
      </c>
      <c r="P148" s="142">
        <f t="shared" si="2"/>
        <v>0</v>
      </c>
      <c r="Q148" s="128" t="s">
        <v>1181</v>
      </c>
      <c r="R148" s="128" t="s">
        <v>1163</v>
      </c>
      <c r="S148" s="43">
        <v>210</v>
      </c>
      <c r="T148" s="43" t="s">
        <v>1179</v>
      </c>
      <c r="U148" s="43" t="s">
        <v>908</v>
      </c>
      <c r="V148" s="43" t="s">
        <v>565</v>
      </c>
      <c r="W148" s="43" t="s">
        <v>1033</v>
      </c>
      <c r="X148" s="43" t="s">
        <v>1053</v>
      </c>
      <c r="Y148" s="43" t="s">
        <v>896</v>
      </c>
      <c r="Z148" s="48" t="s">
        <v>1051</v>
      </c>
      <c r="AA148" s="130">
        <v>543200000</v>
      </c>
      <c r="AB148" s="51" t="s">
        <v>63</v>
      </c>
      <c r="AC148" s="43" t="s">
        <v>1184</v>
      </c>
      <c r="AD148" s="128" t="s">
        <v>1185</v>
      </c>
      <c r="AE148" s="130">
        <v>543200000</v>
      </c>
      <c r="AF148" s="130">
        <v>543200000</v>
      </c>
      <c r="AG148" s="454">
        <v>1220000000</v>
      </c>
      <c r="AH148" s="496">
        <v>1220000000</v>
      </c>
      <c r="AI148" s="43" t="s">
        <v>1186</v>
      </c>
      <c r="AJ148" s="43" t="s">
        <v>1052</v>
      </c>
      <c r="AK148" s="198"/>
      <c r="AL148" s="559">
        <v>58050000</v>
      </c>
      <c r="AM148" s="559">
        <v>0</v>
      </c>
      <c r="AN148" s="527">
        <f>AL148/AH148</f>
        <v>4.7581967213114751E-2</v>
      </c>
      <c r="AO148" s="527">
        <f>AM148/AH148</f>
        <v>0</v>
      </c>
      <c r="AP148" s="505" t="s">
        <v>1273</v>
      </c>
    </row>
    <row r="149" spans="1:42" ht="80.099999999999994" customHeight="1" x14ac:dyDescent="0.25">
      <c r="A149" s="43" t="s">
        <v>395</v>
      </c>
      <c r="B149" s="31" t="s">
        <v>291</v>
      </c>
      <c r="C149" s="43" t="s">
        <v>301</v>
      </c>
      <c r="D149" s="43" t="s">
        <v>299</v>
      </c>
      <c r="E149" s="72" t="s">
        <v>561</v>
      </c>
      <c r="F149" s="49">
        <v>2024130010235</v>
      </c>
      <c r="G149" s="46" t="s">
        <v>562</v>
      </c>
      <c r="H149" s="43" t="s">
        <v>690</v>
      </c>
      <c r="I149" s="43" t="s">
        <v>858</v>
      </c>
      <c r="J149" s="98">
        <v>0.3</v>
      </c>
      <c r="K149" s="43" t="s">
        <v>859</v>
      </c>
      <c r="L149" s="43" t="s">
        <v>187</v>
      </c>
      <c r="M149" s="43" t="s">
        <v>735</v>
      </c>
      <c r="N149" s="31">
        <v>6</v>
      </c>
      <c r="O149" s="301">
        <v>0</v>
      </c>
      <c r="P149" s="142">
        <f t="shared" si="2"/>
        <v>0</v>
      </c>
      <c r="Q149" s="128" t="s">
        <v>1182</v>
      </c>
      <c r="R149" s="128" t="s">
        <v>1163</v>
      </c>
      <c r="S149" s="43">
        <v>270</v>
      </c>
      <c r="T149" s="43" t="s">
        <v>1164</v>
      </c>
      <c r="U149" s="43" t="s">
        <v>908</v>
      </c>
      <c r="V149" s="43" t="s">
        <v>565</v>
      </c>
      <c r="W149" s="43" t="s">
        <v>1033</v>
      </c>
      <c r="X149" s="43" t="s">
        <v>1053</v>
      </c>
      <c r="Y149" s="43" t="s">
        <v>1044</v>
      </c>
      <c r="Z149" s="48" t="s">
        <v>1051</v>
      </c>
      <c r="AA149" s="130"/>
      <c r="AB149" s="51" t="s">
        <v>63</v>
      </c>
      <c r="AC149" s="43" t="s">
        <v>40</v>
      </c>
      <c r="AD149" s="128" t="s">
        <v>1177</v>
      </c>
      <c r="AE149" s="130"/>
      <c r="AF149" s="130"/>
      <c r="AG149" s="455"/>
      <c r="AH149" s="497"/>
      <c r="AI149" s="43" t="s">
        <v>981</v>
      </c>
      <c r="AJ149" s="43" t="s">
        <v>1052</v>
      </c>
      <c r="AK149" s="198"/>
      <c r="AL149" s="559"/>
      <c r="AM149" s="559"/>
      <c r="AN149" s="528"/>
      <c r="AO149" s="528"/>
      <c r="AP149" s="510"/>
    </row>
    <row r="150" spans="1:42" ht="234" customHeight="1" x14ac:dyDescent="0.25">
      <c r="A150" s="43" t="s">
        <v>396</v>
      </c>
      <c r="B150" s="31" t="s">
        <v>291</v>
      </c>
      <c r="C150" s="43" t="s">
        <v>316</v>
      </c>
      <c r="D150" s="43" t="s">
        <v>300</v>
      </c>
      <c r="E150" s="72" t="s">
        <v>561</v>
      </c>
      <c r="F150" s="49">
        <v>2024130010235</v>
      </c>
      <c r="G150" s="46" t="s">
        <v>562</v>
      </c>
      <c r="H150" s="43" t="s">
        <v>690</v>
      </c>
      <c r="I150" s="43" t="s">
        <v>858</v>
      </c>
      <c r="J150" s="98">
        <v>0.3</v>
      </c>
      <c r="K150" s="43" t="s">
        <v>860</v>
      </c>
      <c r="L150" s="43" t="s">
        <v>187</v>
      </c>
      <c r="M150" s="31" t="s">
        <v>736</v>
      </c>
      <c r="N150" s="31">
        <v>87</v>
      </c>
      <c r="O150" s="305">
        <v>0</v>
      </c>
      <c r="P150" s="142">
        <f t="shared" si="2"/>
        <v>0</v>
      </c>
      <c r="Q150" s="128" t="s">
        <v>1181</v>
      </c>
      <c r="R150" s="128" t="s">
        <v>1163</v>
      </c>
      <c r="S150" s="43">
        <v>210</v>
      </c>
      <c r="T150" s="43" t="s">
        <v>1183</v>
      </c>
      <c r="U150" s="43" t="s">
        <v>908</v>
      </c>
      <c r="V150" s="43" t="s">
        <v>565</v>
      </c>
      <c r="W150" s="43" t="s">
        <v>1033</v>
      </c>
      <c r="X150" s="43" t="s">
        <v>1053</v>
      </c>
      <c r="Y150" s="43" t="s">
        <v>1044</v>
      </c>
      <c r="Z150" s="48" t="s">
        <v>1051</v>
      </c>
      <c r="AA150" s="130">
        <v>676800000</v>
      </c>
      <c r="AB150" s="51" t="s">
        <v>63</v>
      </c>
      <c r="AC150" s="43" t="s">
        <v>40</v>
      </c>
      <c r="AD150" s="128" t="s">
        <v>1185</v>
      </c>
      <c r="AE150" s="130">
        <v>676800000</v>
      </c>
      <c r="AF150" s="130">
        <v>676800000</v>
      </c>
      <c r="AG150" s="455"/>
      <c r="AH150" s="497"/>
      <c r="AI150" s="43"/>
      <c r="AJ150" s="43"/>
      <c r="AK150" s="198">
        <v>58050000</v>
      </c>
      <c r="AL150" s="559"/>
      <c r="AM150" s="559"/>
      <c r="AN150" s="528"/>
      <c r="AO150" s="528"/>
      <c r="AP150" s="510"/>
    </row>
    <row r="151" spans="1:42" ht="80.099999999999994" customHeight="1" x14ac:dyDescent="0.25">
      <c r="A151" s="43" t="s">
        <v>396</v>
      </c>
      <c r="B151" s="31" t="s">
        <v>291</v>
      </c>
      <c r="C151" s="43" t="s">
        <v>316</v>
      </c>
      <c r="D151" s="43" t="s">
        <v>300</v>
      </c>
      <c r="E151" s="72" t="s">
        <v>561</v>
      </c>
      <c r="F151" s="49">
        <v>2024130010235</v>
      </c>
      <c r="G151" s="46" t="s">
        <v>562</v>
      </c>
      <c r="H151" s="43" t="s">
        <v>690</v>
      </c>
      <c r="I151" s="43" t="s">
        <v>861</v>
      </c>
      <c r="J151" s="98">
        <v>0.3</v>
      </c>
      <c r="K151" s="43" t="s">
        <v>564</v>
      </c>
      <c r="L151" s="43" t="s">
        <v>187</v>
      </c>
      <c r="M151" s="31" t="s">
        <v>736</v>
      </c>
      <c r="N151" s="43">
        <v>19550</v>
      </c>
      <c r="O151" s="301">
        <v>0</v>
      </c>
      <c r="P151" s="142">
        <f t="shared" si="2"/>
        <v>0</v>
      </c>
      <c r="Q151" s="128" t="s">
        <v>1181</v>
      </c>
      <c r="R151" s="128" t="s">
        <v>1163</v>
      </c>
      <c r="S151" s="43">
        <v>210</v>
      </c>
      <c r="T151" s="43" t="s">
        <v>1183</v>
      </c>
      <c r="U151" s="43" t="s">
        <v>908</v>
      </c>
      <c r="V151" s="43" t="s">
        <v>565</v>
      </c>
      <c r="W151" s="43" t="s">
        <v>1033</v>
      </c>
      <c r="X151" s="43" t="s">
        <v>1053</v>
      </c>
      <c r="Y151" s="43" t="s">
        <v>896</v>
      </c>
      <c r="Z151" s="43" t="s">
        <v>1051</v>
      </c>
      <c r="AA151" s="123"/>
      <c r="AB151" s="51" t="s">
        <v>63</v>
      </c>
      <c r="AC151" s="51" t="s">
        <v>40</v>
      </c>
      <c r="AD151" s="120" t="s">
        <v>1185</v>
      </c>
      <c r="AE151" s="123"/>
      <c r="AF151" s="123"/>
      <c r="AG151" s="456"/>
      <c r="AH151" s="498"/>
      <c r="AI151" s="51" t="s">
        <v>981</v>
      </c>
      <c r="AJ151" s="51" t="s">
        <v>1052</v>
      </c>
      <c r="AK151" s="198"/>
      <c r="AL151" s="559"/>
      <c r="AM151" s="559"/>
      <c r="AN151" s="529"/>
      <c r="AO151" s="529"/>
      <c r="AP151" s="506"/>
    </row>
    <row r="152" spans="1:42" ht="80.099999999999994" customHeight="1" x14ac:dyDescent="0.25">
      <c r="A152" s="515"/>
      <c r="B152" s="516"/>
      <c r="C152" s="516"/>
      <c r="D152" s="517"/>
      <c r="E152" s="518" t="s">
        <v>1398</v>
      </c>
      <c r="F152" s="519"/>
      <c r="G152" s="519"/>
      <c r="H152" s="519"/>
      <c r="I152" s="519"/>
      <c r="J152" s="519"/>
      <c r="K152" s="519"/>
      <c r="L152" s="519"/>
      <c r="M152" s="519"/>
      <c r="N152" s="519"/>
      <c r="O152" s="520"/>
      <c r="P152" s="303">
        <f>AVERAGE(P148:P151)</f>
        <v>0</v>
      </c>
      <c r="Q152" s="128"/>
      <c r="R152" s="128"/>
      <c r="S152" s="43"/>
      <c r="T152" s="43"/>
      <c r="U152" s="43"/>
      <c r="V152" s="43"/>
      <c r="W152" s="43"/>
      <c r="X152" s="43"/>
      <c r="Y152" s="43"/>
      <c r="Z152" s="43"/>
      <c r="AA152" s="123"/>
      <c r="AB152" s="51"/>
      <c r="AC152" s="51"/>
      <c r="AD152" s="120"/>
      <c r="AE152" s="123"/>
      <c r="AF152" s="123"/>
      <c r="AG152" s="220"/>
      <c r="AH152" s="333"/>
      <c r="AI152" s="51"/>
      <c r="AJ152" s="533"/>
      <c r="AK152" s="534"/>
      <c r="AL152" s="534"/>
      <c r="AM152" s="535"/>
      <c r="AN152" s="360"/>
      <c r="AO152" s="360"/>
      <c r="AP152" s="214"/>
    </row>
    <row r="153" spans="1:42" ht="80.099999999999994" customHeight="1" x14ac:dyDescent="0.25">
      <c r="A153" s="43" t="s">
        <v>389</v>
      </c>
      <c r="B153" s="31" t="s">
        <v>302</v>
      </c>
      <c r="C153" s="43" t="s">
        <v>301</v>
      </c>
      <c r="D153" s="43" t="s">
        <v>311</v>
      </c>
      <c r="E153" s="73" t="s">
        <v>566</v>
      </c>
      <c r="F153" s="49">
        <v>2024130010245</v>
      </c>
      <c r="G153" s="43" t="s">
        <v>568</v>
      </c>
      <c r="H153" s="43" t="s">
        <v>567</v>
      </c>
      <c r="I153" s="43" t="s">
        <v>862</v>
      </c>
      <c r="J153" s="98">
        <v>0.25</v>
      </c>
      <c r="K153" s="43" t="s">
        <v>569</v>
      </c>
      <c r="L153" s="43" t="s">
        <v>187</v>
      </c>
      <c r="M153" s="43" t="s">
        <v>737</v>
      </c>
      <c r="N153" s="43">
        <v>23</v>
      </c>
      <c r="O153" s="301">
        <v>16</v>
      </c>
      <c r="P153" s="142">
        <f t="shared" si="2"/>
        <v>0.69565217391304346</v>
      </c>
      <c r="Q153" s="128" t="s">
        <v>1187</v>
      </c>
      <c r="R153" s="128" t="s">
        <v>1163</v>
      </c>
      <c r="S153" s="51" t="s">
        <v>1188</v>
      </c>
      <c r="T153" s="51" t="s">
        <v>1164</v>
      </c>
      <c r="U153" s="51" t="s">
        <v>908</v>
      </c>
      <c r="V153" s="43" t="s">
        <v>580</v>
      </c>
      <c r="W153" s="43" t="s">
        <v>1054</v>
      </c>
      <c r="X153" s="43" t="s">
        <v>1055</v>
      </c>
      <c r="Y153" s="43" t="s">
        <v>1044</v>
      </c>
      <c r="Z153" s="43" t="s">
        <v>1194</v>
      </c>
      <c r="AA153" s="43">
        <v>294250000</v>
      </c>
      <c r="AB153" s="43" t="s">
        <v>1196</v>
      </c>
      <c r="AC153" s="43" t="s">
        <v>1197</v>
      </c>
      <c r="AD153" s="43" t="s">
        <v>1198</v>
      </c>
      <c r="AE153" s="43">
        <v>294250000</v>
      </c>
      <c r="AF153" s="43">
        <v>294250000</v>
      </c>
      <c r="AG153" s="465">
        <v>1075000000</v>
      </c>
      <c r="AH153" s="496">
        <v>800472799.10000002</v>
      </c>
      <c r="AI153" s="43" t="s">
        <v>981</v>
      </c>
      <c r="AJ153" s="43" t="s">
        <v>1199</v>
      </c>
      <c r="AK153" s="152"/>
      <c r="AL153" s="566">
        <v>174150000</v>
      </c>
      <c r="AM153" s="566">
        <v>0</v>
      </c>
      <c r="AN153" s="527">
        <f>AL153/AH153</f>
        <v>0.2175589229213073</v>
      </c>
      <c r="AO153" s="527">
        <f>AM153/AH153</f>
        <v>0</v>
      </c>
      <c r="AP153" s="48"/>
    </row>
    <row r="154" spans="1:42" ht="80.099999999999994" customHeight="1" x14ac:dyDescent="0.25">
      <c r="A154" s="43" t="s">
        <v>389</v>
      </c>
      <c r="B154" s="31" t="s">
        <v>302</v>
      </c>
      <c r="C154" s="43" t="s">
        <v>301</v>
      </c>
      <c r="D154" s="43" t="s">
        <v>311</v>
      </c>
      <c r="E154" s="73" t="s">
        <v>566</v>
      </c>
      <c r="F154" s="49">
        <v>2024130010245</v>
      </c>
      <c r="G154" s="43" t="s">
        <v>568</v>
      </c>
      <c r="H154" s="43" t="s">
        <v>567</v>
      </c>
      <c r="I154" s="43" t="s">
        <v>862</v>
      </c>
      <c r="J154" s="98">
        <v>0.25</v>
      </c>
      <c r="K154" s="43" t="s">
        <v>570</v>
      </c>
      <c r="L154" s="43" t="s">
        <v>187</v>
      </c>
      <c r="M154" s="43" t="s">
        <v>737</v>
      </c>
      <c r="N154" s="43">
        <v>23</v>
      </c>
      <c r="O154" s="301">
        <v>16</v>
      </c>
      <c r="P154" s="142">
        <f t="shared" si="2"/>
        <v>0.69565217391304346</v>
      </c>
      <c r="Q154" s="128" t="s">
        <v>1168</v>
      </c>
      <c r="R154" s="128" t="s">
        <v>1163</v>
      </c>
      <c r="S154" s="51">
        <v>300</v>
      </c>
      <c r="T154" s="51" t="s">
        <v>1164</v>
      </c>
      <c r="U154" s="51" t="s">
        <v>908</v>
      </c>
      <c r="V154" s="43" t="s">
        <v>580</v>
      </c>
      <c r="W154" s="43" t="s">
        <v>1054</v>
      </c>
      <c r="X154" s="43" t="s">
        <v>1055</v>
      </c>
      <c r="Y154" s="43" t="s">
        <v>1044</v>
      </c>
      <c r="Z154" s="43" t="s">
        <v>1194</v>
      </c>
      <c r="AA154" s="43">
        <v>141900000</v>
      </c>
      <c r="AB154" s="43" t="s">
        <v>1196</v>
      </c>
      <c r="AC154" s="43" t="s">
        <v>1197</v>
      </c>
      <c r="AD154" s="43" t="s">
        <v>1198</v>
      </c>
      <c r="AE154" s="43">
        <v>141900000</v>
      </c>
      <c r="AF154" s="43">
        <v>141900000</v>
      </c>
      <c r="AG154" s="466"/>
      <c r="AH154" s="497"/>
      <c r="AI154" s="43" t="s">
        <v>981</v>
      </c>
      <c r="AJ154" s="43" t="s">
        <v>1199</v>
      </c>
      <c r="AK154" s="152"/>
      <c r="AL154" s="567"/>
      <c r="AM154" s="567"/>
      <c r="AN154" s="528"/>
      <c r="AO154" s="528"/>
      <c r="AP154" s="43"/>
    </row>
    <row r="155" spans="1:42" ht="80.099999999999994" customHeight="1" x14ac:dyDescent="0.25">
      <c r="A155" s="43" t="s">
        <v>389</v>
      </c>
      <c r="B155" s="31" t="s">
        <v>302</v>
      </c>
      <c r="C155" s="43" t="s">
        <v>316</v>
      </c>
      <c r="D155" s="43" t="s">
        <v>312</v>
      </c>
      <c r="E155" s="73" t="s">
        <v>566</v>
      </c>
      <c r="F155" s="49">
        <v>2024130010245</v>
      </c>
      <c r="G155" s="43" t="s">
        <v>568</v>
      </c>
      <c r="H155" s="43" t="s">
        <v>567</v>
      </c>
      <c r="I155" s="43" t="s">
        <v>863</v>
      </c>
      <c r="J155" s="98">
        <v>0.25</v>
      </c>
      <c r="K155" s="43" t="s">
        <v>571</v>
      </c>
      <c r="L155" s="43" t="s">
        <v>187</v>
      </c>
      <c r="M155" s="43" t="s">
        <v>738</v>
      </c>
      <c r="N155" s="43">
        <v>23</v>
      </c>
      <c r="O155" s="301">
        <v>0</v>
      </c>
      <c r="P155" s="142">
        <f t="shared" ref="P155:P168" si="3">O155/N155</f>
        <v>0</v>
      </c>
      <c r="Q155" s="173" t="s">
        <v>1189</v>
      </c>
      <c r="R155" s="128" t="s">
        <v>1163</v>
      </c>
      <c r="S155" s="51">
        <v>240</v>
      </c>
      <c r="T155" s="51" t="s">
        <v>1164</v>
      </c>
      <c r="U155" s="51" t="s">
        <v>908</v>
      </c>
      <c r="V155" s="43" t="s">
        <v>580</v>
      </c>
      <c r="W155" s="43" t="s">
        <v>1054</v>
      </c>
      <c r="X155" s="43" t="s">
        <v>1055</v>
      </c>
      <c r="Y155" s="43" t="s">
        <v>1044</v>
      </c>
      <c r="Z155" s="43" t="s">
        <v>1194</v>
      </c>
      <c r="AA155" s="43" t="s">
        <v>1167</v>
      </c>
      <c r="AB155" s="43" t="s">
        <v>1167</v>
      </c>
      <c r="AC155" s="43" t="s">
        <v>1167</v>
      </c>
      <c r="AD155" s="43" t="s">
        <v>1167</v>
      </c>
      <c r="AE155" s="43"/>
      <c r="AF155" s="43"/>
      <c r="AG155" s="466"/>
      <c r="AH155" s="497"/>
      <c r="AI155" s="43"/>
      <c r="AJ155" s="43"/>
      <c r="AK155" s="152"/>
      <c r="AL155" s="567"/>
      <c r="AM155" s="567"/>
      <c r="AN155" s="528"/>
      <c r="AO155" s="528"/>
      <c r="AP155" s="43"/>
    </row>
    <row r="156" spans="1:42" ht="80.099999999999994" customHeight="1" x14ac:dyDescent="0.25">
      <c r="A156" s="43" t="s">
        <v>389</v>
      </c>
      <c r="B156" s="31" t="s">
        <v>302</v>
      </c>
      <c r="C156" s="43" t="s">
        <v>316</v>
      </c>
      <c r="D156" s="43" t="s">
        <v>312</v>
      </c>
      <c r="E156" s="73" t="s">
        <v>566</v>
      </c>
      <c r="F156" s="49">
        <v>2024130010245</v>
      </c>
      <c r="G156" s="43" t="s">
        <v>568</v>
      </c>
      <c r="H156" s="43" t="s">
        <v>567</v>
      </c>
      <c r="I156" s="43" t="s">
        <v>863</v>
      </c>
      <c r="J156" s="98">
        <v>0.25</v>
      </c>
      <c r="K156" s="43" t="s">
        <v>572</v>
      </c>
      <c r="L156" s="43" t="s">
        <v>187</v>
      </c>
      <c r="M156" s="43" t="s">
        <v>738</v>
      </c>
      <c r="N156" s="43">
        <v>23</v>
      </c>
      <c r="O156" s="301">
        <v>0</v>
      </c>
      <c r="P156" s="142">
        <f t="shared" si="3"/>
        <v>0</v>
      </c>
      <c r="Q156" s="173" t="s">
        <v>1190</v>
      </c>
      <c r="R156" s="128" t="s">
        <v>1191</v>
      </c>
      <c r="S156" s="51">
        <v>120</v>
      </c>
      <c r="T156" s="51" t="s">
        <v>1164</v>
      </c>
      <c r="U156" s="51" t="s">
        <v>908</v>
      </c>
      <c r="V156" s="43" t="s">
        <v>580</v>
      </c>
      <c r="W156" s="43" t="s">
        <v>1054</v>
      </c>
      <c r="X156" s="43" t="s">
        <v>1055</v>
      </c>
      <c r="Y156" s="43" t="s">
        <v>1044</v>
      </c>
      <c r="Z156" s="43" t="s">
        <v>1194</v>
      </c>
      <c r="AA156" s="43" t="s">
        <v>1167</v>
      </c>
      <c r="AB156" s="43" t="s">
        <v>1167</v>
      </c>
      <c r="AC156" s="43" t="s">
        <v>1167</v>
      </c>
      <c r="AD156" s="43" t="s">
        <v>1167</v>
      </c>
      <c r="AE156" s="43"/>
      <c r="AF156" s="43"/>
      <c r="AG156" s="466"/>
      <c r="AH156" s="497"/>
      <c r="AI156" s="43"/>
      <c r="AJ156" s="43"/>
      <c r="AK156" s="152"/>
      <c r="AL156" s="567"/>
      <c r="AM156" s="567"/>
      <c r="AN156" s="528"/>
      <c r="AO156" s="528"/>
      <c r="AP156" s="43"/>
    </row>
    <row r="157" spans="1:42" ht="131.25" customHeight="1" x14ac:dyDescent="0.25">
      <c r="A157" s="43" t="s">
        <v>389</v>
      </c>
      <c r="B157" s="31" t="s">
        <v>302</v>
      </c>
      <c r="C157" s="43" t="s">
        <v>316</v>
      </c>
      <c r="D157" s="43" t="s">
        <v>312</v>
      </c>
      <c r="E157" s="73" t="s">
        <v>566</v>
      </c>
      <c r="F157" s="49">
        <v>2024130010245</v>
      </c>
      <c r="G157" s="43" t="s">
        <v>568</v>
      </c>
      <c r="H157" s="43" t="s">
        <v>567</v>
      </c>
      <c r="I157" s="43" t="s">
        <v>830</v>
      </c>
      <c r="J157" s="98">
        <v>0.25</v>
      </c>
      <c r="K157" s="43" t="s">
        <v>573</v>
      </c>
      <c r="L157" s="43" t="s">
        <v>187</v>
      </c>
      <c r="M157" s="43" t="s">
        <v>738</v>
      </c>
      <c r="N157" s="43">
        <v>22</v>
      </c>
      <c r="O157" s="301">
        <v>0</v>
      </c>
      <c r="P157" s="142">
        <f t="shared" si="3"/>
        <v>0</v>
      </c>
      <c r="Q157" s="173" t="s">
        <v>1192</v>
      </c>
      <c r="R157" s="128" t="s">
        <v>1163</v>
      </c>
      <c r="S157" s="51">
        <v>270</v>
      </c>
      <c r="T157" s="51" t="s">
        <v>1164</v>
      </c>
      <c r="U157" s="51" t="s">
        <v>908</v>
      </c>
      <c r="V157" s="43" t="s">
        <v>580</v>
      </c>
      <c r="W157" s="43" t="s">
        <v>1054</v>
      </c>
      <c r="X157" s="43" t="s">
        <v>1055</v>
      </c>
      <c r="Y157" s="43" t="s">
        <v>1044</v>
      </c>
      <c r="Z157" s="43" t="s">
        <v>1194</v>
      </c>
      <c r="AA157" s="43">
        <v>250000000</v>
      </c>
      <c r="AB157" s="43" t="s">
        <v>1196</v>
      </c>
      <c r="AC157" s="43" t="s">
        <v>1200</v>
      </c>
      <c r="AD157" s="43" t="s">
        <v>1198</v>
      </c>
      <c r="AE157" s="43">
        <v>250000000</v>
      </c>
      <c r="AF157" s="43">
        <v>250000000</v>
      </c>
      <c r="AG157" s="466"/>
      <c r="AH157" s="497"/>
      <c r="AI157" s="43" t="s">
        <v>1186</v>
      </c>
      <c r="AJ157" s="43" t="s">
        <v>1201</v>
      </c>
      <c r="AK157" s="152">
        <v>174150000</v>
      </c>
      <c r="AL157" s="567"/>
      <c r="AM157" s="567"/>
      <c r="AN157" s="528"/>
      <c r="AO157" s="528"/>
      <c r="AP157" s="56" t="s">
        <v>1268</v>
      </c>
    </row>
    <row r="158" spans="1:42" ht="80.099999999999994" customHeight="1" x14ac:dyDescent="0.25">
      <c r="A158" s="43" t="s">
        <v>389</v>
      </c>
      <c r="B158" s="31" t="s">
        <v>302</v>
      </c>
      <c r="C158" s="43" t="s">
        <v>322</v>
      </c>
      <c r="D158" s="43" t="s">
        <v>313</v>
      </c>
      <c r="E158" s="73" t="s">
        <v>566</v>
      </c>
      <c r="F158" s="49">
        <v>2024130010245</v>
      </c>
      <c r="G158" s="43" t="s">
        <v>568</v>
      </c>
      <c r="H158" s="43" t="s">
        <v>567</v>
      </c>
      <c r="I158" s="43" t="s">
        <v>863</v>
      </c>
      <c r="J158" s="98">
        <v>0.25</v>
      </c>
      <c r="K158" s="43" t="s">
        <v>574</v>
      </c>
      <c r="L158" s="43" t="s">
        <v>187</v>
      </c>
      <c r="M158" s="43" t="s">
        <v>737</v>
      </c>
      <c r="N158" s="51">
        <v>1</v>
      </c>
      <c r="O158" s="301">
        <v>1</v>
      </c>
      <c r="P158" s="142">
        <f t="shared" si="3"/>
        <v>1</v>
      </c>
      <c r="Q158" s="128" t="s">
        <v>1168</v>
      </c>
      <c r="R158" s="128" t="s">
        <v>1163</v>
      </c>
      <c r="S158" s="51">
        <v>300</v>
      </c>
      <c r="T158" s="51" t="s">
        <v>1164</v>
      </c>
      <c r="U158" s="51" t="s">
        <v>908</v>
      </c>
      <c r="V158" s="43" t="s">
        <v>580</v>
      </c>
      <c r="W158" s="43" t="s">
        <v>1054</v>
      </c>
      <c r="X158" s="43" t="s">
        <v>1055</v>
      </c>
      <c r="Y158" s="43" t="s">
        <v>1195</v>
      </c>
      <c r="Z158" s="43" t="s">
        <v>1167</v>
      </c>
      <c r="AA158" s="43" t="s">
        <v>1167</v>
      </c>
      <c r="AB158" s="43" t="s">
        <v>1167</v>
      </c>
      <c r="AC158" s="43" t="s">
        <v>1167</v>
      </c>
      <c r="AD158" s="43" t="s">
        <v>1167</v>
      </c>
      <c r="AE158" s="43"/>
      <c r="AF158" s="43"/>
      <c r="AG158" s="466"/>
      <c r="AH158" s="497"/>
      <c r="AI158" s="43"/>
      <c r="AJ158" s="43"/>
      <c r="AK158" s="152"/>
      <c r="AL158" s="567"/>
      <c r="AM158" s="567"/>
      <c r="AN158" s="528"/>
      <c r="AO158" s="528"/>
      <c r="AP158" s="56" t="s">
        <v>1274</v>
      </c>
    </row>
    <row r="159" spans="1:42" ht="80.099999999999994" customHeight="1" x14ac:dyDescent="0.25">
      <c r="A159" s="43" t="s">
        <v>389</v>
      </c>
      <c r="B159" s="31" t="s">
        <v>302</v>
      </c>
      <c r="C159" s="43" t="s">
        <v>322</v>
      </c>
      <c r="D159" s="43" t="s">
        <v>313</v>
      </c>
      <c r="E159" s="73" t="s">
        <v>566</v>
      </c>
      <c r="F159" s="49">
        <v>2024130010245</v>
      </c>
      <c r="G159" s="43" t="s">
        <v>568</v>
      </c>
      <c r="H159" s="43" t="s">
        <v>567</v>
      </c>
      <c r="I159" s="43" t="s">
        <v>863</v>
      </c>
      <c r="J159" s="98">
        <v>0.25</v>
      </c>
      <c r="K159" s="43" t="s">
        <v>575</v>
      </c>
      <c r="L159" s="43" t="s">
        <v>187</v>
      </c>
      <c r="M159" s="43" t="s">
        <v>737</v>
      </c>
      <c r="N159" s="51">
        <v>1</v>
      </c>
      <c r="O159" s="301">
        <v>0</v>
      </c>
      <c r="P159" s="142">
        <f t="shared" si="3"/>
        <v>0</v>
      </c>
      <c r="Q159" s="128" t="s">
        <v>1168</v>
      </c>
      <c r="R159" s="128" t="s">
        <v>1163</v>
      </c>
      <c r="S159" s="51">
        <v>300</v>
      </c>
      <c r="T159" s="51" t="s">
        <v>1164</v>
      </c>
      <c r="U159" s="51" t="s">
        <v>908</v>
      </c>
      <c r="V159" s="43" t="s">
        <v>580</v>
      </c>
      <c r="W159" s="43" t="s">
        <v>1054</v>
      </c>
      <c r="X159" s="43" t="s">
        <v>1055</v>
      </c>
      <c r="Y159" s="43" t="s">
        <v>1195</v>
      </c>
      <c r="Z159" s="43" t="s">
        <v>1167</v>
      </c>
      <c r="AA159" s="43" t="s">
        <v>1167</v>
      </c>
      <c r="AB159" s="43" t="s">
        <v>1167</v>
      </c>
      <c r="AC159" s="43" t="s">
        <v>1167</v>
      </c>
      <c r="AD159" s="43" t="s">
        <v>1167</v>
      </c>
      <c r="AE159" s="43"/>
      <c r="AF159" s="43"/>
      <c r="AG159" s="466"/>
      <c r="AH159" s="497"/>
      <c r="AI159" s="43"/>
      <c r="AJ159" s="43"/>
      <c r="AK159" s="152"/>
      <c r="AL159" s="567"/>
      <c r="AM159" s="567"/>
      <c r="AN159" s="528"/>
      <c r="AO159" s="528"/>
      <c r="AP159" s="56" t="s">
        <v>1270</v>
      </c>
    </row>
    <row r="160" spans="1:42" ht="80.099999999999994" customHeight="1" x14ac:dyDescent="0.25">
      <c r="A160" s="43" t="s">
        <v>389</v>
      </c>
      <c r="B160" s="31" t="s">
        <v>302</v>
      </c>
      <c r="C160" s="43" t="s">
        <v>322</v>
      </c>
      <c r="D160" s="43" t="s">
        <v>313</v>
      </c>
      <c r="E160" s="73" t="s">
        <v>566</v>
      </c>
      <c r="F160" s="49">
        <v>2024130010245</v>
      </c>
      <c r="G160" s="43" t="s">
        <v>568</v>
      </c>
      <c r="H160" s="43" t="s">
        <v>567</v>
      </c>
      <c r="I160" s="43" t="s">
        <v>863</v>
      </c>
      <c r="J160" s="98">
        <v>0.25</v>
      </c>
      <c r="K160" s="43" t="s">
        <v>576</v>
      </c>
      <c r="L160" s="43" t="s">
        <v>187</v>
      </c>
      <c r="M160" s="43" t="s">
        <v>737</v>
      </c>
      <c r="N160" s="51">
        <v>1</v>
      </c>
      <c r="O160" s="301">
        <v>0</v>
      </c>
      <c r="P160" s="142">
        <f t="shared" si="3"/>
        <v>0</v>
      </c>
      <c r="Q160" s="173" t="s">
        <v>1189</v>
      </c>
      <c r="R160" s="128" t="s">
        <v>1163</v>
      </c>
      <c r="S160" s="51">
        <v>240</v>
      </c>
      <c r="T160" s="51" t="s">
        <v>1164</v>
      </c>
      <c r="U160" s="51" t="s">
        <v>908</v>
      </c>
      <c r="V160" s="43" t="s">
        <v>580</v>
      </c>
      <c r="W160" s="43" t="s">
        <v>1054</v>
      </c>
      <c r="X160" s="43" t="s">
        <v>1055</v>
      </c>
      <c r="Y160" s="43" t="s">
        <v>1044</v>
      </c>
      <c r="Z160" s="43" t="s">
        <v>1194</v>
      </c>
      <c r="AA160" s="43" t="s">
        <v>1167</v>
      </c>
      <c r="AB160" s="43" t="s">
        <v>1167</v>
      </c>
      <c r="AC160" s="43" t="s">
        <v>1167</v>
      </c>
      <c r="AD160" s="43" t="s">
        <v>1167</v>
      </c>
      <c r="AE160" s="43"/>
      <c r="AF160" s="43"/>
      <c r="AG160" s="466"/>
      <c r="AH160" s="497"/>
      <c r="AI160" s="43"/>
      <c r="AJ160" s="43"/>
      <c r="AK160" s="152"/>
      <c r="AL160" s="567"/>
      <c r="AM160" s="567"/>
      <c r="AN160" s="528"/>
      <c r="AO160" s="528"/>
      <c r="AP160" s="43"/>
    </row>
    <row r="161" spans="1:42" ht="80.099999999999994" customHeight="1" x14ac:dyDescent="0.25">
      <c r="A161" s="43" t="s">
        <v>389</v>
      </c>
      <c r="B161" s="31" t="s">
        <v>302</v>
      </c>
      <c r="C161" s="43" t="s">
        <v>332</v>
      </c>
      <c r="D161" s="43" t="s">
        <v>314</v>
      </c>
      <c r="E161" s="73" t="s">
        <v>566</v>
      </c>
      <c r="F161" s="49">
        <v>2024130010245</v>
      </c>
      <c r="G161" s="43" t="s">
        <v>568</v>
      </c>
      <c r="H161" s="43" t="s">
        <v>567</v>
      </c>
      <c r="I161" s="43" t="s">
        <v>864</v>
      </c>
      <c r="J161" s="98">
        <v>0.25</v>
      </c>
      <c r="K161" s="51" t="s">
        <v>577</v>
      </c>
      <c r="L161" s="43" t="s">
        <v>187</v>
      </c>
      <c r="M161" s="43" t="s">
        <v>739</v>
      </c>
      <c r="N161" s="51">
        <v>1</v>
      </c>
      <c r="O161" s="301">
        <v>0</v>
      </c>
      <c r="P161" s="142">
        <f t="shared" si="3"/>
        <v>0</v>
      </c>
      <c r="Q161" s="173" t="s">
        <v>1189</v>
      </c>
      <c r="R161" s="128" t="s">
        <v>1163</v>
      </c>
      <c r="S161" s="51">
        <v>240</v>
      </c>
      <c r="T161" s="51" t="s">
        <v>1164</v>
      </c>
      <c r="U161" s="51" t="s">
        <v>908</v>
      </c>
      <c r="V161" s="43" t="s">
        <v>580</v>
      </c>
      <c r="W161" s="43" t="s">
        <v>1054</v>
      </c>
      <c r="X161" s="43" t="s">
        <v>1055</v>
      </c>
      <c r="Y161" s="43" t="s">
        <v>1044</v>
      </c>
      <c r="Z161" s="43" t="s">
        <v>1194</v>
      </c>
      <c r="AA161" s="43">
        <v>47900000</v>
      </c>
      <c r="AB161" s="43" t="s">
        <v>1196</v>
      </c>
      <c r="AC161" s="43" t="s">
        <v>1197</v>
      </c>
      <c r="AD161" s="43" t="s">
        <v>1198</v>
      </c>
      <c r="AE161" s="43">
        <v>47900000</v>
      </c>
      <c r="AF161" s="43">
        <v>47900000</v>
      </c>
      <c r="AG161" s="466"/>
      <c r="AH161" s="497"/>
      <c r="AI161" s="43" t="s">
        <v>981</v>
      </c>
      <c r="AJ161" s="43" t="s">
        <v>1199</v>
      </c>
      <c r="AK161" s="152"/>
      <c r="AL161" s="567"/>
      <c r="AM161" s="567"/>
      <c r="AN161" s="528"/>
      <c r="AO161" s="528"/>
      <c r="AP161" s="43"/>
    </row>
    <row r="162" spans="1:42" ht="80.099999999999994" customHeight="1" x14ac:dyDescent="0.25">
      <c r="A162" s="43" t="s">
        <v>389</v>
      </c>
      <c r="B162" s="31" t="s">
        <v>302</v>
      </c>
      <c r="C162" s="43" t="s">
        <v>332</v>
      </c>
      <c r="D162" s="43" t="s">
        <v>314</v>
      </c>
      <c r="E162" s="73" t="s">
        <v>566</v>
      </c>
      <c r="F162" s="49">
        <v>2024130010245</v>
      </c>
      <c r="G162" s="43" t="s">
        <v>568</v>
      </c>
      <c r="H162" s="43" t="s">
        <v>567</v>
      </c>
      <c r="I162" s="43" t="s">
        <v>864</v>
      </c>
      <c r="J162" s="98">
        <v>0.25</v>
      </c>
      <c r="K162" s="43" t="s">
        <v>865</v>
      </c>
      <c r="L162" s="43" t="s">
        <v>187</v>
      </c>
      <c r="M162" s="43" t="s">
        <v>739</v>
      </c>
      <c r="N162" s="51">
        <v>3</v>
      </c>
      <c r="O162" s="301">
        <v>0</v>
      </c>
      <c r="P162" s="142">
        <f t="shared" si="3"/>
        <v>0</v>
      </c>
      <c r="Q162" s="128" t="s">
        <v>1168</v>
      </c>
      <c r="R162" s="128" t="s">
        <v>1163</v>
      </c>
      <c r="S162" s="51">
        <v>300</v>
      </c>
      <c r="T162" s="51" t="s">
        <v>1164</v>
      </c>
      <c r="U162" s="51" t="s">
        <v>908</v>
      </c>
      <c r="V162" s="43" t="s">
        <v>580</v>
      </c>
      <c r="W162" s="43" t="s">
        <v>1054</v>
      </c>
      <c r="X162" s="43" t="s">
        <v>1055</v>
      </c>
      <c r="Y162" s="43" t="s">
        <v>1044</v>
      </c>
      <c r="Z162" s="43" t="s">
        <v>1194</v>
      </c>
      <c r="AA162" s="43">
        <v>70950000</v>
      </c>
      <c r="AB162" s="43" t="s">
        <v>1196</v>
      </c>
      <c r="AC162" s="43" t="s">
        <v>1197</v>
      </c>
      <c r="AD162" s="43" t="s">
        <v>1198</v>
      </c>
      <c r="AE162" s="43">
        <v>70950000</v>
      </c>
      <c r="AF162" s="43">
        <v>70950000</v>
      </c>
      <c r="AG162" s="466"/>
      <c r="AH162" s="497"/>
      <c r="AI162" s="43" t="s">
        <v>981</v>
      </c>
      <c r="AJ162" s="43" t="s">
        <v>1199</v>
      </c>
      <c r="AK162" s="152"/>
      <c r="AL162" s="567"/>
      <c r="AM162" s="567"/>
      <c r="AN162" s="528"/>
      <c r="AO162" s="528"/>
      <c r="AP162" s="56" t="s">
        <v>1282</v>
      </c>
    </row>
    <row r="163" spans="1:42" ht="80.099999999999994" customHeight="1" x14ac:dyDescent="0.25">
      <c r="A163" s="43" t="s">
        <v>389</v>
      </c>
      <c r="B163" s="31" t="s">
        <v>302</v>
      </c>
      <c r="C163" s="43" t="s">
        <v>343</v>
      </c>
      <c r="D163" s="43" t="s">
        <v>315</v>
      </c>
      <c r="E163" s="73" t="s">
        <v>566</v>
      </c>
      <c r="F163" s="49">
        <v>2024130010245</v>
      </c>
      <c r="G163" s="43" t="s">
        <v>568</v>
      </c>
      <c r="H163" s="43" t="s">
        <v>567</v>
      </c>
      <c r="I163" s="43" t="s">
        <v>864</v>
      </c>
      <c r="J163" s="98">
        <v>0.25</v>
      </c>
      <c r="K163" s="43" t="s">
        <v>578</v>
      </c>
      <c r="L163" s="43" t="s">
        <v>187</v>
      </c>
      <c r="M163" s="43" t="s">
        <v>740</v>
      </c>
      <c r="N163" s="51">
        <v>3</v>
      </c>
      <c r="O163" s="301">
        <v>0</v>
      </c>
      <c r="P163" s="142">
        <f t="shared" si="3"/>
        <v>0</v>
      </c>
      <c r="Q163" s="173" t="s">
        <v>1193</v>
      </c>
      <c r="R163" s="128" t="s">
        <v>1163</v>
      </c>
      <c r="S163" s="51">
        <v>210</v>
      </c>
      <c r="T163" s="51" t="s">
        <v>1164</v>
      </c>
      <c r="U163" s="51" t="s">
        <v>908</v>
      </c>
      <c r="V163" s="43" t="s">
        <v>580</v>
      </c>
      <c r="W163" s="43" t="s">
        <v>1054</v>
      </c>
      <c r="X163" s="43" t="s">
        <v>1055</v>
      </c>
      <c r="Y163" s="43" t="s">
        <v>1044</v>
      </c>
      <c r="Z163" s="43" t="s">
        <v>1194</v>
      </c>
      <c r="AA163" s="43">
        <v>230000000</v>
      </c>
      <c r="AB163" s="43" t="s">
        <v>1196</v>
      </c>
      <c r="AC163" s="43" t="s">
        <v>1200</v>
      </c>
      <c r="AD163" s="43" t="s">
        <v>1198</v>
      </c>
      <c r="AE163" s="43">
        <v>230000000</v>
      </c>
      <c r="AF163" s="43">
        <v>230000000</v>
      </c>
      <c r="AG163" s="466"/>
      <c r="AH163" s="497"/>
      <c r="AI163" s="43" t="s">
        <v>1186</v>
      </c>
      <c r="AJ163" s="43" t="s">
        <v>1201</v>
      </c>
      <c r="AK163" s="152"/>
      <c r="AL163" s="567"/>
      <c r="AM163" s="567"/>
      <c r="AN163" s="528"/>
      <c r="AO163" s="528"/>
      <c r="AP163" s="43"/>
    </row>
    <row r="164" spans="1:42" ht="80.099999999999994" customHeight="1" x14ac:dyDescent="0.25">
      <c r="A164" s="43" t="s">
        <v>389</v>
      </c>
      <c r="B164" s="31" t="s">
        <v>302</v>
      </c>
      <c r="C164" s="43" t="s">
        <v>343</v>
      </c>
      <c r="D164" s="43" t="s">
        <v>315</v>
      </c>
      <c r="E164" s="73" t="s">
        <v>566</v>
      </c>
      <c r="F164" s="49">
        <v>2024130010245</v>
      </c>
      <c r="G164" s="43" t="s">
        <v>568</v>
      </c>
      <c r="H164" s="43" t="s">
        <v>567</v>
      </c>
      <c r="I164" s="43" t="s">
        <v>864</v>
      </c>
      <c r="J164" s="98">
        <v>0.25</v>
      </c>
      <c r="K164" s="43" t="s">
        <v>579</v>
      </c>
      <c r="L164" s="43" t="s">
        <v>187</v>
      </c>
      <c r="M164" s="43" t="s">
        <v>740</v>
      </c>
      <c r="N164" s="51">
        <v>3</v>
      </c>
      <c r="O164" s="301">
        <v>0</v>
      </c>
      <c r="P164" s="142">
        <f t="shared" si="3"/>
        <v>0</v>
      </c>
      <c r="Q164" s="173" t="s">
        <v>1193</v>
      </c>
      <c r="R164" s="128" t="s">
        <v>1163</v>
      </c>
      <c r="S164" s="51">
        <v>210</v>
      </c>
      <c r="T164" s="51" t="s">
        <v>1164</v>
      </c>
      <c r="U164" s="51" t="s">
        <v>908</v>
      </c>
      <c r="V164" s="43" t="s">
        <v>580</v>
      </c>
      <c r="W164" s="43" t="s">
        <v>1054</v>
      </c>
      <c r="X164" s="43" t="s">
        <v>1055</v>
      </c>
      <c r="Y164" s="43" t="s">
        <v>1044</v>
      </c>
      <c r="Z164" s="43" t="s">
        <v>1194</v>
      </c>
      <c r="AA164" s="43">
        <v>40000000</v>
      </c>
      <c r="AB164" s="43" t="s">
        <v>1196</v>
      </c>
      <c r="AC164" s="43" t="s">
        <v>1197</v>
      </c>
      <c r="AD164" s="43" t="s">
        <v>1198</v>
      </c>
      <c r="AE164" s="43">
        <v>40000000</v>
      </c>
      <c r="AF164" s="43">
        <v>40000000</v>
      </c>
      <c r="AG164" s="467"/>
      <c r="AH164" s="498"/>
      <c r="AI164" s="43" t="s">
        <v>981</v>
      </c>
      <c r="AJ164" s="43" t="s">
        <v>1199</v>
      </c>
      <c r="AK164" s="152"/>
      <c r="AL164" s="568"/>
      <c r="AM164" s="568"/>
      <c r="AN164" s="529"/>
      <c r="AO164" s="529"/>
      <c r="AP164" s="43"/>
    </row>
    <row r="165" spans="1:42" ht="80.099999999999994" customHeight="1" x14ac:dyDescent="0.25">
      <c r="A165" s="515"/>
      <c r="B165" s="516"/>
      <c r="C165" s="516"/>
      <c r="D165" s="517"/>
      <c r="E165" s="518" t="s">
        <v>1399</v>
      </c>
      <c r="F165" s="519"/>
      <c r="G165" s="519"/>
      <c r="H165" s="519"/>
      <c r="I165" s="519"/>
      <c r="J165" s="519"/>
      <c r="K165" s="519"/>
      <c r="L165" s="519"/>
      <c r="M165" s="519"/>
      <c r="N165" s="519"/>
      <c r="O165" s="520"/>
      <c r="P165" s="303">
        <f>AVERAGE(P153:P164)</f>
        <v>0.19927536231884058</v>
      </c>
      <c r="Q165" s="173"/>
      <c r="R165" s="128"/>
      <c r="S165" s="51"/>
      <c r="T165" s="51"/>
      <c r="U165" s="51"/>
      <c r="V165" s="43"/>
      <c r="W165" s="43"/>
      <c r="X165" s="43"/>
      <c r="Y165" s="43"/>
      <c r="Z165" s="43"/>
      <c r="AA165" s="43"/>
      <c r="AB165" s="43"/>
      <c r="AC165" s="43"/>
      <c r="AD165" s="43"/>
      <c r="AE165" s="43"/>
      <c r="AF165" s="43"/>
      <c r="AG165" s="218"/>
      <c r="AH165" s="335"/>
      <c r="AI165" s="43"/>
      <c r="AJ165" s="515"/>
      <c r="AK165" s="516"/>
      <c r="AL165" s="516"/>
      <c r="AM165" s="517"/>
      <c r="AN165" s="357"/>
      <c r="AO165" s="357"/>
      <c r="AP165" s="43"/>
    </row>
    <row r="166" spans="1:42" ht="80.099999999999994" customHeight="1" x14ac:dyDescent="0.25">
      <c r="A166" s="43" t="s">
        <v>388</v>
      </c>
      <c r="B166" s="31" t="s">
        <v>317</v>
      </c>
      <c r="C166" s="43" t="s">
        <v>316</v>
      </c>
      <c r="D166" s="43" t="s">
        <v>320</v>
      </c>
      <c r="E166" s="74" t="s">
        <v>582</v>
      </c>
      <c r="F166" s="84">
        <v>202400000005445</v>
      </c>
      <c r="G166" s="43" t="s">
        <v>583</v>
      </c>
      <c r="H166" s="43" t="s">
        <v>584</v>
      </c>
      <c r="I166" s="43" t="s">
        <v>866</v>
      </c>
      <c r="J166" s="98">
        <v>1</v>
      </c>
      <c r="K166" s="43" t="s">
        <v>585</v>
      </c>
      <c r="L166" s="43" t="s">
        <v>187</v>
      </c>
      <c r="M166" s="31" t="s">
        <v>736</v>
      </c>
      <c r="N166" s="51">
        <v>1</v>
      </c>
      <c r="O166" s="266">
        <v>0</v>
      </c>
      <c r="P166" s="142">
        <f t="shared" si="3"/>
        <v>0</v>
      </c>
      <c r="Q166" s="173" t="s">
        <v>1193</v>
      </c>
      <c r="R166" s="128" t="s">
        <v>1163</v>
      </c>
      <c r="S166" s="51">
        <v>210</v>
      </c>
      <c r="T166" s="51" t="s">
        <v>1164</v>
      </c>
      <c r="U166" s="51" t="s">
        <v>1023</v>
      </c>
      <c r="V166" s="43" t="s">
        <v>565</v>
      </c>
      <c r="W166" s="45" t="s">
        <v>1202</v>
      </c>
      <c r="X166" s="45" t="s">
        <v>1203</v>
      </c>
      <c r="Y166" s="51" t="s">
        <v>1044</v>
      </c>
      <c r="Z166" s="45" t="s">
        <v>1204</v>
      </c>
      <c r="AA166" s="51">
        <v>87000000</v>
      </c>
      <c r="AB166" s="43" t="s">
        <v>1196</v>
      </c>
      <c r="AC166" s="43" t="s">
        <v>1197</v>
      </c>
      <c r="AD166" s="51" t="s">
        <v>1185</v>
      </c>
      <c r="AE166" s="51">
        <v>87000000</v>
      </c>
      <c r="AF166" s="51">
        <v>87000000</v>
      </c>
      <c r="AG166" s="468">
        <v>174000000</v>
      </c>
      <c r="AH166" s="570">
        <v>174000000</v>
      </c>
      <c r="AI166" s="43" t="s">
        <v>981</v>
      </c>
      <c r="AJ166" s="44" t="s">
        <v>1207</v>
      </c>
      <c r="AK166" s="193"/>
      <c r="AL166" s="573">
        <v>0</v>
      </c>
      <c r="AM166" s="573">
        <v>0</v>
      </c>
      <c r="AN166" s="576">
        <f>AL166/AH166</f>
        <v>0</v>
      </c>
      <c r="AO166" s="576">
        <f>AM166/AH166</f>
        <v>0</v>
      </c>
      <c r="AP166" s="56" t="s">
        <v>1269</v>
      </c>
    </row>
    <row r="167" spans="1:42" ht="80.099999999999994" customHeight="1" x14ac:dyDescent="0.25">
      <c r="A167" s="43" t="s">
        <v>388</v>
      </c>
      <c r="B167" s="31" t="s">
        <v>317</v>
      </c>
      <c r="C167" s="43" t="s">
        <v>316</v>
      </c>
      <c r="D167" s="43" t="s">
        <v>320</v>
      </c>
      <c r="E167" s="74" t="s">
        <v>582</v>
      </c>
      <c r="F167" s="84">
        <v>202400000005445</v>
      </c>
      <c r="G167" s="43" t="s">
        <v>583</v>
      </c>
      <c r="H167" s="43" t="s">
        <v>584</v>
      </c>
      <c r="I167" s="43" t="s">
        <v>866</v>
      </c>
      <c r="J167" s="98">
        <v>1</v>
      </c>
      <c r="K167" s="43" t="s">
        <v>586</v>
      </c>
      <c r="L167" s="43" t="s">
        <v>187</v>
      </c>
      <c r="M167" s="31" t="s">
        <v>736</v>
      </c>
      <c r="N167" s="51" t="s">
        <v>224</v>
      </c>
      <c r="O167" s="266" t="s">
        <v>224</v>
      </c>
      <c r="P167" s="144"/>
      <c r="Q167" s="51" t="s">
        <v>224</v>
      </c>
      <c r="R167" s="51" t="s">
        <v>224</v>
      </c>
      <c r="S167" s="51" t="s">
        <v>224</v>
      </c>
      <c r="T167" s="51" t="s">
        <v>224</v>
      </c>
      <c r="U167" s="51" t="s">
        <v>224</v>
      </c>
      <c r="V167" s="43" t="s">
        <v>565</v>
      </c>
      <c r="W167" s="51" t="s">
        <v>224</v>
      </c>
      <c r="X167" s="51" t="s">
        <v>224</v>
      </c>
      <c r="Y167" s="51" t="s">
        <v>224</v>
      </c>
      <c r="Z167" s="51" t="s">
        <v>224</v>
      </c>
      <c r="AA167" s="51" t="s">
        <v>1167</v>
      </c>
      <c r="AB167" s="51" t="s">
        <v>1167</v>
      </c>
      <c r="AC167" s="51" t="s">
        <v>1167</v>
      </c>
      <c r="AD167" s="51" t="s">
        <v>1167</v>
      </c>
      <c r="AE167" s="51" t="s">
        <v>1167</v>
      </c>
      <c r="AF167" s="51" t="s">
        <v>1167</v>
      </c>
      <c r="AG167" s="469"/>
      <c r="AH167" s="571"/>
      <c r="AI167" s="44"/>
      <c r="AJ167" s="44"/>
      <c r="AK167" s="193"/>
      <c r="AL167" s="574"/>
      <c r="AM167" s="574"/>
      <c r="AN167" s="577"/>
      <c r="AO167" s="577"/>
      <c r="AP167" s="51"/>
    </row>
    <row r="168" spans="1:42" ht="80.099999999999994" customHeight="1" x14ac:dyDescent="0.25">
      <c r="A168" s="43" t="s">
        <v>388</v>
      </c>
      <c r="B168" s="31" t="s">
        <v>317</v>
      </c>
      <c r="C168" s="43" t="s">
        <v>322</v>
      </c>
      <c r="D168" s="43" t="s">
        <v>321</v>
      </c>
      <c r="E168" s="74" t="s">
        <v>582</v>
      </c>
      <c r="F168" s="84">
        <v>202400000005445</v>
      </c>
      <c r="G168" s="43" t="s">
        <v>583</v>
      </c>
      <c r="H168" s="43" t="s">
        <v>584</v>
      </c>
      <c r="I168" s="43" t="s">
        <v>866</v>
      </c>
      <c r="J168" s="98">
        <v>1</v>
      </c>
      <c r="K168" s="43" t="s">
        <v>587</v>
      </c>
      <c r="L168" s="43" t="s">
        <v>187</v>
      </c>
      <c r="M168" s="43" t="s">
        <v>741</v>
      </c>
      <c r="N168" s="51">
        <v>1</v>
      </c>
      <c r="O168" s="266">
        <v>0</v>
      </c>
      <c r="P168" s="142">
        <f t="shared" si="3"/>
        <v>0</v>
      </c>
      <c r="Q168" s="173" t="s">
        <v>1193</v>
      </c>
      <c r="R168" s="128" t="s">
        <v>1163</v>
      </c>
      <c r="S168" s="51">
        <v>210</v>
      </c>
      <c r="T168" s="51" t="s">
        <v>1164</v>
      </c>
      <c r="U168" s="51" t="s">
        <v>1023</v>
      </c>
      <c r="V168" s="43" t="s">
        <v>565</v>
      </c>
      <c r="W168" s="45" t="s">
        <v>1205</v>
      </c>
      <c r="X168" s="45" t="s">
        <v>1206</v>
      </c>
      <c r="Y168" s="51" t="s">
        <v>1044</v>
      </c>
      <c r="Z168" s="45" t="s">
        <v>1204</v>
      </c>
      <c r="AA168" s="51">
        <v>87000000</v>
      </c>
      <c r="AB168" s="43" t="s">
        <v>1196</v>
      </c>
      <c r="AC168" s="43" t="s">
        <v>1197</v>
      </c>
      <c r="AD168" s="51" t="s">
        <v>1185</v>
      </c>
      <c r="AE168" s="51">
        <v>87000000</v>
      </c>
      <c r="AF168" s="51">
        <v>87000000</v>
      </c>
      <c r="AG168" s="469"/>
      <c r="AH168" s="571"/>
      <c r="AI168" s="43" t="s">
        <v>981</v>
      </c>
      <c r="AJ168" s="121" t="s">
        <v>1207</v>
      </c>
      <c r="AK168" s="193"/>
      <c r="AL168" s="574"/>
      <c r="AM168" s="574"/>
      <c r="AN168" s="577"/>
      <c r="AO168" s="577"/>
      <c r="AP168" s="56" t="s">
        <v>1269</v>
      </c>
    </row>
    <row r="169" spans="1:42" ht="80.099999999999994" customHeight="1" x14ac:dyDescent="0.25">
      <c r="A169" s="43" t="s">
        <v>388</v>
      </c>
      <c r="B169" s="31" t="s">
        <v>317</v>
      </c>
      <c r="C169" s="43" t="s">
        <v>322</v>
      </c>
      <c r="D169" s="43" t="s">
        <v>321</v>
      </c>
      <c r="E169" s="74" t="s">
        <v>582</v>
      </c>
      <c r="F169" s="84">
        <v>202400000005445</v>
      </c>
      <c r="G169" s="43" t="s">
        <v>583</v>
      </c>
      <c r="H169" s="43" t="s">
        <v>584</v>
      </c>
      <c r="I169" s="43" t="s">
        <v>866</v>
      </c>
      <c r="J169" s="98">
        <v>1</v>
      </c>
      <c r="K169" s="43" t="s">
        <v>588</v>
      </c>
      <c r="L169" s="43" t="s">
        <v>187</v>
      </c>
      <c r="M169" s="43" t="s">
        <v>741</v>
      </c>
      <c r="N169" s="51" t="s">
        <v>224</v>
      </c>
      <c r="O169" s="266" t="s">
        <v>224</v>
      </c>
      <c r="P169" s="144"/>
      <c r="Q169" s="51" t="s">
        <v>224</v>
      </c>
      <c r="R169" s="51" t="s">
        <v>224</v>
      </c>
      <c r="S169" s="51" t="s">
        <v>224</v>
      </c>
      <c r="T169" s="51" t="s">
        <v>224</v>
      </c>
      <c r="U169" s="51" t="s">
        <v>224</v>
      </c>
      <c r="V169" s="43" t="s">
        <v>565</v>
      </c>
      <c r="W169" s="51" t="s">
        <v>224</v>
      </c>
      <c r="X169" s="51" t="s">
        <v>224</v>
      </c>
      <c r="Y169" s="51" t="s">
        <v>224</v>
      </c>
      <c r="Z169" s="51" t="s">
        <v>224</v>
      </c>
      <c r="AA169" s="51" t="s">
        <v>1167</v>
      </c>
      <c r="AB169" s="51" t="s">
        <v>1167</v>
      </c>
      <c r="AC169" s="51" t="s">
        <v>1167</v>
      </c>
      <c r="AD169" s="51" t="s">
        <v>1167</v>
      </c>
      <c r="AE169" s="51" t="s">
        <v>1167</v>
      </c>
      <c r="AF169" s="51" t="s">
        <v>1167</v>
      </c>
      <c r="AG169" s="469"/>
      <c r="AH169" s="571"/>
      <c r="AI169" s="44"/>
      <c r="AJ169" s="44"/>
      <c r="AK169" s="193"/>
      <c r="AL169" s="574"/>
      <c r="AM169" s="574"/>
      <c r="AN169" s="577"/>
      <c r="AO169" s="577"/>
      <c r="AP169" s="51"/>
    </row>
    <row r="170" spans="1:42" ht="80.099999999999994" customHeight="1" x14ac:dyDescent="0.25">
      <c r="A170" s="43" t="s">
        <v>388</v>
      </c>
      <c r="B170" s="31" t="s">
        <v>317</v>
      </c>
      <c r="C170" s="43" t="s">
        <v>322</v>
      </c>
      <c r="D170" s="43" t="s">
        <v>321</v>
      </c>
      <c r="E170" s="74" t="s">
        <v>582</v>
      </c>
      <c r="F170" s="84">
        <v>202400000005445</v>
      </c>
      <c r="G170" s="43" t="s">
        <v>583</v>
      </c>
      <c r="H170" s="43" t="s">
        <v>584</v>
      </c>
      <c r="I170" s="43" t="s">
        <v>866</v>
      </c>
      <c r="J170" s="98">
        <v>1</v>
      </c>
      <c r="K170" s="43" t="s">
        <v>589</v>
      </c>
      <c r="L170" s="43" t="s">
        <v>187</v>
      </c>
      <c r="M170" s="43" t="s">
        <v>741</v>
      </c>
      <c r="N170" s="51" t="s">
        <v>224</v>
      </c>
      <c r="O170" s="266" t="s">
        <v>224</v>
      </c>
      <c r="P170" s="144"/>
      <c r="Q170" s="51" t="s">
        <v>224</v>
      </c>
      <c r="R170" s="51" t="s">
        <v>224</v>
      </c>
      <c r="S170" s="51" t="s">
        <v>224</v>
      </c>
      <c r="T170" s="51" t="s">
        <v>224</v>
      </c>
      <c r="U170" s="51" t="s">
        <v>224</v>
      </c>
      <c r="V170" s="43" t="s">
        <v>565</v>
      </c>
      <c r="W170" s="51" t="s">
        <v>224</v>
      </c>
      <c r="X170" s="51" t="s">
        <v>224</v>
      </c>
      <c r="Y170" s="51" t="s">
        <v>224</v>
      </c>
      <c r="Z170" s="51" t="s">
        <v>224</v>
      </c>
      <c r="AA170" s="51" t="s">
        <v>1167</v>
      </c>
      <c r="AB170" s="51" t="s">
        <v>1167</v>
      </c>
      <c r="AC170" s="51" t="s">
        <v>1167</v>
      </c>
      <c r="AD170" s="51" t="s">
        <v>1167</v>
      </c>
      <c r="AE170" s="51" t="s">
        <v>1167</v>
      </c>
      <c r="AF170" s="51" t="s">
        <v>1167</v>
      </c>
      <c r="AG170" s="470"/>
      <c r="AH170" s="572"/>
      <c r="AI170" s="44"/>
      <c r="AJ170" s="44"/>
      <c r="AK170" s="193"/>
      <c r="AL170" s="575"/>
      <c r="AM170" s="575"/>
      <c r="AN170" s="578"/>
      <c r="AO170" s="578"/>
      <c r="AP170" s="51"/>
    </row>
    <row r="171" spans="1:42" ht="80.099999999999994" customHeight="1" x14ac:dyDescent="0.25">
      <c r="A171" s="515"/>
      <c r="B171" s="516"/>
      <c r="C171" s="516"/>
      <c r="D171" s="517"/>
      <c r="E171" s="518" t="s">
        <v>1400</v>
      </c>
      <c r="F171" s="519"/>
      <c r="G171" s="519"/>
      <c r="H171" s="519"/>
      <c r="I171" s="519"/>
      <c r="J171" s="519"/>
      <c r="K171" s="519"/>
      <c r="L171" s="519"/>
      <c r="M171" s="519"/>
      <c r="N171" s="519"/>
      <c r="O171" s="520"/>
      <c r="P171" s="303">
        <f>AVERAGE(P166:P170)</f>
        <v>0</v>
      </c>
      <c r="Q171" s="51"/>
      <c r="R171" s="51"/>
      <c r="S171" s="51"/>
      <c r="T171" s="51"/>
      <c r="U171" s="51"/>
      <c r="V171" s="43"/>
      <c r="W171" s="51"/>
      <c r="X171" s="51"/>
      <c r="Y171" s="51"/>
      <c r="Z171" s="51"/>
      <c r="AA171" s="51"/>
      <c r="AB171" s="51"/>
      <c r="AC171" s="51"/>
      <c r="AD171" s="51"/>
      <c r="AE171" s="51"/>
      <c r="AF171" s="51"/>
      <c r="AG171" s="222"/>
      <c r="AH171" s="337"/>
      <c r="AI171" s="44"/>
      <c r="AJ171" s="524"/>
      <c r="AK171" s="525"/>
      <c r="AL171" s="525"/>
      <c r="AM171" s="526"/>
      <c r="AN171" s="188"/>
      <c r="AO171" s="188"/>
      <c r="AP171" s="51"/>
    </row>
    <row r="172" spans="1:42" ht="80.099999999999994" customHeight="1" x14ac:dyDescent="0.25">
      <c r="A172" s="43" t="s">
        <v>389</v>
      </c>
      <c r="B172" s="31" t="s">
        <v>323</v>
      </c>
      <c r="C172" s="43" t="s">
        <v>322</v>
      </c>
      <c r="D172" s="43" t="s">
        <v>329</v>
      </c>
      <c r="E172" s="75" t="s">
        <v>590</v>
      </c>
      <c r="F172" s="84">
        <v>2024130010234</v>
      </c>
      <c r="G172" s="43" t="s">
        <v>591</v>
      </c>
      <c r="H172" s="45" t="s">
        <v>691</v>
      </c>
      <c r="I172" s="43" t="s">
        <v>867</v>
      </c>
      <c r="J172" s="98">
        <v>0.7</v>
      </c>
      <c r="K172" s="43" t="s">
        <v>592</v>
      </c>
      <c r="L172" s="43" t="s">
        <v>187</v>
      </c>
      <c r="M172" s="43" t="s">
        <v>734</v>
      </c>
      <c r="N172" s="43">
        <v>250</v>
      </c>
      <c r="O172" s="301">
        <v>0</v>
      </c>
      <c r="P172" s="142">
        <f t="shared" ref="P172:P189" si="4">O172/N172</f>
        <v>0</v>
      </c>
      <c r="Q172" s="120" t="s">
        <v>1178</v>
      </c>
      <c r="R172" s="120" t="s">
        <v>1163</v>
      </c>
      <c r="S172" s="51">
        <v>270</v>
      </c>
      <c r="T172" s="43" t="s">
        <v>1179</v>
      </c>
      <c r="U172" s="51" t="s">
        <v>1023</v>
      </c>
      <c r="V172" s="43" t="s">
        <v>594</v>
      </c>
      <c r="W172" s="43" t="s">
        <v>1056</v>
      </c>
      <c r="X172" s="43" t="s">
        <v>1057</v>
      </c>
      <c r="Y172" s="43" t="s">
        <v>1044</v>
      </c>
      <c r="Z172" s="43" t="s">
        <v>1058</v>
      </c>
      <c r="AA172" s="125">
        <v>2512034981</v>
      </c>
      <c r="AB172" s="43" t="s">
        <v>49</v>
      </c>
      <c r="AC172" s="43" t="s">
        <v>48</v>
      </c>
      <c r="AD172" s="43" t="s">
        <v>1198</v>
      </c>
      <c r="AE172" s="125">
        <v>2512034981</v>
      </c>
      <c r="AF172" s="125">
        <v>2512034981</v>
      </c>
      <c r="AG172" s="454">
        <v>3512034981</v>
      </c>
      <c r="AH172" s="496">
        <v>969849884</v>
      </c>
      <c r="AI172" s="43" t="s">
        <v>1059</v>
      </c>
      <c r="AJ172" s="43" t="s">
        <v>1060</v>
      </c>
      <c r="AK172" s="196"/>
      <c r="AL172" s="563">
        <v>0</v>
      </c>
      <c r="AM172" s="563">
        <v>0</v>
      </c>
      <c r="AN172" s="527">
        <f>AL172/AH172</f>
        <v>0</v>
      </c>
      <c r="AO172" s="527">
        <f>AM172/AH172</f>
        <v>0</v>
      </c>
      <c r="AP172" s="43"/>
    </row>
    <row r="173" spans="1:42" ht="80.099999999999994" customHeight="1" x14ac:dyDescent="0.25">
      <c r="A173" s="43" t="s">
        <v>389</v>
      </c>
      <c r="B173" s="31" t="s">
        <v>323</v>
      </c>
      <c r="C173" s="43" t="s">
        <v>332</v>
      </c>
      <c r="D173" s="43" t="s">
        <v>330</v>
      </c>
      <c r="E173" s="75" t="s">
        <v>590</v>
      </c>
      <c r="F173" s="84">
        <v>2024130010234</v>
      </c>
      <c r="G173" s="43" t="s">
        <v>591</v>
      </c>
      <c r="H173" s="45" t="s">
        <v>692</v>
      </c>
      <c r="I173" s="43" t="s">
        <v>867</v>
      </c>
      <c r="J173" s="98">
        <v>0.7</v>
      </c>
      <c r="K173" s="43" t="s">
        <v>593</v>
      </c>
      <c r="L173" s="43" t="s">
        <v>187</v>
      </c>
      <c r="M173" s="43" t="s">
        <v>742</v>
      </c>
      <c r="N173" s="43">
        <v>100</v>
      </c>
      <c r="O173" s="301">
        <v>0</v>
      </c>
      <c r="P173" s="142">
        <f t="shared" si="4"/>
        <v>0</v>
      </c>
      <c r="Q173" s="120" t="s">
        <v>1208</v>
      </c>
      <c r="R173" s="120" t="s">
        <v>1163</v>
      </c>
      <c r="S173" s="51">
        <v>150</v>
      </c>
      <c r="T173" s="43" t="s">
        <v>1179</v>
      </c>
      <c r="U173" s="51" t="s">
        <v>1023</v>
      </c>
      <c r="V173" s="43" t="s">
        <v>594</v>
      </c>
      <c r="W173" s="43" t="s">
        <v>1056</v>
      </c>
      <c r="X173" s="43" t="s">
        <v>1057</v>
      </c>
      <c r="Y173" s="43" t="s">
        <v>1044</v>
      </c>
      <c r="Z173" s="43" t="s">
        <v>1061</v>
      </c>
      <c r="AA173" s="125">
        <v>0</v>
      </c>
      <c r="AB173" s="43" t="s">
        <v>49</v>
      </c>
      <c r="AC173" s="43" t="s">
        <v>48</v>
      </c>
      <c r="AD173" s="43" t="s">
        <v>1167</v>
      </c>
      <c r="AE173" s="125">
        <v>0</v>
      </c>
      <c r="AF173" s="125">
        <v>0</v>
      </c>
      <c r="AG173" s="455"/>
      <c r="AH173" s="497"/>
      <c r="AI173" s="43" t="s">
        <v>1059</v>
      </c>
      <c r="AJ173" s="43" t="s">
        <v>1060</v>
      </c>
      <c r="AK173" s="196"/>
      <c r="AL173" s="564"/>
      <c r="AM173" s="564"/>
      <c r="AN173" s="528"/>
      <c r="AO173" s="528"/>
      <c r="AP173" s="43"/>
    </row>
    <row r="174" spans="1:42" ht="80.099999999999994" customHeight="1" x14ac:dyDescent="0.25">
      <c r="A174" s="43" t="s">
        <v>389</v>
      </c>
      <c r="B174" s="31" t="s">
        <v>323</v>
      </c>
      <c r="C174" s="43" t="s">
        <v>332</v>
      </c>
      <c r="D174" s="43" t="s">
        <v>330</v>
      </c>
      <c r="E174" s="75" t="s">
        <v>590</v>
      </c>
      <c r="F174" s="84">
        <v>2024130010234</v>
      </c>
      <c r="G174" s="43" t="s">
        <v>591</v>
      </c>
      <c r="H174" s="45" t="s">
        <v>692</v>
      </c>
      <c r="I174" s="43" t="s">
        <v>867</v>
      </c>
      <c r="J174" s="98">
        <v>0.7</v>
      </c>
      <c r="K174" s="43" t="s">
        <v>868</v>
      </c>
      <c r="L174" s="43" t="s">
        <v>187</v>
      </c>
      <c r="M174" s="43" t="s">
        <v>742</v>
      </c>
      <c r="N174" s="43">
        <v>30</v>
      </c>
      <c r="O174" s="301">
        <v>0</v>
      </c>
      <c r="P174" s="142">
        <f t="shared" si="4"/>
        <v>0</v>
      </c>
      <c r="Q174" s="120" t="s">
        <v>1178</v>
      </c>
      <c r="R174" s="120" t="s">
        <v>1163</v>
      </c>
      <c r="S174" s="51">
        <v>270</v>
      </c>
      <c r="T174" s="43" t="s">
        <v>1179</v>
      </c>
      <c r="U174" s="51" t="s">
        <v>1023</v>
      </c>
      <c r="V174" s="43" t="s">
        <v>594</v>
      </c>
      <c r="W174" s="43" t="s">
        <v>1056</v>
      </c>
      <c r="X174" s="43" t="s">
        <v>1057</v>
      </c>
      <c r="Y174" s="43" t="s">
        <v>1044</v>
      </c>
      <c r="Z174" s="43" t="s">
        <v>1061</v>
      </c>
      <c r="AA174" s="125">
        <v>1000000000</v>
      </c>
      <c r="AB174" s="43" t="s">
        <v>49</v>
      </c>
      <c r="AC174" s="43" t="s">
        <v>48</v>
      </c>
      <c r="AD174" s="43" t="s">
        <v>1198</v>
      </c>
      <c r="AE174" s="125">
        <v>1000000000</v>
      </c>
      <c r="AF174" s="125">
        <v>1000000000</v>
      </c>
      <c r="AG174" s="455"/>
      <c r="AH174" s="497"/>
      <c r="AI174" s="43" t="s">
        <v>1059</v>
      </c>
      <c r="AJ174" s="43" t="s">
        <v>1060</v>
      </c>
      <c r="AK174" s="196"/>
      <c r="AL174" s="564"/>
      <c r="AM174" s="564"/>
      <c r="AN174" s="528"/>
      <c r="AO174" s="528"/>
      <c r="AP174" s="43"/>
    </row>
    <row r="175" spans="1:42" ht="80.099999999999994" customHeight="1" x14ac:dyDescent="0.25">
      <c r="A175" s="43" t="s">
        <v>389</v>
      </c>
      <c r="B175" s="31" t="s">
        <v>323</v>
      </c>
      <c r="C175" s="43" t="s">
        <v>343</v>
      </c>
      <c r="D175" s="43" t="s">
        <v>331</v>
      </c>
      <c r="E175" s="75" t="s">
        <v>590</v>
      </c>
      <c r="F175" s="84">
        <v>2024130010234</v>
      </c>
      <c r="G175" s="43" t="s">
        <v>591</v>
      </c>
      <c r="H175" s="45" t="s">
        <v>693</v>
      </c>
      <c r="I175" s="43" t="s">
        <v>857</v>
      </c>
      <c r="J175" s="98">
        <v>0.3</v>
      </c>
      <c r="K175" s="43" t="s">
        <v>331</v>
      </c>
      <c r="L175" s="43" t="s">
        <v>187</v>
      </c>
      <c r="M175" s="43" t="s">
        <v>739</v>
      </c>
      <c r="N175" s="43">
        <v>1</v>
      </c>
      <c r="O175" s="301">
        <v>0</v>
      </c>
      <c r="P175" s="142">
        <f t="shared" si="4"/>
        <v>0</v>
      </c>
      <c r="Q175" s="120" t="s">
        <v>1178</v>
      </c>
      <c r="R175" s="120" t="s">
        <v>1163</v>
      </c>
      <c r="S175" s="51">
        <v>270</v>
      </c>
      <c r="T175" s="43" t="s">
        <v>1179</v>
      </c>
      <c r="U175" s="51" t="s">
        <v>1023</v>
      </c>
      <c r="V175" s="43" t="s">
        <v>594</v>
      </c>
      <c r="W175" s="43" t="s">
        <v>1056</v>
      </c>
      <c r="X175" s="43" t="s">
        <v>1057</v>
      </c>
      <c r="Y175" s="43" t="s">
        <v>1044</v>
      </c>
      <c r="Z175" s="43" t="s">
        <v>1062</v>
      </c>
      <c r="AA175" s="124">
        <v>0</v>
      </c>
      <c r="AB175" s="43" t="s">
        <v>49</v>
      </c>
      <c r="AC175" s="43" t="s">
        <v>48</v>
      </c>
      <c r="AD175" s="43" t="s">
        <v>1167</v>
      </c>
      <c r="AE175" s="124">
        <v>0</v>
      </c>
      <c r="AF175" s="125">
        <v>0</v>
      </c>
      <c r="AG175" s="456"/>
      <c r="AH175" s="498"/>
      <c r="AI175" s="43" t="s">
        <v>1059</v>
      </c>
      <c r="AJ175" s="43" t="s">
        <v>1060</v>
      </c>
      <c r="AK175" s="196"/>
      <c r="AL175" s="565"/>
      <c r="AM175" s="565"/>
      <c r="AN175" s="529"/>
      <c r="AO175" s="529"/>
      <c r="AP175" s="43"/>
    </row>
    <row r="176" spans="1:42" ht="80.099999999999994" customHeight="1" x14ac:dyDescent="0.25">
      <c r="A176" s="515"/>
      <c r="B176" s="516"/>
      <c r="C176" s="516"/>
      <c r="D176" s="517"/>
      <c r="E176" s="518" t="s">
        <v>1401</v>
      </c>
      <c r="F176" s="519"/>
      <c r="G176" s="519"/>
      <c r="H176" s="519"/>
      <c r="I176" s="519"/>
      <c r="J176" s="519"/>
      <c r="K176" s="519"/>
      <c r="L176" s="519"/>
      <c r="M176" s="519"/>
      <c r="N176" s="519"/>
      <c r="O176" s="520"/>
      <c r="P176" s="303">
        <f>AVERAGE(P172:P175)</f>
        <v>0</v>
      </c>
      <c r="Q176" s="120"/>
      <c r="R176" s="120"/>
      <c r="S176" s="51"/>
      <c r="T176" s="43"/>
      <c r="U176" s="51"/>
      <c r="V176" s="43"/>
      <c r="W176" s="43"/>
      <c r="X176" s="43"/>
      <c r="Y176" s="43"/>
      <c r="Z176" s="43"/>
      <c r="AA176" s="124"/>
      <c r="AB176" s="43"/>
      <c r="AC176" s="43"/>
      <c r="AD176" s="43"/>
      <c r="AE176" s="124"/>
      <c r="AF176" s="125"/>
      <c r="AG176" s="220"/>
      <c r="AH176" s="333"/>
      <c r="AI176" s="43"/>
      <c r="AJ176" s="515"/>
      <c r="AK176" s="516"/>
      <c r="AL176" s="516"/>
      <c r="AM176" s="517"/>
      <c r="AN176" s="328"/>
      <c r="AO176" s="328"/>
      <c r="AP176" s="219"/>
    </row>
    <row r="177" spans="1:42" ht="80.099999999999994" customHeight="1" x14ac:dyDescent="0.25">
      <c r="A177" s="43" t="s">
        <v>389</v>
      </c>
      <c r="B177" s="31" t="s">
        <v>333</v>
      </c>
      <c r="C177" s="43" t="s">
        <v>332</v>
      </c>
      <c r="D177" s="43" t="s">
        <v>340</v>
      </c>
      <c r="E177" s="76" t="s">
        <v>595</v>
      </c>
      <c r="F177" s="84">
        <v>2024130010237</v>
      </c>
      <c r="G177" s="43" t="s">
        <v>596</v>
      </c>
      <c r="H177" s="48" t="s">
        <v>694</v>
      </c>
      <c r="I177" s="43" t="s">
        <v>821</v>
      </c>
      <c r="J177" s="98">
        <v>0.5</v>
      </c>
      <c r="K177" s="43" t="s">
        <v>869</v>
      </c>
      <c r="L177" s="43" t="s">
        <v>187</v>
      </c>
      <c r="M177" s="43" t="s">
        <v>736</v>
      </c>
      <c r="N177" s="51">
        <v>14</v>
      </c>
      <c r="O177" s="301">
        <v>4</v>
      </c>
      <c r="P177" s="142">
        <f t="shared" si="4"/>
        <v>0.2857142857142857</v>
      </c>
      <c r="Q177" s="128" t="s">
        <v>1168</v>
      </c>
      <c r="R177" s="128" t="s">
        <v>1163</v>
      </c>
      <c r="S177" s="51">
        <v>300</v>
      </c>
      <c r="T177" s="51" t="s">
        <v>1164</v>
      </c>
      <c r="U177" s="51" t="s">
        <v>1023</v>
      </c>
      <c r="V177" s="43" t="s">
        <v>557</v>
      </c>
      <c r="W177" s="43" t="s">
        <v>1063</v>
      </c>
      <c r="X177" s="43" t="s">
        <v>1064</v>
      </c>
      <c r="Y177" s="43" t="s">
        <v>1044</v>
      </c>
      <c r="Z177" s="43" t="s">
        <v>1209</v>
      </c>
      <c r="AA177" s="174">
        <v>388476500</v>
      </c>
      <c r="AB177" s="43" t="s">
        <v>1173</v>
      </c>
      <c r="AC177" s="43" t="s">
        <v>40</v>
      </c>
      <c r="AD177" s="43" t="s">
        <v>1210</v>
      </c>
      <c r="AE177" s="174">
        <v>388476500</v>
      </c>
      <c r="AF177" s="174">
        <v>388476500</v>
      </c>
      <c r="AG177" s="461">
        <v>776953000</v>
      </c>
      <c r="AH177" s="579">
        <v>0</v>
      </c>
      <c r="AI177" s="43" t="s">
        <v>48</v>
      </c>
      <c r="AJ177" s="175" t="s">
        <v>1211</v>
      </c>
      <c r="AK177" s="152"/>
      <c r="AL177" s="563">
        <v>0</v>
      </c>
      <c r="AM177" s="563">
        <v>0</v>
      </c>
      <c r="AN177" s="527">
        <v>0</v>
      </c>
      <c r="AO177" s="527">
        <v>0</v>
      </c>
      <c r="AP177" s="505" t="s">
        <v>1276</v>
      </c>
    </row>
    <row r="178" spans="1:42" ht="80.099999999999994" customHeight="1" x14ac:dyDescent="0.25">
      <c r="A178" s="43" t="s">
        <v>389</v>
      </c>
      <c r="B178" s="31" t="s">
        <v>333</v>
      </c>
      <c r="C178" s="43" t="s">
        <v>332</v>
      </c>
      <c r="D178" s="43" t="s">
        <v>340</v>
      </c>
      <c r="E178" s="76" t="s">
        <v>595</v>
      </c>
      <c r="F178" s="84">
        <v>2024130010237</v>
      </c>
      <c r="G178" s="43" t="s">
        <v>596</v>
      </c>
      <c r="H178" s="48" t="s">
        <v>695</v>
      </c>
      <c r="I178" s="43" t="s">
        <v>821</v>
      </c>
      <c r="J178" s="98">
        <v>0.5</v>
      </c>
      <c r="K178" s="43" t="s">
        <v>870</v>
      </c>
      <c r="L178" s="43" t="s">
        <v>187</v>
      </c>
      <c r="M178" s="43" t="s">
        <v>736</v>
      </c>
      <c r="N178" s="51">
        <v>14</v>
      </c>
      <c r="O178" s="301">
        <v>4</v>
      </c>
      <c r="P178" s="142">
        <f t="shared" si="4"/>
        <v>0.2857142857142857</v>
      </c>
      <c r="Q178" s="128" t="s">
        <v>1168</v>
      </c>
      <c r="R178" s="128" t="s">
        <v>1163</v>
      </c>
      <c r="S178" s="51">
        <v>300</v>
      </c>
      <c r="T178" s="51" t="s">
        <v>1164</v>
      </c>
      <c r="U178" s="43" t="s">
        <v>1023</v>
      </c>
      <c r="V178" s="43" t="s">
        <v>557</v>
      </c>
      <c r="W178" s="43" t="s">
        <v>1063</v>
      </c>
      <c r="X178" s="43" t="s">
        <v>1064</v>
      </c>
      <c r="Y178" s="43" t="s">
        <v>1044</v>
      </c>
      <c r="Z178" s="43" t="s">
        <v>1209</v>
      </c>
      <c r="AA178" s="174">
        <v>388476500</v>
      </c>
      <c r="AB178" s="43" t="s">
        <v>1173</v>
      </c>
      <c r="AC178" s="43" t="s">
        <v>40</v>
      </c>
      <c r="AD178" s="43" t="s">
        <v>1210</v>
      </c>
      <c r="AE178" s="174">
        <v>388476500</v>
      </c>
      <c r="AF178" s="174">
        <v>388476500</v>
      </c>
      <c r="AG178" s="455"/>
      <c r="AH178" s="580"/>
      <c r="AI178" s="43" t="s">
        <v>48</v>
      </c>
      <c r="AJ178" s="43"/>
      <c r="AK178" s="152"/>
      <c r="AL178" s="564"/>
      <c r="AM178" s="564"/>
      <c r="AN178" s="528"/>
      <c r="AO178" s="528"/>
      <c r="AP178" s="510"/>
    </row>
    <row r="179" spans="1:42" ht="225" x14ac:dyDescent="0.25">
      <c r="A179" s="43" t="s">
        <v>389</v>
      </c>
      <c r="B179" s="31" t="s">
        <v>333</v>
      </c>
      <c r="C179" s="43" t="s">
        <v>343</v>
      </c>
      <c r="D179" s="43" t="s">
        <v>341</v>
      </c>
      <c r="E179" s="76" t="s">
        <v>595</v>
      </c>
      <c r="F179" s="84">
        <v>2024130010237</v>
      </c>
      <c r="G179" s="43" t="s">
        <v>596</v>
      </c>
      <c r="H179" s="45" t="s">
        <v>695</v>
      </c>
      <c r="I179" s="43" t="s">
        <v>871</v>
      </c>
      <c r="J179" s="98">
        <v>0.5</v>
      </c>
      <c r="K179" s="85" t="s">
        <v>872</v>
      </c>
      <c r="L179" s="43" t="s">
        <v>187</v>
      </c>
      <c r="M179" s="43" t="s">
        <v>743</v>
      </c>
      <c r="N179" s="51" t="s">
        <v>224</v>
      </c>
      <c r="O179" s="263" t="s">
        <v>224</v>
      </c>
      <c r="P179" s="142" t="s">
        <v>224</v>
      </c>
      <c r="Q179" s="51" t="s">
        <v>224</v>
      </c>
      <c r="R179" s="51" t="s">
        <v>224</v>
      </c>
      <c r="S179" s="51" t="s">
        <v>224</v>
      </c>
      <c r="T179" s="51" t="s">
        <v>224</v>
      </c>
      <c r="U179" s="51" t="s">
        <v>224</v>
      </c>
      <c r="V179" s="43" t="s">
        <v>557</v>
      </c>
      <c r="W179" s="43" t="s">
        <v>1063</v>
      </c>
      <c r="X179" s="43" t="s">
        <v>1064</v>
      </c>
      <c r="Y179" s="51" t="s">
        <v>224</v>
      </c>
      <c r="Z179" s="51" t="s">
        <v>224</v>
      </c>
      <c r="AA179" s="51" t="s">
        <v>224</v>
      </c>
      <c r="AB179" s="51" t="s">
        <v>224</v>
      </c>
      <c r="AC179" s="51" t="s">
        <v>224</v>
      </c>
      <c r="AD179" s="51" t="s">
        <v>224</v>
      </c>
      <c r="AE179" s="43"/>
      <c r="AF179" s="43"/>
      <c r="AG179" s="456"/>
      <c r="AH179" s="581"/>
      <c r="AI179" s="43"/>
      <c r="AJ179" s="43"/>
      <c r="AK179" s="152"/>
      <c r="AL179" s="565"/>
      <c r="AM179" s="565"/>
      <c r="AN179" s="529"/>
      <c r="AO179" s="529"/>
      <c r="AP179" s="506"/>
    </row>
    <row r="180" spans="1:42" ht="87.75" customHeight="1" x14ac:dyDescent="0.25">
      <c r="A180" s="515"/>
      <c r="B180" s="516"/>
      <c r="C180" s="516"/>
      <c r="D180" s="517"/>
      <c r="E180" s="518" t="s">
        <v>1402</v>
      </c>
      <c r="F180" s="519"/>
      <c r="G180" s="519"/>
      <c r="H180" s="519"/>
      <c r="I180" s="519"/>
      <c r="J180" s="519"/>
      <c r="K180" s="519"/>
      <c r="L180" s="519"/>
      <c r="M180" s="519"/>
      <c r="N180" s="519"/>
      <c r="O180" s="520"/>
      <c r="P180" s="303">
        <f>AVERAGE(P177:P178)</f>
        <v>0.2857142857142857</v>
      </c>
      <c r="Q180" s="51"/>
      <c r="R180" s="51"/>
      <c r="S180" s="51"/>
      <c r="T180" s="51"/>
      <c r="U180" s="51"/>
      <c r="V180" s="43"/>
      <c r="W180" s="43"/>
      <c r="X180" s="43"/>
      <c r="Y180" s="51"/>
      <c r="Z180" s="51"/>
      <c r="AA180" s="99"/>
      <c r="AB180" s="51"/>
      <c r="AC180" s="51"/>
      <c r="AD180" s="51"/>
      <c r="AE180" s="272"/>
      <c r="AF180" s="272"/>
      <c r="AG180" s="220"/>
      <c r="AH180" s="333"/>
      <c r="AI180" s="43"/>
      <c r="AJ180" s="515"/>
      <c r="AK180" s="516"/>
      <c r="AL180" s="516"/>
      <c r="AM180" s="517"/>
      <c r="AN180" s="362"/>
      <c r="AO180" s="362"/>
      <c r="AP180" s="214"/>
    </row>
    <row r="181" spans="1:42" ht="80.099999999999994" customHeight="1" x14ac:dyDescent="0.25">
      <c r="A181" s="43" t="s">
        <v>204</v>
      </c>
      <c r="B181" s="31" t="s">
        <v>333</v>
      </c>
      <c r="C181" s="43" t="s">
        <v>364</v>
      </c>
      <c r="D181" s="43" t="s">
        <v>342</v>
      </c>
      <c r="E181" s="105" t="s">
        <v>581</v>
      </c>
      <c r="F181" s="84">
        <v>2024130010233</v>
      </c>
      <c r="G181" s="43" t="s">
        <v>597</v>
      </c>
      <c r="H181" s="43" t="s">
        <v>598</v>
      </c>
      <c r="I181" s="43" t="s">
        <v>818</v>
      </c>
      <c r="J181" s="98">
        <v>1</v>
      </c>
      <c r="K181" s="43" t="s">
        <v>873</v>
      </c>
      <c r="L181" s="43" t="s">
        <v>187</v>
      </c>
      <c r="M181" s="43" t="s">
        <v>711</v>
      </c>
      <c r="N181" s="51">
        <v>10</v>
      </c>
      <c r="O181" s="301">
        <v>3</v>
      </c>
      <c r="P181" s="142">
        <f t="shared" si="4"/>
        <v>0.3</v>
      </c>
      <c r="Q181" s="128" t="s">
        <v>1168</v>
      </c>
      <c r="R181" s="128" t="s">
        <v>1163</v>
      </c>
      <c r="S181" s="51">
        <v>300</v>
      </c>
      <c r="T181" s="51" t="s">
        <v>1164</v>
      </c>
      <c r="U181" s="43" t="s">
        <v>908</v>
      </c>
      <c r="V181" s="43" t="s">
        <v>557</v>
      </c>
      <c r="W181" s="56" t="s">
        <v>1212</v>
      </c>
      <c r="X181" s="56" t="s">
        <v>1213</v>
      </c>
      <c r="Y181" s="43" t="s">
        <v>1044</v>
      </c>
      <c r="Z181" s="43" t="s">
        <v>598</v>
      </c>
      <c r="AA181" s="176">
        <v>52250000</v>
      </c>
      <c r="AB181" s="43" t="s">
        <v>1173</v>
      </c>
      <c r="AC181" s="43" t="s">
        <v>40</v>
      </c>
      <c r="AD181" s="43" t="s">
        <v>1210</v>
      </c>
      <c r="AE181" s="176">
        <v>52250000</v>
      </c>
      <c r="AF181" s="176">
        <v>52250000</v>
      </c>
      <c r="AG181" s="454"/>
      <c r="AH181" s="496">
        <v>335000000</v>
      </c>
      <c r="AI181" s="43" t="s">
        <v>40</v>
      </c>
      <c r="AJ181" s="43" t="s">
        <v>1052</v>
      </c>
      <c r="AK181" s="196"/>
      <c r="AL181" s="563">
        <v>0</v>
      </c>
      <c r="AM181" s="563">
        <v>0</v>
      </c>
      <c r="AN181" s="527">
        <v>0</v>
      </c>
      <c r="AO181" s="527">
        <v>0</v>
      </c>
      <c r="AP181" s="511" t="s">
        <v>1275</v>
      </c>
    </row>
    <row r="182" spans="1:42" ht="80.099999999999994" customHeight="1" x14ac:dyDescent="0.25">
      <c r="A182" s="43" t="s">
        <v>204</v>
      </c>
      <c r="B182" s="31" t="s">
        <v>333</v>
      </c>
      <c r="C182" s="43" t="s">
        <v>364</v>
      </c>
      <c r="D182" s="43" t="s">
        <v>342</v>
      </c>
      <c r="E182" s="105" t="s">
        <v>581</v>
      </c>
      <c r="F182" s="84">
        <v>2024130010233</v>
      </c>
      <c r="G182" s="43" t="s">
        <v>597</v>
      </c>
      <c r="H182" s="43" t="s">
        <v>598</v>
      </c>
      <c r="I182" s="43" t="s">
        <v>818</v>
      </c>
      <c r="J182" s="98">
        <v>1</v>
      </c>
      <c r="K182" s="43" t="s">
        <v>874</v>
      </c>
      <c r="L182" s="43" t="s">
        <v>187</v>
      </c>
      <c r="M182" s="43" t="s">
        <v>711</v>
      </c>
      <c r="N182" s="51">
        <v>10</v>
      </c>
      <c r="O182" s="301">
        <v>3</v>
      </c>
      <c r="P182" s="142">
        <f t="shared" si="4"/>
        <v>0.3</v>
      </c>
      <c r="Q182" s="128" t="s">
        <v>1168</v>
      </c>
      <c r="R182" s="128" t="s">
        <v>1163</v>
      </c>
      <c r="S182" s="51">
        <v>300</v>
      </c>
      <c r="T182" s="51" t="s">
        <v>1164</v>
      </c>
      <c r="U182" s="43" t="s">
        <v>908</v>
      </c>
      <c r="V182" s="43" t="s">
        <v>557</v>
      </c>
      <c r="W182" s="56" t="s">
        <v>1212</v>
      </c>
      <c r="X182" s="56" t="s">
        <v>1213</v>
      </c>
      <c r="Y182" s="43" t="s">
        <v>1044</v>
      </c>
      <c r="Z182" s="43" t="s">
        <v>598</v>
      </c>
      <c r="AA182" s="177">
        <f>156750000-52250000</f>
        <v>104500000</v>
      </c>
      <c r="AB182" s="43" t="s">
        <v>1173</v>
      </c>
      <c r="AC182" s="43" t="s">
        <v>40</v>
      </c>
      <c r="AD182" s="43" t="s">
        <v>1210</v>
      </c>
      <c r="AE182" s="177">
        <f>156750000-52250000</f>
        <v>104500000</v>
      </c>
      <c r="AF182" s="177">
        <f>156750000-52250000</f>
        <v>104500000</v>
      </c>
      <c r="AG182" s="455"/>
      <c r="AH182" s="497"/>
      <c r="AI182" s="43" t="s">
        <v>40</v>
      </c>
      <c r="AJ182" s="43" t="s">
        <v>1052</v>
      </c>
      <c r="AK182" s="196"/>
      <c r="AL182" s="564"/>
      <c r="AM182" s="564"/>
      <c r="AN182" s="528"/>
      <c r="AO182" s="528"/>
      <c r="AP182" s="512"/>
    </row>
    <row r="183" spans="1:42" ht="80.099999999999994" customHeight="1" x14ac:dyDescent="0.25">
      <c r="A183" s="43" t="s">
        <v>204</v>
      </c>
      <c r="B183" s="31" t="s">
        <v>333</v>
      </c>
      <c r="C183" s="43" t="s">
        <v>364</v>
      </c>
      <c r="D183" s="43" t="s">
        <v>342</v>
      </c>
      <c r="E183" s="105" t="s">
        <v>581</v>
      </c>
      <c r="F183" s="84">
        <v>2024130010233</v>
      </c>
      <c r="G183" s="43" t="s">
        <v>597</v>
      </c>
      <c r="H183" s="43" t="s">
        <v>598</v>
      </c>
      <c r="I183" s="43" t="s">
        <v>818</v>
      </c>
      <c r="J183" s="98">
        <v>1</v>
      </c>
      <c r="K183" s="43" t="s">
        <v>599</v>
      </c>
      <c r="L183" s="43" t="s">
        <v>187</v>
      </c>
      <c r="M183" s="43" t="s">
        <v>711</v>
      </c>
      <c r="N183" s="51">
        <v>10</v>
      </c>
      <c r="O183" s="301">
        <v>0</v>
      </c>
      <c r="P183" s="142">
        <f t="shared" si="4"/>
        <v>0</v>
      </c>
      <c r="Q183" s="128" t="s">
        <v>1178</v>
      </c>
      <c r="R183" s="128" t="s">
        <v>1163</v>
      </c>
      <c r="S183" s="51">
        <v>270</v>
      </c>
      <c r="T183" s="51" t="s">
        <v>1164</v>
      </c>
      <c r="U183" s="43" t="s">
        <v>1023</v>
      </c>
      <c r="V183" s="43" t="s">
        <v>557</v>
      </c>
      <c r="W183" s="56" t="s">
        <v>1212</v>
      </c>
      <c r="X183" s="56" t="s">
        <v>1213</v>
      </c>
      <c r="Y183" s="43" t="s">
        <v>1044</v>
      </c>
      <c r="Z183" s="43" t="s">
        <v>598</v>
      </c>
      <c r="AA183" s="178">
        <v>178250000</v>
      </c>
      <c r="AB183" s="43" t="s">
        <v>1173</v>
      </c>
      <c r="AC183" s="43" t="s">
        <v>40</v>
      </c>
      <c r="AD183" s="43" t="s">
        <v>1177</v>
      </c>
      <c r="AE183" s="178">
        <v>178250000</v>
      </c>
      <c r="AF183" s="178">
        <v>178250000</v>
      </c>
      <c r="AG183" s="456"/>
      <c r="AH183" s="498"/>
      <c r="AI183" s="43" t="s">
        <v>40</v>
      </c>
      <c r="AJ183" s="43" t="s">
        <v>1052</v>
      </c>
      <c r="AK183" s="196"/>
      <c r="AL183" s="565"/>
      <c r="AM183" s="565"/>
      <c r="AN183" s="529"/>
      <c r="AO183" s="529"/>
      <c r="AP183" s="512"/>
    </row>
    <row r="184" spans="1:42" ht="80.099999999999994" customHeight="1" x14ac:dyDescent="0.25">
      <c r="A184" s="515"/>
      <c r="B184" s="516"/>
      <c r="C184" s="516"/>
      <c r="D184" s="517"/>
      <c r="E184" s="518" t="s">
        <v>1403</v>
      </c>
      <c r="F184" s="519"/>
      <c r="G184" s="519"/>
      <c r="H184" s="519"/>
      <c r="I184" s="519"/>
      <c r="J184" s="519"/>
      <c r="K184" s="519"/>
      <c r="L184" s="519"/>
      <c r="M184" s="519"/>
      <c r="N184" s="519"/>
      <c r="O184" s="520"/>
      <c r="P184" s="303">
        <f>AVERAGE(P181:P183)</f>
        <v>0.19999999999999998</v>
      </c>
      <c r="Q184" s="128"/>
      <c r="R184" s="128"/>
      <c r="S184" s="51"/>
      <c r="T184" s="51"/>
      <c r="U184" s="43"/>
      <c r="V184" s="43"/>
      <c r="W184" s="56"/>
      <c r="X184" s="56"/>
      <c r="Y184" s="43"/>
      <c r="Z184" s="43"/>
      <c r="AA184" s="178"/>
      <c r="AB184" s="43"/>
      <c r="AC184" s="43"/>
      <c r="AD184" s="43"/>
      <c r="AE184" s="178"/>
      <c r="AF184" s="178"/>
      <c r="AG184" s="220"/>
      <c r="AH184" s="333"/>
      <c r="AI184" s="43"/>
      <c r="AJ184" s="515"/>
      <c r="AK184" s="516"/>
      <c r="AL184" s="516"/>
      <c r="AM184" s="517"/>
      <c r="AN184" s="366"/>
      <c r="AO184" s="366"/>
      <c r="AP184" s="217"/>
    </row>
    <row r="185" spans="1:42" ht="80.099999999999994" customHeight="1" x14ac:dyDescent="0.25">
      <c r="A185" s="43" t="s">
        <v>397</v>
      </c>
      <c r="B185" s="31" t="s">
        <v>344</v>
      </c>
      <c r="C185" s="43" t="s">
        <v>343</v>
      </c>
      <c r="D185" s="43" t="s">
        <v>357</v>
      </c>
      <c r="E185" s="64" t="s">
        <v>600</v>
      </c>
      <c r="F185" s="84">
        <v>2024130010248</v>
      </c>
      <c r="G185" s="43" t="s">
        <v>601</v>
      </c>
      <c r="H185" s="43" t="s">
        <v>602</v>
      </c>
      <c r="I185" s="43" t="s">
        <v>875</v>
      </c>
      <c r="J185" s="98">
        <v>1</v>
      </c>
      <c r="K185" s="43" t="s">
        <v>603</v>
      </c>
      <c r="L185" s="43" t="s">
        <v>187</v>
      </c>
      <c r="M185" s="31" t="s">
        <v>744</v>
      </c>
      <c r="N185" s="43">
        <v>1</v>
      </c>
      <c r="O185" s="267">
        <v>0</v>
      </c>
      <c r="P185" s="142">
        <f t="shared" si="4"/>
        <v>0</v>
      </c>
      <c r="Q185" s="128">
        <v>45689</v>
      </c>
      <c r="R185" s="128">
        <v>46022</v>
      </c>
      <c r="S185" s="43">
        <v>330</v>
      </c>
      <c r="T185" s="43">
        <v>2600</v>
      </c>
      <c r="U185" s="43" t="s">
        <v>908</v>
      </c>
      <c r="V185" s="51" t="s">
        <v>624</v>
      </c>
      <c r="W185" s="43" t="s">
        <v>1214</v>
      </c>
      <c r="X185" s="43" t="s">
        <v>1215</v>
      </c>
      <c r="Y185" s="43" t="s">
        <v>896</v>
      </c>
      <c r="Z185" s="43" t="s">
        <v>1216</v>
      </c>
      <c r="AA185" s="43">
        <v>0</v>
      </c>
      <c r="AB185" s="121" t="s">
        <v>63</v>
      </c>
      <c r="AC185" s="121" t="s">
        <v>40</v>
      </c>
      <c r="AD185" s="120">
        <v>45717</v>
      </c>
      <c r="AE185" s="43">
        <v>0</v>
      </c>
      <c r="AF185" s="126"/>
      <c r="AG185" s="471">
        <v>20071451781</v>
      </c>
      <c r="AH185" s="570">
        <v>32523643956.369999</v>
      </c>
      <c r="AI185" s="43" t="s">
        <v>912</v>
      </c>
      <c r="AJ185" s="43" t="s">
        <v>1070</v>
      </c>
      <c r="AK185" s="200">
        <v>0</v>
      </c>
      <c r="AL185" s="563">
        <v>0</v>
      </c>
      <c r="AM185" s="563">
        <v>0</v>
      </c>
      <c r="AN185" s="576">
        <v>0</v>
      </c>
      <c r="AO185" s="576">
        <v>0</v>
      </c>
      <c r="AP185" s="44"/>
    </row>
    <row r="186" spans="1:42" ht="80.099999999999994" customHeight="1" x14ac:dyDescent="0.25">
      <c r="A186" s="43" t="s">
        <v>397</v>
      </c>
      <c r="B186" s="31" t="s">
        <v>344</v>
      </c>
      <c r="C186" s="43" t="s">
        <v>343</v>
      </c>
      <c r="D186" s="43" t="s">
        <v>357</v>
      </c>
      <c r="E186" s="64" t="s">
        <v>600</v>
      </c>
      <c r="F186" s="84">
        <v>2024130010248</v>
      </c>
      <c r="G186" s="43" t="s">
        <v>601</v>
      </c>
      <c r="H186" s="43" t="s">
        <v>602</v>
      </c>
      <c r="I186" s="43" t="s">
        <v>875</v>
      </c>
      <c r="J186" s="98">
        <v>1</v>
      </c>
      <c r="K186" s="43" t="s">
        <v>876</v>
      </c>
      <c r="L186" s="43" t="s">
        <v>187</v>
      </c>
      <c r="M186" s="43" t="s">
        <v>744</v>
      </c>
      <c r="N186" s="43">
        <v>2600</v>
      </c>
      <c r="O186" s="267">
        <v>0</v>
      </c>
      <c r="P186" s="142">
        <f t="shared" si="4"/>
        <v>0</v>
      </c>
      <c r="Q186" s="128">
        <v>45689</v>
      </c>
      <c r="R186" s="128">
        <v>46022</v>
      </c>
      <c r="S186" s="43">
        <v>330</v>
      </c>
      <c r="T186" s="43">
        <v>2600</v>
      </c>
      <c r="U186" s="43" t="s">
        <v>908</v>
      </c>
      <c r="V186" s="51" t="s">
        <v>624</v>
      </c>
      <c r="W186" s="43" t="s">
        <v>1066</v>
      </c>
      <c r="X186" s="43" t="s">
        <v>1067</v>
      </c>
      <c r="Y186" s="43" t="s">
        <v>896</v>
      </c>
      <c r="Z186" s="43" t="s">
        <v>1068</v>
      </c>
      <c r="AA186" s="124">
        <v>18064306602.900002</v>
      </c>
      <c r="AB186" s="43" t="s">
        <v>63</v>
      </c>
      <c r="AC186" s="43" t="s">
        <v>40</v>
      </c>
      <c r="AD186" s="128">
        <v>45689</v>
      </c>
      <c r="AE186" s="124">
        <v>18064306602.900002</v>
      </c>
      <c r="AF186" s="124"/>
      <c r="AG186" s="472"/>
      <c r="AH186" s="571"/>
      <c r="AI186" s="43" t="s">
        <v>1069</v>
      </c>
      <c r="AJ186" s="43" t="s">
        <v>1070</v>
      </c>
      <c r="AK186" s="200">
        <v>0</v>
      </c>
      <c r="AL186" s="564"/>
      <c r="AM186" s="564"/>
      <c r="AN186" s="577"/>
      <c r="AO186" s="577"/>
      <c r="AP186" s="43" t="s">
        <v>1332</v>
      </c>
    </row>
    <row r="187" spans="1:42" ht="80.099999999999994" customHeight="1" x14ac:dyDescent="0.25">
      <c r="A187" s="43" t="s">
        <v>397</v>
      </c>
      <c r="B187" s="31" t="s">
        <v>344</v>
      </c>
      <c r="C187" s="43" t="s">
        <v>343</v>
      </c>
      <c r="D187" s="43" t="s">
        <v>357</v>
      </c>
      <c r="E187" s="64" t="s">
        <v>600</v>
      </c>
      <c r="F187" s="84">
        <v>2024130010248</v>
      </c>
      <c r="G187" s="43" t="s">
        <v>601</v>
      </c>
      <c r="H187" s="43" t="s">
        <v>602</v>
      </c>
      <c r="I187" s="43" t="s">
        <v>875</v>
      </c>
      <c r="J187" s="98">
        <v>1</v>
      </c>
      <c r="K187" s="31" t="s">
        <v>604</v>
      </c>
      <c r="L187" s="43" t="s">
        <v>187</v>
      </c>
      <c r="M187" s="31" t="s">
        <v>744</v>
      </c>
      <c r="N187" s="43">
        <v>1</v>
      </c>
      <c r="O187" s="267">
        <v>0</v>
      </c>
      <c r="P187" s="142">
        <f t="shared" si="4"/>
        <v>0</v>
      </c>
      <c r="Q187" s="128">
        <v>45717</v>
      </c>
      <c r="R187" s="128">
        <v>45991</v>
      </c>
      <c r="S187" s="43">
        <v>300</v>
      </c>
      <c r="T187" s="43">
        <v>70</v>
      </c>
      <c r="U187" s="43" t="s">
        <v>908</v>
      </c>
      <c r="V187" s="51" t="s">
        <v>624</v>
      </c>
      <c r="W187" s="43" t="s">
        <v>1066</v>
      </c>
      <c r="X187" s="43" t="s">
        <v>1067</v>
      </c>
      <c r="Y187" s="43" t="s">
        <v>896</v>
      </c>
      <c r="Z187" s="43" t="s">
        <v>1217</v>
      </c>
      <c r="AA187" s="43">
        <v>0</v>
      </c>
      <c r="AB187" s="43" t="s">
        <v>63</v>
      </c>
      <c r="AC187" s="43" t="s">
        <v>40</v>
      </c>
      <c r="AD187" s="128">
        <v>45717</v>
      </c>
      <c r="AE187" s="43">
        <v>0</v>
      </c>
      <c r="AF187" s="43"/>
      <c r="AG187" s="472"/>
      <c r="AH187" s="571"/>
      <c r="AI187" s="43" t="s">
        <v>912</v>
      </c>
      <c r="AJ187" s="43" t="s">
        <v>1070</v>
      </c>
      <c r="AK187" s="200">
        <v>0</v>
      </c>
      <c r="AL187" s="564"/>
      <c r="AM187" s="564"/>
      <c r="AN187" s="577"/>
      <c r="AO187" s="577"/>
      <c r="AP187" s="48" t="s">
        <v>1333</v>
      </c>
    </row>
    <row r="188" spans="1:42" ht="80.099999999999994" customHeight="1" x14ac:dyDescent="0.25">
      <c r="A188" s="43" t="s">
        <v>397</v>
      </c>
      <c r="B188" s="31" t="s">
        <v>344</v>
      </c>
      <c r="C188" s="43" t="s">
        <v>343</v>
      </c>
      <c r="D188" s="43" t="s">
        <v>357</v>
      </c>
      <c r="E188" s="64" t="s">
        <v>600</v>
      </c>
      <c r="F188" s="84">
        <v>2024130010248</v>
      </c>
      <c r="G188" s="43" t="s">
        <v>601</v>
      </c>
      <c r="H188" s="43" t="s">
        <v>602</v>
      </c>
      <c r="I188" s="43" t="s">
        <v>875</v>
      </c>
      <c r="J188" s="98">
        <v>1</v>
      </c>
      <c r="K188" s="31" t="s">
        <v>605</v>
      </c>
      <c r="L188" s="43" t="s">
        <v>187</v>
      </c>
      <c r="M188" s="31" t="s">
        <v>744</v>
      </c>
      <c r="N188" s="43">
        <v>70</v>
      </c>
      <c r="O188" s="267">
        <v>0</v>
      </c>
      <c r="P188" s="142">
        <f t="shared" si="4"/>
        <v>0</v>
      </c>
      <c r="Q188" s="128">
        <v>45717</v>
      </c>
      <c r="R188" s="128">
        <v>45991</v>
      </c>
      <c r="S188" s="43">
        <v>300</v>
      </c>
      <c r="T188" s="43">
        <v>70</v>
      </c>
      <c r="U188" s="43" t="s">
        <v>908</v>
      </c>
      <c r="V188" s="51" t="s">
        <v>624</v>
      </c>
      <c r="W188" s="43" t="s">
        <v>1066</v>
      </c>
      <c r="X188" s="43" t="s">
        <v>1067</v>
      </c>
      <c r="Y188" s="43" t="s">
        <v>896</v>
      </c>
      <c r="Z188" s="43" t="s">
        <v>1218</v>
      </c>
      <c r="AA188" s="43">
        <v>0</v>
      </c>
      <c r="AB188" s="43" t="s">
        <v>63</v>
      </c>
      <c r="AC188" s="43" t="s">
        <v>40</v>
      </c>
      <c r="AD188" s="128">
        <v>45717</v>
      </c>
      <c r="AE188" s="43">
        <v>0</v>
      </c>
      <c r="AF188" s="43"/>
      <c r="AG188" s="472"/>
      <c r="AH188" s="571"/>
      <c r="AI188" s="43" t="s">
        <v>912</v>
      </c>
      <c r="AJ188" s="43" t="s">
        <v>1070</v>
      </c>
      <c r="AK188" s="200">
        <v>0</v>
      </c>
      <c r="AL188" s="564"/>
      <c r="AM188" s="564"/>
      <c r="AN188" s="577"/>
      <c r="AO188" s="577"/>
      <c r="AP188" s="48" t="s">
        <v>1333</v>
      </c>
    </row>
    <row r="189" spans="1:42" ht="80.099999999999994" customHeight="1" x14ac:dyDescent="0.25">
      <c r="A189" s="43" t="s">
        <v>391</v>
      </c>
      <c r="B189" s="31" t="s">
        <v>344</v>
      </c>
      <c r="C189" s="43" t="s">
        <v>364</v>
      </c>
      <c r="D189" s="43" t="s">
        <v>358</v>
      </c>
      <c r="E189" s="64" t="s">
        <v>600</v>
      </c>
      <c r="F189" s="84">
        <v>2024130010248</v>
      </c>
      <c r="G189" s="43" t="s">
        <v>601</v>
      </c>
      <c r="H189" s="43" t="s">
        <v>602</v>
      </c>
      <c r="I189" s="43" t="s">
        <v>875</v>
      </c>
      <c r="J189" s="98">
        <v>1</v>
      </c>
      <c r="K189" s="43" t="s">
        <v>877</v>
      </c>
      <c r="L189" s="43" t="s">
        <v>187</v>
      </c>
      <c r="M189" s="43" t="s">
        <v>745</v>
      </c>
      <c r="N189" s="43">
        <v>148</v>
      </c>
      <c r="O189" s="267">
        <v>0</v>
      </c>
      <c r="P189" s="142">
        <f t="shared" si="4"/>
        <v>0</v>
      </c>
      <c r="Q189" s="128">
        <v>45689</v>
      </c>
      <c r="R189" s="128">
        <v>46022</v>
      </c>
      <c r="S189" s="43">
        <v>330</v>
      </c>
      <c r="T189" s="43">
        <v>148</v>
      </c>
      <c r="U189" s="43" t="s">
        <v>908</v>
      </c>
      <c r="V189" s="51" t="s">
        <v>624</v>
      </c>
      <c r="W189" s="43" t="s">
        <v>1066</v>
      </c>
      <c r="X189" s="43" t="s">
        <v>1067</v>
      </c>
      <c r="Y189" s="43" t="s">
        <v>965</v>
      </c>
      <c r="Z189" s="43" t="s">
        <v>1071</v>
      </c>
      <c r="AA189" s="124"/>
      <c r="AB189" s="43" t="s">
        <v>63</v>
      </c>
      <c r="AC189" s="43" t="s">
        <v>40</v>
      </c>
      <c r="AD189" s="128">
        <v>45689</v>
      </c>
      <c r="AE189" s="124">
        <v>2007145178.1000001</v>
      </c>
      <c r="AF189" s="124"/>
      <c r="AG189" s="473"/>
      <c r="AH189" s="572"/>
      <c r="AI189" s="43" t="s">
        <v>1069</v>
      </c>
      <c r="AJ189" s="43" t="s">
        <v>1070</v>
      </c>
      <c r="AK189" s="193">
        <v>0</v>
      </c>
      <c r="AL189" s="565"/>
      <c r="AM189" s="565"/>
      <c r="AN189" s="578"/>
      <c r="AO189" s="578"/>
      <c r="AP189" s="43" t="s">
        <v>1334</v>
      </c>
    </row>
    <row r="190" spans="1:42" ht="80.099999999999994" customHeight="1" x14ac:dyDescent="0.25">
      <c r="A190" s="515"/>
      <c r="B190" s="516"/>
      <c r="C190" s="516"/>
      <c r="D190" s="517"/>
      <c r="E190" s="518" t="s">
        <v>1404</v>
      </c>
      <c r="F190" s="519"/>
      <c r="G190" s="519"/>
      <c r="H190" s="519"/>
      <c r="I190" s="519"/>
      <c r="J190" s="519"/>
      <c r="K190" s="519"/>
      <c r="L190" s="519"/>
      <c r="M190" s="519"/>
      <c r="N190" s="519"/>
      <c r="O190" s="520"/>
      <c r="P190" s="303">
        <f>AVERAGE(P185:P189)</f>
        <v>0</v>
      </c>
      <c r="Q190" s="128"/>
      <c r="R190" s="128"/>
      <c r="S190" s="43"/>
      <c r="T190" s="43"/>
      <c r="U190" s="43"/>
      <c r="V190" s="51"/>
      <c r="W190" s="43"/>
      <c r="X190" s="43"/>
      <c r="Y190" s="43"/>
      <c r="Z190" s="43"/>
      <c r="AA190" s="124"/>
      <c r="AB190" s="43"/>
      <c r="AC190" s="43"/>
      <c r="AD190" s="128"/>
      <c r="AE190" s="124"/>
      <c r="AF190" s="124"/>
      <c r="AG190" s="223"/>
      <c r="AH190" s="340"/>
      <c r="AI190" s="43"/>
      <c r="AJ190" s="515"/>
      <c r="AK190" s="516"/>
      <c r="AL190" s="516"/>
      <c r="AM190" s="517"/>
      <c r="AN190" s="188"/>
      <c r="AO190" s="188"/>
      <c r="AP190" s="43"/>
    </row>
    <row r="191" spans="1:42" ht="80.099999999999994" customHeight="1" x14ac:dyDescent="0.25">
      <c r="A191" s="43" t="s">
        <v>391</v>
      </c>
      <c r="B191" s="31" t="s">
        <v>344</v>
      </c>
      <c r="C191" s="43" t="s">
        <v>377</v>
      </c>
      <c r="D191" s="43" t="s">
        <v>359</v>
      </c>
      <c r="E191" s="106" t="s">
        <v>606</v>
      </c>
      <c r="F191" s="84">
        <v>2024130010249</v>
      </c>
      <c r="G191" s="43" t="s">
        <v>607</v>
      </c>
      <c r="H191" s="43" t="s">
        <v>650</v>
      </c>
      <c r="I191" s="43" t="s">
        <v>879</v>
      </c>
      <c r="J191" s="98">
        <v>0.4</v>
      </c>
      <c r="K191" s="31" t="s">
        <v>608</v>
      </c>
      <c r="L191" s="43" t="s">
        <v>187</v>
      </c>
      <c r="M191" s="43" t="s">
        <v>746</v>
      </c>
      <c r="N191" s="43" t="s">
        <v>224</v>
      </c>
      <c r="O191" s="264" t="s">
        <v>224</v>
      </c>
      <c r="P191" s="31" t="s">
        <v>224</v>
      </c>
      <c r="Q191" s="43" t="s">
        <v>224</v>
      </c>
      <c r="R191" s="43" t="s">
        <v>224</v>
      </c>
      <c r="S191" s="43" t="s">
        <v>224</v>
      </c>
      <c r="T191" s="43" t="s">
        <v>224</v>
      </c>
      <c r="U191" s="43" t="s">
        <v>224</v>
      </c>
      <c r="V191" s="51" t="s">
        <v>624</v>
      </c>
      <c r="W191" s="43" t="s">
        <v>224</v>
      </c>
      <c r="X191" s="43" t="s">
        <v>224</v>
      </c>
      <c r="Y191" s="43" t="s">
        <v>224</v>
      </c>
      <c r="Z191" s="43" t="s">
        <v>224</v>
      </c>
      <c r="AA191" s="43"/>
      <c r="AB191" s="43" t="s">
        <v>224</v>
      </c>
      <c r="AC191" s="43" t="s">
        <v>224</v>
      </c>
      <c r="AD191" s="43"/>
      <c r="AE191" s="43"/>
      <c r="AF191" s="43"/>
      <c r="AG191" s="454">
        <v>500000000</v>
      </c>
      <c r="AH191" s="496">
        <v>240600000</v>
      </c>
      <c r="AI191" s="43" t="s">
        <v>224</v>
      </c>
      <c r="AJ191" s="43" t="s">
        <v>224</v>
      </c>
      <c r="AK191" s="196" t="s">
        <v>224</v>
      </c>
      <c r="AL191" s="563">
        <v>63000000</v>
      </c>
      <c r="AM191" s="563">
        <v>0</v>
      </c>
      <c r="AN191" s="527">
        <f>AL191/AH191</f>
        <v>0.26184538653366585</v>
      </c>
      <c r="AO191" s="527">
        <f>AM191/AH191</f>
        <v>0</v>
      </c>
      <c r="AP191" s="43"/>
    </row>
    <row r="192" spans="1:42" ht="80.099999999999994" customHeight="1" x14ac:dyDescent="0.25">
      <c r="A192" s="43" t="s">
        <v>391</v>
      </c>
      <c r="B192" s="31" t="s">
        <v>344</v>
      </c>
      <c r="C192" s="43" t="s">
        <v>377</v>
      </c>
      <c r="D192" s="43" t="s">
        <v>359</v>
      </c>
      <c r="E192" s="106" t="s">
        <v>606</v>
      </c>
      <c r="F192" s="84">
        <v>2024130010249</v>
      </c>
      <c r="G192" s="43" t="s">
        <v>607</v>
      </c>
      <c r="H192" s="43" t="s">
        <v>650</v>
      </c>
      <c r="I192" s="43" t="s">
        <v>879</v>
      </c>
      <c r="J192" s="98">
        <v>0.4</v>
      </c>
      <c r="K192" s="43" t="s">
        <v>609</v>
      </c>
      <c r="L192" s="43" t="s">
        <v>187</v>
      </c>
      <c r="M192" s="43" t="s">
        <v>746</v>
      </c>
      <c r="N192" s="43">
        <v>6</v>
      </c>
      <c r="O192" s="267">
        <v>1</v>
      </c>
      <c r="P192" s="142">
        <f t="shared" ref="P192:P210" si="5">O192/N192</f>
        <v>0.16666666666666666</v>
      </c>
      <c r="Q192" s="128">
        <v>45689</v>
      </c>
      <c r="R192" s="128">
        <v>46022</v>
      </c>
      <c r="S192" s="43">
        <v>330</v>
      </c>
      <c r="T192" s="43">
        <v>3100</v>
      </c>
      <c r="U192" s="43"/>
      <c r="V192" s="51" t="s">
        <v>624</v>
      </c>
      <c r="W192" s="43" t="s">
        <v>1219</v>
      </c>
      <c r="X192" s="43" t="s">
        <v>1220</v>
      </c>
      <c r="Y192" s="43" t="s">
        <v>896</v>
      </c>
      <c r="Z192" s="43" t="s">
        <v>1221</v>
      </c>
      <c r="AA192" s="179">
        <v>140000000</v>
      </c>
      <c r="AB192" s="43" t="s">
        <v>63</v>
      </c>
      <c r="AC192" s="43" t="s">
        <v>40</v>
      </c>
      <c r="AD192" s="128">
        <v>45689</v>
      </c>
      <c r="AE192" s="179">
        <v>140000000</v>
      </c>
      <c r="AF192" s="179"/>
      <c r="AG192" s="455"/>
      <c r="AH192" s="497"/>
      <c r="AI192" s="43" t="s">
        <v>912</v>
      </c>
      <c r="AJ192" s="43" t="s">
        <v>1229</v>
      </c>
      <c r="AK192" s="196">
        <v>33000000</v>
      </c>
      <c r="AL192" s="564"/>
      <c r="AM192" s="564"/>
      <c r="AN192" s="528"/>
      <c r="AO192" s="528"/>
      <c r="AP192" s="43" t="s">
        <v>1335</v>
      </c>
    </row>
    <row r="193" spans="1:84" ht="80.099999999999994" customHeight="1" x14ac:dyDescent="0.25">
      <c r="A193" s="43" t="s">
        <v>391</v>
      </c>
      <c r="B193" s="31" t="s">
        <v>344</v>
      </c>
      <c r="C193" s="43" t="s">
        <v>377</v>
      </c>
      <c r="D193" s="43" t="s">
        <v>359</v>
      </c>
      <c r="E193" s="106" t="s">
        <v>606</v>
      </c>
      <c r="F193" s="84">
        <v>2024130010249</v>
      </c>
      <c r="G193" s="43" t="s">
        <v>607</v>
      </c>
      <c r="H193" s="43" t="s">
        <v>650</v>
      </c>
      <c r="I193" s="43" t="s">
        <v>879</v>
      </c>
      <c r="J193" s="98">
        <v>0.4</v>
      </c>
      <c r="K193" s="43" t="s">
        <v>610</v>
      </c>
      <c r="L193" s="43" t="s">
        <v>187</v>
      </c>
      <c r="M193" s="43" t="s">
        <v>746</v>
      </c>
      <c r="N193" s="43">
        <v>7</v>
      </c>
      <c r="O193" s="267">
        <v>1</v>
      </c>
      <c r="P193" s="142">
        <f t="shared" si="5"/>
        <v>0.14285714285714285</v>
      </c>
      <c r="Q193" s="128">
        <v>45689</v>
      </c>
      <c r="R193" s="128">
        <v>46022</v>
      </c>
      <c r="S193" s="43">
        <v>330</v>
      </c>
      <c r="T193" s="43">
        <v>3100</v>
      </c>
      <c r="U193" s="43" t="s">
        <v>224</v>
      </c>
      <c r="V193" s="51" t="s">
        <v>624</v>
      </c>
      <c r="W193" s="43" t="s">
        <v>1219</v>
      </c>
      <c r="X193" s="43" t="s">
        <v>1220</v>
      </c>
      <c r="Y193" s="43" t="s">
        <v>896</v>
      </c>
      <c r="Z193" s="43" t="s">
        <v>1221</v>
      </c>
      <c r="AA193" s="179">
        <v>186499996</v>
      </c>
      <c r="AB193" s="43" t="s">
        <v>63</v>
      </c>
      <c r="AC193" s="43" t="s">
        <v>40</v>
      </c>
      <c r="AD193" s="128">
        <v>45689</v>
      </c>
      <c r="AE193" s="179">
        <v>186499996</v>
      </c>
      <c r="AF193" s="43"/>
      <c r="AG193" s="455"/>
      <c r="AH193" s="497"/>
      <c r="AI193" s="43" t="s">
        <v>912</v>
      </c>
      <c r="AJ193" s="43" t="s">
        <v>1229</v>
      </c>
      <c r="AK193" s="196">
        <v>30000000</v>
      </c>
      <c r="AL193" s="564"/>
      <c r="AM193" s="564"/>
      <c r="AN193" s="528"/>
      <c r="AO193" s="528"/>
      <c r="AP193" s="43" t="s">
        <v>1336</v>
      </c>
    </row>
    <row r="194" spans="1:84" ht="80.099999999999994" customHeight="1" x14ac:dyDescent="0.25">
      <c r="A194" s="43" t="s">
        <v>391</v>
      </c>
      <c r="B194" s="31" t="s">
        <v>344</v>
      </c>
      <c r="C194" s="43" t="s">
        <v>399</v>
      </c>
      <c r="D194" s="43" t="s">
        <v>360</v>
      </c>
      <c r="E194" s="106" t="s">
        <v>606</v>
      </c>
      <c r="F194" s="84">
        <v>2024130010249</v>
      </c>
      <c r="G194" s="43" t="s">
        <v>607</v>
      </c>
      <c r="H194" s="43" t="s">
        <v>650</v>
      </c>
      <c r="I194" s="43" t="s">
        <v>878</v>
      </c>
      <c r="J194" s="98">
        <v>0.3</v>
      </c>
      <c r="K194" s="43" t="s">
        <v>611</v>
      </c>
      <c r="L194" s="43" t="s">
        <v>187</v>
      </c>
      <c r="M194" s="43" t="s">
        <v>747</v>
      </c>
      <c r="N194" s="43">
        <v>7</v>
      </c>
      <c r="O194" s="267">
        <v>0</v>
      </c>
      <c r="P194" s="142">
        <f t="shared" si="5"/>
        <v>0</v>
      </c>
      <c r="Q194" s="128">
        <v>45717</v>
      </c>
      <c r="R194" s="128">
        <v>46022</v>
      </c>
      <c r="S194" s="43">
        <v>300</v>
      </c>
      <c r="T194" s="43">
        <v>3100</v>
      </c>
      <c r="U194" s="43" t="s">
        <v>224</v>
      </c>
      <c r="V194" s="51" t="s">
        <v>624</v>
      </c>
      <c r="W194" s="43" t="s">
        <v>1219</v>
      </c>
      <c r="X194" s="43" t="s">
        <v>1220</v>
      </c>
      <c r="Y194" s="43" t="s">
        <v>896</v>
      </c>
      <c r="Z194" s="43" t="s">
        <v>1222</v>
      </c>
      <c r="AA194" s="43">
        <v>1</v>
      </c>
      <c r="AB194" s="43" t="s">
        <v>41</v>
      </c>
      <c r="AC194" s="43" t="s">
        <v>40</v>
      </c>
      <c r="AD194" s="128">
        <v>45717</v>
      </c>
      <c r="AE194" s="43">
        <v>1</v>
      </c>
      <c r="AF194" s="43"/>
      <c r="AG194" s="455"/>
      <c r="AH194" s="497"/>
      <c r="AI194" s="43" t="s">
        <v>912</v>
      </c>
      <c r="AJ194" s="43" t="s">
        <v>1229</v>
      </c>
      <c r="AK194" s="196">
        <v>0</v>
      </c>
      <c r="AL194" s="564"/>
      <c r="AM194" s="564"/>
      <c r="AN194" s="528"/>
      <c r="AO194" s="528"/>
      <c r="AP194" s="48" t="s">
        <v>1333</v>
      </c>
    </row>
    <row r="195" spans="1:84" ht="80.099999999999994" customHeight="1" x14ac:dyDescent="0.25">
      <c r="A195" s="43" t="s">
        <v>391</v>
      </c>
      <c r="B195" s="31" t="s">
        <v>344</v>
      </c>
      <c r="C195" s="43" t="s">
        <v>399</v>
      </c>
      <c r="D195" s="43" t="s">
        <v>360</v>
      </c>
      <c r="E195" s="106" t="s">
        <v>606</v>
      </c>
      <c r="F195" s="84">
        <v>2024130010249</v>
      </c>
      <c r="G195" s="43" t="s">
        <v>607</v>
      </c>
      <c r="H195" s="43" t="s">
        <v>650</v>
      </c>
      <c r="I195" s="43" t="s">
        <v>878</v>
      </c>
      <c r="J195" s="98">
        <v>0.3</v>
      </c>
      <c r="K195" s="43" t="s">
        <v>612</v>
      </c>
      <c r="L195" s="43" t="s">
        <v>187</v>
      </c>
      <c r="M195" s="43" t="s">
        <v>747</v>
      </c>
      <c r="N195" s="43">
        <v>7</v>
      </c>
      <c r="O195" s="267">
        <v>0</v>
      </c>
      <c r="P195" s="142">
        <f t="shared" si="5"/>
        <v>0</v>
      </c>
      <c r="Q195" s="128">
        <v>45717</v>
      </c>
      <c r="R195" s="128">
        <v>46022</v>
      </c>
      <c r="S195" s="43">
        <v>300</v>
      </c>
      <c r="T195" s="43">
        <v>3100</v>
      </c>
      <c r="U195" s="43" t="s">
        <v>1065</v>
      </c>
      <c r="V195" s="51" t="s">
        <v>624</v>
      </c>
      <c r="W195" s="43" t="s">
        <v>1219</v>
      </c>
      <c r="X195" s="43" t="s">
        <v>1220</v>
      </c>
      <c r="Y195" s="43" t="s">
        <v>965</v>
      </c>
      <c r="Z195" s="43" t="s">
        <v>1223</v>
      </c>
      <c r="AA195" s="124">
        <v>1</v>
      </c>
      <c r="AB195" s="43" t="s">
        <v>53</v>
      </c>
      <c r="AC195" s="43" t="s">
        <v>48</v>
      </c>
      <c r="AD195" s="128">
        <v>45778</v>
      </c>
      <c r="AE195" s="124">
        <v>1</v>
      </c>
      <c r="AF195" s="124"/>
      <c r="AG195" s="455"/>
      <c r="AH195" s="497"/>
      <c r="AI195" s="43" t="s">
        <v>48</v>
      </c>
      <c r="AJ195" s="43" t="s">
        <v>1072</v>
      </c>
      <c r="AK195" s="196">
        <v>0</v>
      </c>
      <c r="AL195" s="564"/>
      <c r="AM195" s="564"/>
      <c r="AN195" s="528"/>
      <c r="AO195" s="528"/>
      <c r="AP195" s="48" t="s">
        <v>1333</v>
      </c>
    </row>
    <row r="196" spans="1:84" ht="80.099999999999994" customHeight="1" x14ac:dyDescent="0.25">
      <c r="A196" s="43" t="s">
        <v>391</v>
      </c>
      <c r="B196" s="31" t="s">
        <v>344</v>
      </c>
      <c r="C196" s="43" t="s">
        <v>399</v>
      </c>
      <c r="D196" s="43" t="s">
        <v>360</v>
      </c>
      <c r="E196" s="106" t="s">
        <v>606</v>
      </c>
      <c r="F196" s="84">
        <v>2024130010249</v>
      </c>
      <c r="G196" s="43" t="s">
        <v>607</v>
      </c>
      <c r="H196" s="43" t="s">
        <v>650</v>
      </c>
      <c r="I196" s="43" t="s">
        <v>878</v>
      </c>
      <c r="J196" s="98">
        <v>0.3</v>
      </c>
      <c r="K196" s="43" t="s">
        <v>613</v>
      </c>
      <c r="L196" s="43" t="s">
        <v>187</v>
      </c>
      <c r="M196" s="43" t="s">
        <v>747</v>
      </c>
      <c r="N196" s="43">
        <v>3100</v>
      </c>
      <c r="O196" s="301">
        <v>0</v>
      </c>
      <c r="P196" s="142">
        <f t="shared" si="5"/>
        <v>0</v>
      </c>
      <c r="Q196" s="128">
        <v>45717</v>
      </c>
      <c r="R196" s="128">
        <v>45991</v>
      </c>
      <c r="S196" s="43">
        <v>270</v>
      </c>
      <c r="T196" s="43">
        <v>3100</v>
      </c>
      <c r="U196" s="43"/>
      <c r="V196" s="51" t="s">
        <v>624</v>
      </c>
      <c r="W196" s="43" t="s">
        <v>1224</v>
      </c>
      <c r="X196" s="43" t="s">
        <v>1225</v>
      </c>
      <c r="Y196" s="43" t="s">
        <v>896</v>
      </c>
      <c r="Z196" s="43" t="s">
        <v>1226</v>
      </c>
      <c r="AA196" s="179">
        <v>63500000</v>
      </c>
      <c r="AB196" s="43" t="s">
        <v>63</v>
      </c>
      <c r="AC196" s="43" t="s">
        <v>40</v>
      </c>
      <c r="AD196" s="128">
        <v>45717</v>
      </c>
      <c r="AE196" s="124">
        <v>63500000</v>
      </c>
      <c r="AF196" s="124"/>
      <c r="AG196" s="455"/>
      <c r="AH196" s="497"/>
      <c r="AI196" s="43" t="s">
        <v>912</v>
      </c>
      <c r="AJ196" s="43" t="s">
        <v>1229</v>
      </c>
      <c r="AK196" s="196">
        <v>0</v>
      </c>
      <c r="AL196" s="564"/>
      <c r="AM196" s="564"/>
      <c r="AN196" s="528"/>
      <c r="AO196" s="528"/>
      <c r="AP196" s="48" t="s">
        <v>1333</v>
      </c>
    </row>
    <row r="197" spans="1:84" ht="80.099999999999994" customHeight="1" x14ac:dyDescent="0.25">
      <c r="A197" s="43" t="s">
        <v>391</v>
      </c>
      <c r="B197" s="31" t="s">
        <v>344</v>
      </c>
      <c r="C197" s="43" t="s">
        <v>400</v>
      </c>
      <c r="D197" s="43" t="s">
        <v>361</v>
      </c>
      <c r="E197" s="106" t="s">
        <v>606</v>
      </c>
      <c r="F197" s="84">
        <v>2024130010249</v>
      </c>
      <c r="G197" s="43" t="s">
        <v>607</v>
      </c>
      <c r="H197" s="43" t="s">
        <v>651</v>
      </c>
      <c r="I197" s="43" t="s">
        <v>853</v>
      </c>
      <c r="J197" s="98">
        <v>0.3</v>
      </c>
      <c r="K197" s="43" t="s">
        <v>614</v>
      </c>
      <c r="L197" s="43" t="s">
        <v>187</v>
      </c>
      <c r="M197" s="43" t="s">
        <v>748</v>
      </c>
      <c r="N197" s="43">
        <v>2</v>
      </c>
      <c r="O197" s="267">
        <v>0</v>
      </c>
      <c r="P197" s="142">
        <f t="shared" si="5"/>
        <v>0</v>
      </c>
      <c r="Q197" s="128">
        <v>45717</v>
      </c>
      <c r="R197" s="128">
        <v>46021</v>
      </c>
      <c r="S197" s="43">
        <v>300</v>
      </c>
      <c r="T197" s="43">
        <v>1.2</v>
      </c>
      <c r="U197" s="43" t="s">
        <v>224</v>
      </c>
      <c r="V197" s="51" t="s">
        <v>624</v>
      </c>
      <c r="W197" s="43" t="s">
        <v>1219</v>
      </c>
      <c r="X197" s="43" t="s">
        <v>1220</v>
      </c>
      <c r="Y197" s="43" t="s">
        <v>896</v>
      </c>
      <c r="Z197" s="43" t="s">
        <v>1227</v>
      </c>
      <c r="AA197" s="43">
        <v>1</v>
      </c>
      <c r="AB197" s="43" t="s">
        <v>41</v>
      </c>
      <c r="AC197" s="43" t="s">
        <v>48</v>
      </c>
      <c r="AD197" s="128">
        <v>45778</v>
      </c>
      <c r="AE197" s="43">
        <v>1</v>
      </c>
      <c r="AF197" s="43"/>
      <c r="AG197" s="455"/>
      <c r="AH197" s="497"/>
      <c r="AI197" s="43" t="s">
        <v>912</v>
      </c>
      <c r="AJ197" s="43" t="s">
        <v>1229</v>
      </c>
      <c r="AK197" s="196">
        <v>0</v>
      </c>
      <c r="AL197" s="564"/>
      <c r="AM197" s="564"/>
      <c r="AN197" s="528"/>
      <c r="AO197" s="528"/>
      <c r="AP197" s="48" t="s">
        <v>1333</v>
      </c>
    </row>
    <row r="198" spans="1:84" ht="80.099999999999994" customHeight="1" x14ac:dyDescent="0.25">
      <c r="A198" s="43" t="s">
        <v>391</v>
      </c>
      <c r="B198" s="31" t="s">
        <v>344</v>
      </c>
      <c r="C198" s="43" t="s">
        <v>400</v>
      </c>
      <c r="D198" s="43" t="s">
        <v>361</v>
      </c>
      <c r="E198" s="106" t="s">
        <v>606</v>
      </c>
      <c r="F198" s="84">
        <v>2024130010249</v>
      </c>
      <c r="G198" s="43" t="s">
        <v>607</v>
      </c>
      <c r="H198" s="43" t="s">
        <v>651</v>
      </c>
      <c r="I198" s="43" t="s">
        <v>878</v>
      </c>
      <c r="J198" s="98">
        <v>0.3</v>
      </c>
      <c r="K198" s="43" t="s">
        <v>615</v>
      </c>
      <c r="L198" s="43" t="s">
        <v>187</v>
      </c>
      <c r="M198" s="43" t="s">
        <v>748</v>
      </c>
      <c r="N198" s="43">
        <v>2000</v>
      </c>
      <c r="O198" s="267">
        <v>0</v>
      </c>
      <c r="P198" s="142">
        <f t="shared" si="5"/>
        <v>0</v>
      </c>
      <c r="Q198" s="128">
        <v>45689</v>
      </c>
      <c r="R198" s="128">
        <v>46022</v>
      </c>
      <c r="S198" s="43">
        <v>330</v>
      </c>
      <c r="T198" s="43">
        <v>2000</v>
      </c>
      <c r="U198" s="43" t="s">
        <v>908</v>
      </c>
      <c r="V198" s="51" t="s">
        <v>624</v>
      </c>
      <c r="W198" s="43" t="s">
        <v>1224</v>
      </c>
      <c r="X198" s="43" t="s">
        <v>1225</v>
      </c>
      <c r="Y198" s="43" t="s">
        <v>896</v>
      </c>
      <c r="Z198" s="43" t="s">
        <v>1228</v>
      </c>
      <c r="AA198" s="124">
        <v>110000001</v>
      </c>
      <c r="AB198" s="43" t="s">
        <v>63</v>
      </c>
      <c r="AC198" s="43" t="s">
        <v>40</v>
      </c>
      <c r="AD198" s="128">
        <v>45689</v>
      </c>
      <c r="AE198" s="43">
        <v>1</v>
      </c>
      <c r="AF198" s="124"/>
      <c r="AG198" s="456"/>
      <c r="AH198" s="498"/>
      <c r="AI198" s="43" t="s">
        <v>981</v>
      </c>
      <c r="AJ198" s="43" t="s">
        <v>1074</v>
      </c>
      <c r="AK198" s="196">
        <v>0</v>
      </c>
      <c r="AL198" s="565"/>
      <c r="AM198" s="565"/>
      <c r="AN198" s="529"/>
      <c r="AO198" s="529"/>
      <c r="AP198" s="48" t="s">
        <v>1333</v>
      </c>
    </row>
    <row r="199" spans="1:84" ht="80.099999999999994" customHeight="1" x14ac:dyDescent="0.25">
      <c r="A199" s="515"/>
      <c r="B199" s="516"/>
      <c r="C199" s="516"/>
      <c r="D199" s="517"/>
      <c r="E199" s="518" t="s">
        <v>1405</v>
      </c>
      <c r="F199" s="519"/>
      <c r="G199" s="519"/>
      <c r="H199" s="519"/>
      <c r="I199" s="519"/>
      <c r="J199" s="519"/>
      <c r="K199" s="519"/>
      <c r="L199" s="519"/>
      <c r="M199" s="519"/>
      <c r="N199" s="519"/>
      <c r="O199" s="520"/>
      <c r="P199" s="142">
        <f>AVERAGE(P191:P198)</f>
        <v>4.4217687074829932E-2</v>
      </c>
      <c r="Q199" s="128"/>
      <c r="R199" s="128"/>
      <c r="S199" s="43"/>
      <c r="T199" s="43"/>
      <c r="U199" s="43"/>
      <c r="V199" s="51"/>
      <c r="W199" s="43"/>
      <c r="X199" s="43"/>
      <c r="Y199" s="43"/>
      <c r="Z199" s="43"/>
      <c r="AA199" s="124"/>
      <c r="AB199" s="43"/>
      <c r="AC199" s="43"/>
      <c r="AD199" s="128"/>
      <c r="AE199" s="43"/>
      <c r="AF199" s="124"/>
      <c r="AG199" s="220"/>
      <c r="AH199" s="333"/>
      <c r="AI199" s="43"/>
      <c r="AJ199" s="515"/>
      <c r="AK199" s="516"/>
      <c r="AL199" s="516"/>
      <c r="AM199" s="517"/>
      <c r="AN199" s="366"/>
      <c r="AO199" s="366"/>
      <c r="AP199" s="48"/>
    </row>
    <row r="200" spans="1:84" ht="80.099999999999994" customHeight="1" x14ac:dyDescent="0.25">
      <c r="A200" s="43" t="s">
        <v>391</v>
      </c>
      <c r="B200" s="31" t="s">
        <v>344</v>
      </c>
      <c r="C200" s="43" t="s">
        <v>401</v>
      </c>
      <c r="D200" s="43" t="s">
        <v>362</v>
      </c>
      <c r="E200" s="64" t="s">
        <v>616</v>
      </c>
      <c r="F200" s="84">
        <v>2024130010250</v>
      </c>
      <c r="G200" s="43" t="s">
        <v>617</v>
      </c>
      <c r="H200" s="43" t="s">
        <v>618</v>
      </c>
      <c r="I200" s="43" t="s">
        <v>880</v>
      </c>
      <c r="J200" s="98">
        <v>1</v>
      </c>
      <c r="K200" s="43" t="s">
        <v>881</v>
      </c>
      <c r="L200" s="43" t="s">
        <v>187</v>
      </c>
      <c r="M200" s="43" t="s">
        <v>749</v>
      </c>
      <c r="N200" s="43">
        <v>1</v>
      </c>
      <c r="O200" s="267">
        <v>0</v>
      </c>
      <c r="P200" s="142">
        <f t="shared" si="5"/>
        <v>0</v>
      </c>
      <c r="Q200" s="128">
        <v>45689</v>
      </c>
      <c r="R200" s="128" t="s">
        <v>1230</v>
      </c>
      <c r="S200" s="43">
        <v>330</v>
      </c>
      <c r="T200" s="43">
        <v>1</v>
      </c>
      <c r="U200" s="43" t="s">
        <v>908</v>
      </c>
      <c r="V200" s="51" t="s">
        <v>624</v>
      </c>
      <c r="W200" s="43" t="s">
        <v>1231</v>
      </c>
      <c r="X200" s="43" t="s">
        <v>1232</v>
      </c>
      <c r="Y200" s="43" t="s">
        <v>896</v>
      </c>
      <c r="Z200" s="43" t="s">
        <v>1233</v>
      </c>
      <c r="AA200" s="124">
        <v>55000000</v>
      </c>
      <c r="AB200" s="43" t="s">
        <v>63</v>
      </c>
      <c r="AC200" s="43" t="s">
        <v>40</v>
      </c>
      <c r="AD200" s="164">
        <v>45689</v>
      </c>
      <c r="AE200" s="124">
        <v>55000000</v>
      </c>
      <c r="AF200" s="124"/>
      <c r="AG200" s="454">
        <v>200000000</v>
      </c>
      <c r="AH200" s="496">
        <v>200000000</v>
      </c>
      <c r="AI200" s="43" t="s">
        <v>981</v>
      </c>
      <c r="AJ200" s="43" t="s">
        <v>1075</v>
      </c>
      <c r="AK200" s="201">
        <v>0</v>
      </c>
      <c r="AL200" s="591">
        <v>0</v>
      </c>
      <c r="AM200" s="591">
        <v>0</v>
      </c>
      <c r="AN200" s="527">
        <f>AL200/AH200</f>
        <v>0</v>
      </c>
      <c r="AO200" s="527">
        <f>AM200/AH200</f>
        <v>0</v>
      </c>
      <c r="AP200" s="43"/>
    </row>
    <row r="201" spans="1:84" ht="80.099999999999994" customHeight="1" x14ac:dyDescent="0.25">
      <c r="A201" s="43" t="s">
        <v>391</v>
      </c>
      <c r="B201" s="31" t="s">
        <v>344</v>
      </c>
      <c r="C201" s="43" t="s">
        <v>402</v>
      </c>
      <c r="D201" s="43" t="s">
        <v>363</v>
      </c>
      <c r="E201" s="64" t="s">
        <v>616</v>
      </c>
      <c r="F201" s="84">
        <v>2024130010250</v>
      </c>
      <c r="G201" s="43" t="s">
        <v>617</v>
      </c>
      <c r="H201" s="43" t="s">
        <v>618</v>
      </c>
      <c r="I201" s="43" t="s">
        <v>880</v>
      </c>
      <c r="J201" s="98">
        <v>1</v>
      </c>
      <c r="K201" s="43" t="s">
        <v>882</v>
      </c>
      <c r="L201" s="43" t="s">
        <v>187</v>
      </c>
      <c r="M201" s="43" t="s">
        <v>750</v>
      </c>
      <c r="N201" s="43">
        <v>125</v>
      </c>
      <c r="O201" s="267">
        <v>0</v>
      </c>
      <c r="P201" s="142">
        <f t="shared" si="5"/>
        <v>0</v>
      </c>
      <c r="Q201" s="128">
        <v>45689</v>
      </c>
      <c r="R201" s="128">
        <v>46022</v>
      </c>
      <c r="S201" s="43">
        <v>330</v>
      </c>
      <c r="T201" s="43">
        <v>125</v>
      </c>
      <c r="U201" s="43" t="s">
        <v>1023</v>
      </c>
      <c r="V201" s="51" t="s">
        <v>624</v>
      </c>
      <c r="W201" s="43" t="s">
        <v>1231</v>
      </c>
      <c r="X201" s="43" t="s">
        <v>1232</v>
      </c>
      <c r="Y201" s="43" t="s">
        <v>896</v>
      </c>
      <c r="Z201" s="43" t="s">
        <v>1071</v>
      </c>
      <c r="AA201" s="124">
        <v>145000000</v>
      </c>
      <c r="AB201" s="43" t="s">
        <v>63</v>
      </c>
      <c r="AC201" s="43" t="s">
        <v>40</v>
      </c>
      <c r="AD201" s="164">
        <v>45689</v>
      </c>
      <c r="AE201" s="124">
        <v>145000000</v>
      </c>
      <c r="AF201" s="43"/>
      <c r="AG201" s="456"/>
      <c r="AH201" s="498"/>
      <c r="AI201" s="43" t="s">
        <v>981</v>
      </c>
      <c r="AJ201" s="43" t="s">
        <v>1075</v>
      </c>
      <c r="AK201" s="201">
        <v>0</v>
      </c>
      <c r="AL201" s="592"/>
      <c r="AM201" s="592"/>
      <c r="AN201" s="529"/>
      <c r="AO201" s="529"/>
      <c r="AP201" s="43" t="s">
        <v>1337</v>
      </c>
    </row>
    <row r="202" spans="1:84" ht="80.099999999999994" customHeight="1" x14ac:dyDescent="0.25">
      <c r="A202" s="515"/>
      <c r="B202" s="516"/>
      <c r="C202" s="516"/>
      <c r="D202" s="517"/>
      <c r="E202" s="518" t="s">
        <v>1406</v>
      </c>
      <c r="F202" s="519"/>
      <c r="G202" s="519"/>
      <c r="H202" s="519"/>
      <c r="I202" s="519"/>
      <c r="J202" s="519"/>
      <c r="K202" s="519"/>
      <c r="L202" s="519"/>
      <c r="M202" s="519"/>
      <c r="N202" s="519"/>
      <c r="O202" s="520"/>
      <c r="P202" s="303">
        <f>AVERAGE(P200:P201)</f>
        <v>0</v>
      </c>
      <c r="Q202" s="128"/>
      <c r="R202" s="128"/>
      <c r="S202" s="43"/>
      <c r="T202" s="43"/>
      <c r="U202" s="43"/>
      <c r="V202" s="51"/>
      <c r="W202" s="43"/>
      <c r="X202" s="43"/>
      <c r="Y202" s="43"/>
      <c r="Z202" s="43"/>
      <c r="AA202" s="124"/>
      <c r="AB202" s="43"/>
      <c r="AC202" s="43"/>
      <c r="AD202" s="164"/>
      <c r="AE202" s="124"/>
      <c r="AF202" s="43"/>
      <c r="AG202" s="220"/>
      <c r="AH202" s="333"/>
      <c r="AI202" s="43"/>
      <c r="AJ202" s="515"/>
      <c r="AK202" s="516"/>
      <c r="AL202" s="516"/>
      <c r="AM202" s="517"/>
      <c r="AN202" s="367"/>
      <c r="AO202" s="367"/>
      <c r="AP202" s="43"/>
    </row>
    <row r="203" spans="1:84" ht="80.099999999999994" customHeight="1" x14ac:dyDescent="0.25">
      <c r="A203" s="43" t="s">
        <v>389</v>
      </c>
      <c r="B203" s="31" t="s">
        <v>365</v>
      </c>
      <c r="C203" s="43" t="s">
        <v>364</v>
      </c>
      <c r="D203" s="43" t="s">
        <v>373</v>
      </c>
      <c r="E203" s="69" t="s">
        <v>619</v>
      </c>
      <c r="F203" s="84">
        <v>2024130010255</v>
      </c>
      <c r="G203" s="43" t="s">
        <v>620</v>
      </c>
      <c r="H203" s="45" t="s">
        <v>696</v>
      </c>
      <c r="I203" s="43" t="s">
        <v>883</v>
      </c>
      <c r="J203" s="98">
        <v>0.5</v>
      </c>
      <c r="K203" s="43" t="s">
        <v>621</v>
      </c>
      <c r="L203" s="43" t="s">
        <v>187</v>
      </c>
      <c r="M203" s="43" t="s">
        <v>751</v>
      </c>
      <c r="N203" s="51">
        <v>8</v>
      </c>
      <c r="O203" s="263">
        <v>6.9999999999999999E-4</v>
      </c>
      <c r="P203" s="142">
        <f t="shared" si="5"/>
        <v>8.7499999999999999E-5</v>
      </c>
      <c r="Q203" s="128">
        <v>45703</v>
      </c>
      <c r="R203" s="128">
        <v>46022</v>
      </c>
      <c r="S203" s="43">
        <v>320</v>
      </c>
      <c r="T203" s="43">
        <v>5985</v>
      </c>
      <c r="U203" s="43" t="s">
        <v>1023</v>
      </c>
      <c r="V203" s="51" t="s">
        <v>636</v>
      </c>
      <c r="W203" s="43" t="s">
        <v>1097</v>
      </c>
      <c r="X203" s="43" t="s">
        <v>1098</v>
      </c>
      <c r="Y203" s="43" t="s">
        <v>1099</v>
      </c>
      <c r="Z203" s="43" t="s">
        <v>1100</v>
      </c>
      <c r="AA203" s="124">
        <v>45000000</v>
      </c>
      <c r="AB203" s="43" t="s">
        <v>63</v>
      </c>
      <c r="AC203" s="43" t="s">
        <v>40</v>
      </c>
      <c r="AD203" s="128">
        <v>45689</v>
      </c>
      <c r="AE203" s="124">
        <v>45000000</v>
      </c>
      <c r="AF203" s="124"/>
      <c r="AG203" s="454">
        <v>450000000</v>
      </c>
      <c r="AH203" s="496">
        <v>450000000</v>
      </c>
      <c r="AI203" s="43" t="s">
        <v>40</v>
      </c>
      <c r="AJ203" s="43" t="s">
        <v>1101</v>
      </c>
      <c r="AK203" s="202">
        <v>0</v>
      </c>
      <c r="AL203" s="582">
        <v>39000000</v>
      </c>
      <c r="AM203" s="582">
        <v>0</v>
      </c>
      <c r="AN203" s="527">
        <f>AL203/AH203</f>
        <v>8.666666666666667E-2</v>
      </c>
      <c r="AO203" s="527">
        <f>AM203/AH203</f>
        <v>0</v>
      </c>
      <c r="AP203" s="65" t="s">
        <v>1338</v>
      </c>
    </row>
    <row r="204" spans="1:84" s="102" customFormat="1" ht="80.099999999999994" customHeight="1" x14ac:dyDescent="0.25">
      <c r="A204" s="43" t="s">
        <v>389</v>
      </c>
      <c r="B204" s="43" t="s">
        <v>365</v>
      </c>
      <c r="C204" s="43" t="s">
        <v>364</v>
      </c>
      <c r="D204" s="43" t="s">
        <v>373</v>
      </c>
      <c r="E204" s="69" t="s">
        <v>619</v>
      </c>
      <c r="F204" s="84">
        <v>2024130010255</v>
      </c>
      <c r="G204" s="43" t="s">
        <v>620</v>
      </c>
      <c r="H204" s="45" t="s">
        <v>697</v>
      </c>
      <c r="I204" s="43" t="s">
        <v>883</v>
      </c>
      <c r="J204" s="111">
        <v>0.1</v>
      </c>
      <c r="K204" s="43" t="s">
        <v>622</v>
      </c>
      <c r="L204" s="43" t="s">
        <v>187</v>
      </c>
      <c r="M204" s="43" t="s">
        <v>751</v>
      </c>
      <c r="N204" s="385">
        <v>50</v>
      </c>
      <c r="O204" s="266">
        <v>0</v>
      </c>
      <c r="P204" s="142">
        <f t="shared" si="5"/>
        <v>0</v>
      </c>
      <c r="Q204" s="128">
        <v>45703</v>
      </c>
      <c r="R204" s="128">
        <v>46022</v>
      </c>
      <c r="S204" s="43">
        <v>320</v>
      </c>
      <c r="T204" s="43">
        <v>20000</v>
      </c>
      <c r="U204" s="43" t="s">
        <v>1023</v>
      </c>
      <c r="V204" s="51" t="s">
        <v>636</v>
      </c>
      <c r="W204" s="43" t="s">
        <v>1102</v>
      </c>
      <c r="X204" s="43" t="s">
        <v>1103</v>
      </c>
      <c r="Y204" s="43" t="s">
        <v>1099</v>
      </c>
      <c r="Z204" s="43" t="s">
        <v>1100</v>
      </c>
      <c r="AA204" s="127">
        <v>152350000</v>
      </c>
      <c r="AB204" s="43" t="s">
        <v>63</v>
      </c>
      <c r="AC204" s="43" t="s">
        <v>40</v>
      </c>
      <c r="AD204" s="128">
        <v>45689</v>
      </c>
      <c r="AE204" s="127">
        <v>152350000</v>
      </c>
      <c r="AF204" s="127"/>
      <c r="AG204" s="455"/>
      <c r="AH204" s="497"/>
      <c r="AI204" s="43" t="s">
        <v>40</v>
      </c>
      <c r="AJ204" s="43" t="s">
        <v>1101</v>
      </c>
      <c r="AK204" s="202">
        <v>0</v>
      </c>
      <c r="AL204" s="583"/>
      <c r="AM204" s="583"/>
      <c r="AN204" s="528"/>
      <c r="AO204" s="528"/>
      <c r="AP204" s="65" t="s">
        <v>1339</v>
      </c>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row>
    <row r="205" spans="1:84" s="102" customFormat="1" ht="80.099999999999994" customHeight="1" x14ac:dyDescent="0.25">
      <c r="A205" s="43" t="s">
        <v>389</v>
      </c>
      <c r="B205" s="43" t="s">
        <v>365</v>
      </c>
      <c r="C205" s="43" t="s">
        <v>364</v>
      </c>
      <c r="D205" s="43" t="s">
        <v>373</v>
      </c>
      <c r="E205" s="69" t="s">
        <v>619</v>
      </c>
      <c r="F205" s="84">
        <v>2024130010255</v>
      </c>
      <c r="G205" s="43" t="s">
        <v>620</v>
      </c>
      <c r="H205" s="48" t="s">
        <v>698</v>
      </c>
      <c r="I205" s="43" t="s">
        <v>883</v>
      </c>
      <c r="J205" s="111">
        <v>0.1</v>
      </c>
      <c r="K205" s="43" t="s">
        <v>623</v>
      </c>
      <c r="L205" s="43" t="s">
        <v>187</v>
      </c>
      <c r="M205" s="43" t="s">
        <v>751</v>
      </c>
      <c r="N205" s="385">
        <v>4</v>
      </c>
      <c r="O205" s="266">
        <v>0</v>
      </c>
      <c r="P205" s="142">
        <f t="shared" si="5"/>
        <v>0</v>
      </c>
      <c r="Q205" s="128">
        <v>45703</v>
      </c>
      <c r="R205" s="128">
        <v>46022</v>
      </c>
      <c r="S205" s="43">
        <v>320</v>
      </c>
      <c r="T205" s="43">
        <v>20000</v>
      </c>
      <c r="U205" s="43" t="s">
        <v>1023</v>
      </c>
      <c r="V205" s="51" t="s">
        <v>636</v>
      </c>
      <c r="W205" s="43" t="s">
        <v>1104</v>
      </c>
      <c r="X205" s="43" t="s">
        <v>1105</v>
      </c>
      <c r="Y205" s="43" t="s">
        <v>1099</v>
      </c>
      <c r="Z205" s="43" t="s">
        <v>1100</v>
      </c>
      <c r="AA205" s="127">
        <v>40000000</v>
      </c>
      <c r="AB205" s="43" t="s">
        <v>63</v>
      </c>
      <c r="AC205" s="43" t="s">
        <v>40</v>
      </c>
      <c r="AD205" s="128">
        <v>45717</v>
      </c>
      <c r="AE205" s="127">
        <v>40000000</v>
      </c>
      <c r="AF205" s="127"/>
      <c r="AG205" s="455"/>
      <c r="AH205" s="497"/>
      <c r="AI205" s="43" t="s">
        <v>40</v>
      </c>
      <c r="AJ205" s="43" t="s">
        <v>1101</v>
      </c>
      <c r="AK205" s="202">
        <v>0</v>
      </c>
      <c r="AL205" s="583"/>
      <c r="AM205" s="583"/>
      <c r="AN205" s="528"/>
      <c r="AO205" s="528"/>
      <c r="AP205" s="65" t="s">
        <v>1340</v>
      </c>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row>
    <row r="206" spans="1:84" ht="80.099999999999994" customHeight="1" x14ac:dyDescent="0.25">
      <c r="A206" s="43" t="s">
        <v>389</v>
      </c>
      <c r="B206" s="31" t="s">
        <v>365</v>
      </c>
      <c r="C206" s="43" t="s">
        <v>364</v>
      </c>
      <c r="D206" s="43" t="s">
        <v>373</v>
      </c>
      <c r="E206" s="69" t="s">
        <v>619</v>
      </c>
      <c r="F206" s="84">
        <v>2024130010255</v>
      </c>
      <c r="G206" s="43" t="s">
        <v>620</v>
      </c>
      <c r="H206" s="45" t="s">
        <v>699</v>
      </c>
      <c r="I206" s="43" t="s">
        <v>883</v>
      </c>
      <c r="J206" s="98">
        <v>0.5</v>
      </c>
      <c r="K206" s="43" t="s">
        <v>628</v>
      </c>
      <c r="L206" s="43" t="s">
        <v>187</v>
      </c>
      <c r="M206" s="43" t="s">
        <v>751</v>
      </c>
      <c r="N206" s="51">
        <v>5</v>
      </c>
      <c r="O206" s="263">
        <v>0</v>
      </c>
      <c r="P206" s="142">
        <f t="shared" si="5"/>
        <v>0</v>
      </c>
      <c r="Q206" s="128">
        <v>45703</v>
      </c>
      <c r="R206" s="128">
        <v>46022</v>
      </c>
      <c r="S206" s="43">
        <v>320</v>
      </c>
      <c r="T206" s="43">
        <v>20000</v>
      </c>
      <c r="U206" s="43" t="s">
        <v>1023</v>
      </c>
      <c r="V206" s="51" t="s">
        <v>636</v>
      </c>
      <c r="W206" s="43" t="s">
        <v>1104</v>
      </c>
      <c r="X206" s="43" t="s">
        <v>1105</v>
      </c>
      <c r="Y206" s="43" t="s">
        <v>1099</v>
      </c>
      <c r="Z206" s="43" t="s">
        <v>1100</v>
      </c>
      <c r="AA206" s="124">
        <v>90000000</v>
      </c>
      <c r="AB206" s="43" t="s">
        <v>63</v>
      </c>
      <c r="AC206" s="43" t="s">
        <v>40</v>
      </c>
      <c r="AD206" s="128">
        <v>45689</v>
      </c>
      <c r="AE206" s="124">
        <v>90000000</v>
      </c>
      <c r="AF206" s="124"/>
      <c r="AG206" s="455"/>
      <c r="AH206" s="497"/>
      <c r="AI206" s="43" t="s">
        <v>40</v>
      </c>
      <c r="AJ206" s="43" t="s">
        <v>1101</v>
      </c>
      <c r="AK206" s="202">
        <v>0</v>
      </c>
      <c r="AL206" s="583"/>
      <c r="AM206" s="583"/>
      <c r="AN206" s="528"/>
      <c r="AO206" s="528"/>
      <c r="AP206" s="65" t="s">
        <v>1341</v>
      </c>
    </row>
    <row r="207" spans="1:84" ht="80.099999999999994" customHeight="1" x14ac:dyDescent="0.25">
      <c r="A207" s="43" t="s">
        <v>389</v>
      </c>
      <c r="B207" s="31" t="s">
        <v>365</v>
      </c>
      <c r="C207" s="43" t="s">
        <v>364</v>
      </c>
      <c r="D207" s="43" t="s">
        <v>373</v>
      </c>
      <c r="E207" s="69" t="s">
        <v>619</v>
      </c>
      <c r="F207" s="84">
        <v>2024130010255</v>
      </c>
      <c r="G207" s="43" t="s">
        <v>620</v>
      </c>
      <c r="H207" s="43" t="s">
        <v>698</v>
      </c>
      <c r="I207" s="43" t="s">
        <v>883</v>
      </c>
      <c r="J207" s="98">
        <v>0.5</v>
      </c>
      <c r="K207" s="43" t="s">
        <v>1096</v>
      </c>
      <c r="L207" s="43" t="s">
        <v>187</v>
      </c>
      <c r="M207" s="43" t="s">
        <v>751</v>
      </c>
      <c r="N207" s="51">
        <v>7</v>
      </c>
      <c r="O207" s="263">
        <v>0</v>
      </c>
      <c r="P207" s="142">
        <f t="shared" si="5"/>
        <v>0</v>
      </c>
      <c r="Q207" s="128">
        <v>45703</v>
      </c>
      <c r="R207" s="128">
        <v>46022</v>
      </c>
      <c r="S207" s="43">
        <v>320</v>
      </c>
      <c r="T207" s="43">
        <v>20000</v>
      </c>
      <c r="U207" s="43" t="s">
        <v>1023</v>
      </c>
      <c r="V207" s="51" t="s">
        <v>636</v>
      </c>
      <c r="W207" s="43" t="s">
        <v>1104</v>
      </c>
      <c r="X207" s="43" t="s">
        <v>1105</v>
      </c>
      <c r="Y207" s="43" t="s">
        <v>1099</v>
      </c>
      <c r="Z207" s="43" t="s">
        <v>1106</v>
      </c>
      <c r="AA207" s="124">
        <v>82150000</v>
      </c>
      <c r="AB207" s="43" t="s">
        <v>63</v>
      </c>
      <c r="AC207" s="43" t="s">
        <v>40</v>
      </c>
      <c r="AD207" s="128">
        <v>45689</v>
      </c>
      <c r="AE207" s="124">
        <v>82150000</v>
      </c>
      <c r="AF207" s="124"/>
      <c r="AG207" s="455"/>
      <c r="AH207" s="497"/>
      <c r="AI207" s="43" t="s">
        <v>40</v>
      </c>
      <c r="AJ207" s="43" t="s">
        <v>1101</v>
      </c>
      <c r="AK207" s="202">
        <v>0</v>
      </c>
      <c r="AL207" s="583"/>
      <c r="AM207" s="583"/>
      <c r="AN207" s="528"/>
      <c r="AO207" s="528"/>
      <c r="AP207" s="65" t="s">
        <v>1342</v>
      </c>
    </row>
    <row r="208" spans="1:84" ht="80.099999999999994" customHeight="1" x14ac:dyDescent="0.25">
      <c r="A208" s="43" t="s">
        <v>389</v>
      </c>
      <c r="B208" s="31" t="s">
        <v>365</v>
      </c>
      <c r="C208" s="43" t="s">
        <v>377</v>
      </c>
      <c r="D208" s="43" t="s">
        <v>374</v>
      </c>
      <c r="E208" s="69" t="s">
        <v>619</v>
      </c>
      <c r="F208" s="84">
        <v>2024130010255</v>
      </c>
      <c r="G208" s="43" t="s">
        <v>620</v>
      </c>
      <c r="H208" s="48" t="s">
        <v>698</v>
      </c>
      <c r="I208" s="43" t="s">
        <v>808</v>
      </c>
      <c r="J208" s="98">
        <v>0.5</v>
      </c>
      <c r="K208" s="43" t="s">
        <v>625</v>
      </c>
      <c r="L208" s="43" t="s">
        <v>187</v>
      </c>
      <c r="M208" s="43" t="s">
        <v>752</v>
      </c>
      <c r="N208" s="51">
        <v>3</v>
      </c>
      <c r="O208" s="263">
        <v>0</v>
      </c>
      <c r="P208" s="142">
        <f t="shared" si="5"/>
        <v>0</v>
      </c>
      <c r="Q208" s="128">
        <v>45703</v>
      </c>
      <c r="R208" s="128">
        <v>46022</v>
      </c>
      <c r="S208" s="43">
        <v>320</v>
      </c>
      <c r="T208" s="43">
        <v>20000</v>
      </c>
      <c r="U208" s="43" t="s">
        <v>1023</v>
      </c>
      <c r="V208" s="51" t="s">
        <v>636</v>
      </c>
      <c r="W208" s="43" t="s">
        <v>1107</v>
      </c>
      <c r="X208" s="43" t="s">
        <v>1108</v>
      </c>
      <c r="Y208" s="43" t="s">
        <v>920</v>
      </c>
      <c r="Z208" s="43" t="s">
        <v>920</v>
      </c>
      <c r="AA208" s="124">
        <v>0</v>
      </c>
      <c r="AB208" s="43"/>
      <c r="AC208" s="43"/>
      <c r="AD208" s="43"/>
      <c r="AE208" s="124">
        <v>0</v>
      </c>
      <c r="AF208" s="124"/>
      <c r="AG208" s="455"/>
      <c r="AH208" s="497"/>
      <c r="AI208" s="43" t="s">
        <v>40</v>
      </c>
      <c r="AJ208" s="43" t="s">
        <v>1101</v>
      </c>
      <c r="AK208" s="202"/>
      <c r="AL208" s="583"/>
      <c r="AM208" s="583"/>
      <c r="AN208" s="528"/>
      <c r="AO208" s="528"/>
      <c r="AP208" s="65" t="s">
        <v>1343</v>
      </c>
    </row>
    <row r="209" spans="1:102" ht="80.099999999999994" customHeight="1" x14ac:dyDescent="0.25">
      <c r="A209" s="43" t="s">
        <v>389</v>
      </c>
      <c r="B209" s="31" t="s">
        <v>365</v>
      </c>
      <c r="C209" s="43" t="s">
        <v>377</v>
      </c>
      <c r="D209" s="43" t="s">
        <v>374</v>
      </c>
      <c r="E209" s="69" t="s">
        <v>619</v>
      </c>
      <c r="F209" s="84">
        <v>2024130010255</v>
      </c>
      <c r="G209" s="43" t="s">
        <v>620</v>
      </c>
      <c r="H209" s="48" t="s">
        <v>700</v>
      </c>
      <c r="I209" s="43" t="s">
        <v>808</v>
      </c>
      <c r="J209" s="98">
        <v>0.5</v>
      </c>
      <c r="K209" s="43" t="s">
        <v>626</v>
      </c>
      <c r="L209" s="43" t="s">
        <v>187</v>
      </c>
      <c r="M209" s="43" t="s">
        <v>753</v>
      </c>
      <c r="N209" s="86" t="s">
        <v>224</v>
      </c>
      <c r="O209" s="263">
        <v>2.9999999999999997E-4</v>
      </c>
      <c r="P209" s="142" t="s">
        <v>224</v>
      </c>
      <c r="Q209" s="128">
        <v>45703</v>
      </c>
      <c r="R209" s="128">
        <v>46022</v>
      </c>
      <c r="S209" s="43">
        <v>320</v>
      </c>
      <c r="T209" s="43">
        <v>20000</v>
      </c>
      <c r="U209" s="43" t="s">
        <v>1023</v>
      </c>
      <c r="V209" s="51" t="s">
        <v>636</v>
      </c>
      <c r="W209" s="43" t="s">
        <v>1107</v>
      </c>
      <c r="X209" s="43" t="s">
        <v>1108</v>
      </c>
      <c r="Y209" s="43" t="s">
        <v>1099</v>
      </c>
      <c r="Z209" s="43" t="s">
        <v>1100</v>
      </c>
      <c r="AA209" s="124">
        <v>40500000</v>
      </c>
      <c r="AB209" s="43" t="s">
        <v>63</v>
      </c>
      <c r="AC209" s="43" t="s">
        <v>40</v>
      </c>
      <c r="AD209" s="128">
        <v>45689</v>
      </c>
      <c r="AE209" s="124">
        <v>40500000</v>
      </c>
      <c r="AF209" s="43"/>
      <c r="AG209" s="455"/>
      <c r="AH209" s="497"/>
      <c r="AI209" s="43" t="s">
        <v>920</v>
      </c>
      <c r="AJ209" s="43" t="s">
        <v>920</v>
      </c>
      <c r="AK209" s="210">
        <v>39000000</v>
      </c>
      <c r="AL209" s="583"/>
      <c r="AM209" s="583"/>
      <c r="AN209" s="528"/>
      <c r="AO209" s="528"/>
      <c r="AP209" s="65" t="s">
        <v>1344</v>
      </c>
    </row>
    <row r="210" spans="1:102" ht="80.099999999999994" customHeight="1" x14ac:dyDescent="0.25">
      <c r="A210" s="43" t="s">
        <v>389</v>
      </c>
      <c r="B210" s="31" t="s">
        <v>365</v>
      </c>
      <c r="C210" s="43" t="s">
        <v>377</v>
      </c>
      <c r="D210" s="43" t="s">
        <v>374</v>
      </c>
      <c r="E210" s="69" t="s">
        <v>619</v>
      </c>
      <c r="F210" s="84">
        <v>2024130010255</v>
      </c>
      <c r="G210" s="43" t="s">
        <v>620</v>
      </c>
      <c r="H210" s="48" t="s">
        <v>698</v>
      </c>
      <c r="I210" s="43" t="s">
        <v>808</v>
      </c>
      <c r="J210" s="98">
        <v>0.5</v>
      </c>
      <c r="K210" s="43" t="s">
        <v>627</v>
      </c>
      <c r="L210" s="43" t="s">
        <v>187</v>
      </c>
      <c r="M210" s="43" t="s">
        <v>753</v>
      </c>
      <c r="N210" s="51">
        <v>1</v>
      </c>
      <c r="O210" s="263">
        <v>0</v>
      </c>
      <c r="P210" s="142">
        <f t="shared" si="5"/>
        <v>0</v>
      </c>
      <c r="Q210" s="128">
        <v>45703</v>
      </c>
      <c r="R210" s="128">
        <v>46022</v>
      </c>
      <c r="S210" s="43">
        <v>320</v>
      </c>
      <c r="T210" s="43">
        <v>20000</v>
      </c>
      <c r="U210" s="43" t="s">
        <v>1023</v>
      </c>
      <c r="V210" s="51" t="s">
        <v>636</v>
      </c>
      <c r="W210" s="43" t="s">
        <v>1107</v>
      </c>
      <c r="X210" s="43" t="s">
        <v>1108</v>
      </c>
      <c r="Y210" s="43" t="s">
        <v>920</v>
      </c>
      <c r="Z210" s="43" t="s">
        <v>920</v>
      </c>
      <c r="AA210" s="43" t="s">
        <v>920</v>
      </c>
      <c r="AB210" s="43"/>
      <c r="AC210" s="43"/>
      <c r="AD210" s="43" t="s">
        <v>920</v>
      </c>
      <c r="AE210" s="43" t="s">
        <v>920</v>
      </c>
      <c r="AF210" s="43"/>
      <c r="AG210" s="456"/>
      <c r="AH210" s="498"/>
      <c r="AI210" s="43" t="s">
        <v>920</v>
      </c>
      <c r="AJ210" s="43" t="s">
        <v>920</v>
      </c>
      <c r="AK210" s="152"/>
      <c r="AL210" s="584"/>
      <c r="AM210" s="584"/>
      <c r="AN210" s="529"/>
      <c r="AO210" s="529"/>
      <c r="AP210" s="51"/>
    </row>
    <row r="211" spans="1:102" ht="80.099999999999994" customHeight="1" x14ac:dyDescent="0.25">
      <c r="A211" s="515"/>
      <c r="B211" s="516"/>
      <c r="C211" s="516"/>
      <c r="D211" s="517"/>
      <c r="E211" s="518" t="s">
        <v>1407</v>
      </c>
      <c r="F211" s="519"/>
      <c r="G211" s="519"/>
      <c r="H211" s="519"/>
      <c r="I211" s="519"/>
      <c r="J211" s="519"/>
      <c r="K211" s="519"/>
      <c r="L211" s="519"/>
      <c r="M211" s="519"/>
      <c r="N211" s="519"/>
      <c r="O211" s="520"/>
      <c r="P211" s="303">
        <f>AVERAGE(P203:P210)</f>
        <v>1.2500000000000001E-5</v>
      </c>
      <c r="Q211" s="128"/>
      <c r="R211" s="128"/>
      <c r="S211" s="43"/>
      <c r="T211" s="43"/>
      <c r="U211" s="43"/>
      <c r="V211" s="51"/>
      <c r="W211" s="43"/>
      <c r="X211" s="43"/>
      <c r="Y211" s="43"/>
      <c r="Z211" s="43"/>
      <c r="AA211" s="43"/>
      <c r="AB211" s="43"/>
      <c r="AC211" s="43"/>
      <c r="AD211" s="43"/>
      <c r="AE211" s="43"/>
      <c r="AF211" s="43"/>
      <c r="AG211" s="221"/>
      <c r="AH211" s="334"/>
      <c r="AI211" s="43"/>
      <c r="AJ211" s="515"/>
      <c r="AK211" s="516"/>
      <c r="AL211" s="516"/>
      <c r="AM211" s="517"/>
      <c r="AN211" s="357"/>
      <c r="AO211" s="357"/>
      <c r="AP211" s="51"/>
    </row>
    <row r="212" spans="1:102" ht="80.099999999999994" customHeight="1" x14ac:dyDescent="0.25">
      <c r="A212" s="31" t="s">
        <v>389</v>
      </c>
      <c r="B212" s="31" t="s">
        <v>365</v>
      </c>
      <c r="C212" s="31" t="s">
        <v>399</v>
      </c>
      <c r="D212" s="31" t="s">
        <v>375</v>
      </c>
      <c r="E212" s="152" t="s">
        <v>629</v>
      </c>
      <c r="F212" s="151">
        <v>202400000005445</v>
      </c>
      <c r="G212" s="154" t="s">
        <v>1124</v>
      </c>
      <c r="H212" s="154" t="s">
        <v>1125</v>
      </c>
      <c r="I212" s="154" t="s">
        <v>1126</v>
      </c>
      <c r="J212" s="150"/>
      <c r="K212" s="153" t="s">
        <v>1121</v>
      </c>
      <c r="L212" s="31" t="s">
        <v>187</v>
      </c>
      <c r="M212" s="31" t="s">
        <v>753</v>
      </c>
      <c r="N212" s="86" t="s">
        <v>224</v>
      </c>
      <c r="O212" s="268" t="s">
        <v>224</v>
      </c>
      <c r="P212" s="306" t="s">
        <v>224</v>
      </c>
      <c r="Q212" s="128">
        <v>45703</v>
      </c>
      <c r="R212" s="128">
        <v>46022</v>
      </c>
      <c r="S212" s="43">
        <v>340</v>
      </c>
      <c r="T212" s="179">
        <v>184187</v>
      </c>
      <c r="U212" s="43" t="s">
        <v>1245</v>
      </c>
      <c r="V212" s="31" t="s">
        <v>635</v>
      </c>
      <c r="W212" s="43" t="s">
        <v>1246</v>
      </c>
      <c r="X212" s="43" t="s">
        <v>1246</v>
      </c>
      <c r="Y212" s="43" t="s">
        <v>1044</v>
      </c>
      <c r="Z212" s="43" t="s">
        <v>1249</v>
      </c>
      <c r="AA212" s="43">
        <v>1</v>
      </c>
      <c r="AB212" s="43" t="s">
        <v>64</v>
      </c>
      <c r="AC212" s="43" t="s">
        <v>40</v>
      </c>
      <c r="AD212" s="43"/>
      <c r="AE212" s="179">
        <v>112000000</v>
      </c>
      <c r="AF212" s="43">
        <v>11200000</v>
      </c>
      <c r="AG212" s="43"/>
      <c r="AH212" s="585">
        <v>0</v>
      </c>
      <c r="AI212" s="43" t="s">
        <v>981</v>
      </c>
      <c r="AJ212" s="43"/>
      <c r="AK212" s="210">
        <v>0</v>
      </c>
      <c r="AL212" s="588">
        <v>0</v>
      </c>
      <c r="AM212" s="588">
        <v>0</v>
      </c>
      <c r="AN212" s="527">
        <v>0</v>
      </c>
      <c r="AO212" s="527">
        <v>0</v>
      </c>
      <c r="AP212" s="43"/>
    </row>
    <row r="213" spans="1:102" ht="80.099999999999994" customHeight="1" x14ac:dyDescent="0.25">
      <c r="A213" s="31" t="s">
        <v>389</v>
      </c>
      <c r="B213" s="31" t="s">
        <v>365</v>
      </c>
      <c r="C213" s="31" t="s">
        <v>400</v>
      </c>
      <c r="D213" s="31" t="s">
        <v>375</v>
      </c>
      <c r="E213" s="152" t="s">
        <v>629</v>
      </c>
      <c r="F213" s="151">
        <v>202400000005445</v>
      </c>
      <c r="G213" s="154" t="s">
        <v>1124</v>
      </c>
      <c r="H213" s="154" t="s">
        <v>1125</v>
      </c>
      <c r="I213" s="154" t="s">
        <v>1126</v>
      </c>
      <c r="J213" s="150"/>
      <c r="K213" s="153" t="s">
        <v>1345</v>
      </c>
      <c r="L213" s="31" t="s">
        <v>187</v>
      </c>
      <c r="M213" s="31" t="s">
        <v>753</v>
      </c>
      <c r="N213" s="181">
        <v>1</v>
      </c>
      <c r="O213" s="610">
        <v>0.05</v>
      </c>
      <c r="P213" s="142">
        <f t="shared" ref="P213:P233" si="6">O213/N213</f>
        <v>0.05</v>
      </c>
      <c r="Q213" s="128">
        <v>45703</v>
      </c>
      <c r="R213" s="128">
        <v>46022</v>
      </c>
      <c r="S213" s="43">
        <v>340</v>
      </c>
      <c r="T213" s="43">
        <v>184187</v>
      </c>
      <c r="U213" s="43" t="s">
        <v>1245</v>
      </c>
      <c r="V213" s="31" t="s">
        <v>635</v>
      </c>
      <c r="W213" s="43" t="s">
        <v>1247</v>
      </c>
      <c r="X213" s="43" t="s">
        <v>1247</v>
      </c>
      <c r="Y213" s="43" t="s">
        <v>1044</v>
      </c>
      <c r="Z213" s="43" t="s">
        <v>1250</v>
      </c>
      <c r="AA213" s="43">
        <v>1</v>
      </c>
      <c r="AB213" s="43" t="s">
        <v>64</v>
      </c>
      <c r="AC213" s="43" t="s">
        <v>40</v>
      </c>
      <c r="AD213" s="43"/>
      <c r="AE213" s="179">
        <v>880000000</v>
      </c>
      <c r="AF213" s="43">
        <v>880000000</v>
      </c>
      <c r="AG213" s="43"/>
      <c r="AH213" s="586"/>
      <c r="AI213" s="43" t="s">
        <v>981</v>
      </c>
      <c r="AJ213" s="43"/>
      <c r="AK213" s="210">
        <v>0</v>
      </c>
      <c r="AL213" s="589"/>
      <c r="AM213" s="589"/>
      <c r="AN213" s="528"/>
      <c r="AO213" s="528"/>
      <c r="AP213" s="43"/>
    </row>
    <row r="214" spans="1:102" ht="80.099999999999994" customHeight="1" x14ac:dyDescent="0.25">
      <c r="A214" s="31" t="s">
        <v>389</v>
      </c>
      <c r="B214" s="31" t="s">
        <v>365</v>
      </c>
      <c r="C214" s="31" t="s">
        <v>401</v>
      </c>
      <c r="D214" s="31" t="s">
        <v>375</v>
      </c>
      <c r="E214" s="152" t="s">
        <v>629</v>
      </c>
      <c r="F214" s="151">
        <v>202400000005445</v>
      </c>
      <c r="G214" s="154" t="s">
        <v>1124</v>
      </c>
      <c r="H214" s="154" t="s">
        <v>1125</v>
      </c>
      <c r="I214" s="154" t="s">
        <v>1126</v>
      </c>
      <c r="J214" s="150"/>
      <c r="K214" s="153" t="s">
        <v>1122</v>
      </c>
      <c r="L214" s="31" t="s">
        <v>187</v>
      </c>
      <c r="M214" s="31" t="s">
        <v>753</v>
      </c>
      <c r="N214" s="181">
        <v>1</v>
      </c>
      <c r="O214" s="307">
        <v>7.0000000000000007E-2</v>
      </c>
      <c r="P214" s="142">
        <f t="shared" si="6"/>
        <v>7.0000000000000007E-2</v>
      </c>
      <c r="Q214" s="128">
        <v>45703</v>
      </c>
      <c r="R214" s="128">
        <v>46022</v>
      </c>
      <c r="S214" s="43">
        <v>340</v>
      </c>
      <c r="T214" s="43">
        <v>184187</v>
      </c>
      <c r="U214" s="43" t="s">
        <v>1245</v>
      </c>
      <c r="V214" s="31" t="s">
        <v>635</v>
      </c>
      <c r="W214" s="43" t="s">
        <v>1248</v>
      </c>
      <c r="X214" s="43" t="s">
        <v>1248</v>
      </c>
      <c r="Y214" s="43" t="s">
        <v>1044</v>
      </c>
      <c r="Z214" s="43" t="s">
        <v>1251</v>
      </c>
      <c r="AA214" s="43">
        <v>1</v>
      </c>
      <c r="AB214" s="43" t="s">
        <v>64</v>
      </c>
      <c r="AC214" s="43" t="s">
        <v>40</v>
      </c>
      <c r="AD214" s="43"/>
      <c r="AE214" s="179">
        <v>498996600</v>
      </c>
      <c r="AF214" s="43">
        <v>498996600</v>
      </c>
      <c r="AG214" s="43"/>
      <c r="AH214" s="586"/>
      <c r="AI214" s="43" t="s">
        <v>981</v>
      </c>
      <c r="AJ214" s="43"/>
      <c r="AK214" s="210">
        <v>0</v>
      </c>
      <c r="AL214" s="589"/>
      <c r="AM214" s="589"/>
      <c r="AN214" s="528"/>
      <c r="AO214" s="528"/>
      <c r="AP214" s="43"/>
    </row>
    <row r="215" spans="1:102" s="102" customFormat="1" ht="80.099999999999994" customHeight="1" x14ac:dyDescent="0.25">
      <c r="A215" s="31" t="s">
        <v>389</v>
      </c>
      <c r="B215" s="31" t="s">
        <v>365</v>
      </c>
      <c r="C215" s="31" t="s">
        <v>399</v>
      </c>
      <c r="D215" s="31" t="s">
        <v>375</v>
      </c>
      <c r="E215" s="152" t="s">
        <v>629</v>
      </c>
      <c r="F215" s="151">
        <v>202400000005445</v>
      </c>
      <c r="G215" s="154" t="s">
        <v>1124</v>
      </c>
      <c r="H215" s="154" t="s">
        <v>1125</v>
      </c>
      <c r="I215" s="154" t="s">
        <v>1126</v>
      </c>
      <c r="J215" s="33"/>
      <c r="K215" s="153" t="s">
        <v>1123</v>
      </c>
      <c r="L215" s="31" t="s">
        <v>187</v>
      </c>
      <c r="M215" s="31" t="s">
        <v>753</v>
      </c>
      <c r="N215" s="181">
        <v>1</v>
      </c>
      <c r="O215" s="266">
        <v>0</v>
      </c>
      <c r="P215" s="142">
        <f t="shared" si="6"/>
        <v>0</v>
      </c>
      <c r="Q215" s="133">
        <v>45703</v>
      </c>
      <c r="R215" s="133">
        <v>46022</v>
      </c>
      <c r="S215" s="27">
        <v>340</v>
      </c>
      <c r="T215" s="27">
        <v>184187</v>
      </c>
      <c r="U215" s="27" t="s">
        <v>1245</v>
      </c>
      <c r="V215" s="31" t="s">
        <v>635</v>
      </c>
      <c r="W215" s="26"/>
      <c r="X215" s="26"/>
      <c r="Y215" s="27" t="s">
        <v>1044</v>
      </c>
      <c r="Z215" s="29" t="s">
        <v>1247</v>
      </c>
      <c r="AA215" s="29"/>
      <c r="AB215" s="26"/>
      <c r="AC215" s="26"/>
      <c r="AD215" s="26"/>
      <c r="AE215" s="26"/>
      <c r="AF215" s="26"/>
      <c r="AG215" s="27"/>
      <c r="AH215" s="587"/>
      <c r="AI215" s="26"/>
      <c r="AJ215" s="26"/>
      <c r="AK215" s="210">
        <v>0</v>
      </c>
      <c r="AL215" s="590"/>
      <c r="AM215" s="590"/>
      <c r="AN215" s="529"/>
      <c r="AO215" s="529"/>
      <c r="AP215" s="27"/>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row>
    <row r="216" spans="1:102" s="102" customFormat="1" ht="80.099999999999994" customHeight="1" x14ac:dyDescent="0.25">
      <c r="A216" s="536"/>
      <c r="B216" s="537"/>
      <c r="C216" s="537"/>
      <c r="D216" s="538"/>
      <c r="E216" s="518" t="s">
        <v>1408</v>
      </c>
      <c r="F216" s="519"/>
      <c r="G216" s="519"/>
      <c r="H216" s="519"/>
      <c r="I216" s="519"/>
      <c r="J216" s="519"/>
      <c r="K216" s="519"/>
      <c r="L216" s="519"/>
      <c r="M216" s="519"/>
      <c r="N216" s="519"/>
      <c r="O216" s="520"/>
      <c r="P216" s="303">
        <f>AVERAGE(P212:P215)</f>
        <v>0.04</v>
      </c>
      <c r="Q216" s="133"/>
      <c r="R216" s="133"/>
      <c r="S216" s="27"/>
      <c r="T216" s="27"/>
      <c r="U216" s="27"/>
      <c r="V216" s="31"/>
      <c r="W216" s="26"/>
      <c r="X216" s="26"/>
      <c r="Y216" s="27"/>
      <c r="Z216" s="29"/>
      <c r="AA216" s="29"/>
      <c r="AB216" s="26"/>
      <c r="AC216" s="26"/>
      <c r="AD216" s="26"/>
      <c r="AE216" s="26"/>
      <c r="AF216" s="26"/>
      <c r="AG216" s="276"/>
      <c r="AH216" s="336"/>
      <c r="AI216" s="26"/>
      <c r="AJ216" s="605"/>
      <c r="AK216" s="606"/>
      <c r="AL216" s="606"/>
      <c r="AM216" s="607"/>
      <c r="AN216" s="368"/>
      <c r="AO216" s="368"/>
      <c r="AP216" s="27"/>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row>
    <row r="217" spans="1:102" ht="80.099999999999994" customHeight="1" x14ac:dyDescent="0.25">
      <c r="A217" s="43" t="s">
        <v>389</v>
      </c>
      <c r="B217" s="31" t="s">
        <v>365</v>
      </c>
      <c r="C217" s="43" t="s">
        <v>400</v>
      </c>
      <c r="D217" s="43" t="s">
        <v>376</v>
      </c>
      <c r="E217" s="81" t="s">
        <v>630</v>
      </c>
      <c r="F217" s="84">
        <v>2024130010258</v>
      </c>
      <c r="G217" s="87" t="s">
        <v>631</v>
      </c>
      <c r="H217" s="48" t="s">
        <v>701</v>
      </c>
      <c r="I217" s="43" t="s">
        <v>884</v>
      </c>
      <c r="J217" s="98">
        <v>0.5</v>
      </c>
      <c r="K217" s="43" t="s">
        <v>885</v>
      </c>
      <c r="L217" s="43" t="s">
        <v>187</v>
      </c>
      <c r="M217" s="43" t="s">
        <v>754</v>
      </c>
      <c r="N217" s="43">
        <v>3</v>
      </c>
      <c r="O217" s="301">
        <v>0</v>
      </c>
      <c r="P217" s="142">
        <f t="shared" si="6"/>
        <v>0</v>
      </c>
      <c r="Q217" s="128" t="s">
        <v>1235</v>
      </c>
      <c r="R217" s="128" t="s">
        <v>1236</v>
      </c>
      <c r="S217" s="43">
        <v>332</v>
      </c>
      <c r="T217" s="43">
        <v>3700</v>
      </c>
      <c r="U217" s="43" t="s">
        <v>898</v>
      </c>
      <c r="V217" s="43" t="s">
        <v>493</v>
      </c>
      <c r="W217" s="43" t="s">
        <v>1076</v>
      </c>
      <c r="X217" s="43" t="s">
        <v>1077</v>
      </c>
      <c r="Y217" s="43" t="s">
        <v>896</v>
      </c>
      <c r="Z217" s="43" t="s">
        <v>898</v>
      </c>
      <c r="AA217" s="43" t="s">
        <v>54</v>
      </c>
      <c r="AB217" s="43" t="s">
        <v>898</v>
      </c>
      <c r="AC217" s="43" t="s">
        <v>40</v>
      </c>
      <c r="AD217" s="43" t="s">
        <v>1210</v>
      </c>
      <c r="AE217" s="43"/>
      <c r="AF217" s="43"/>
      <c r="AG217" s="454"/>
      <c r="AH217" s="496">
        <v>2000000000</v>
      </c>
      <c r="AI217" s="43" t="s">
        <v>1073</v>
      </c>
      <c r="AJ217" s="43" t="s">
        <v>1237</v>
      </c>
      <c r="AK217" s="203"/>
      <c r="AL217" s="602">
        <v>102690726.90000001</v>
      </c>
      <c r="AM217" s="602">
        <v>81984178.900000006</v>
      </c>
      <c r="AN217" s="527">
        <f>AL217/AH217</f>
        <v>5.1345363450000001E-2</v>
      </c>
      <c r="AO217" s="527">
        <f>AM217/AH217</f>
        <v>4.0992089450000005E-2</v>
      </c>
      <c r="AP217" s="43" t="s">
        <v>1326</v>
      </c>
    </row>
    <row r="218" spans="1:102" s="102" customFormat="1" ht="80.099999999999994" customHeight="1" x14ac:dyDescent="0.25">
      <c r="A218" s="31" t="s">
        <v>389</v>
      </c>
      <c r="B218" s="31" t="s">
        <v>365</v>
      </c>
      <c r="C218" s="31" t="s">
        <v>400</v>
      </c>
      <c r="D218" s="31" t="s">
        <v>376</v>
      </c>
      <c r="E218" s="81" t="s">
        <v>630</v>
      </c>
      <c r="F218" s="112">
        <v>2024130010258</v>
      </c>
      <c r="G218" s="113" t="s">
        <v>631</v>
      </c>
      <c r="H218" s="29" t="s">
        <v>701</v>
      </c>
      <c r="I218" s="31" t="s">
        <v>827</v>
      </c>
      <c r="J218" s="111">
        <v>0.1</v>
      </c>
      <c r="K218" s="31" t="s">
        <v>632</v>
      </c>
      <c r="L218" s="43" t="s">
        <v>187</v>
      </c>
      <c r="M218" s="43" t="s">
        <v>754</v>
      </c>
      <c r="N218" s="43">
        <v>2</v>
      </c>
      <c r="O218" s="301">
        <v>0</v>
      </c>
      <c r="P218" s="142">
        <f t="shared" si="6"/>
        <v>0</v>
      </c>
      <c r="Q218" s="128" t="s">
        <v>1235</v>
      </c>
      <c r="R218" s="128" t="s">
        <v>1236</v>
      </c>
      <c r="S218" s="43">
        <v>332</v>
      </c>
      <c r="T218" s="43">
        <v>1000</v>
      </c>
      <c r="U218" s="43" t="s">
        <v>898</v>
      </c>
      <c r="V218" s="43" t="s">
        <v>493</v>
      </c>
      <c r="W218" s="43" t="s">
        <v>1076</v>
      </c>
      <c r="X218" s="43" t="s">
        <v>1078</v>
      </c>
      <c r="Y218" s="43" t="s">
        <v>896</v>
      </c>
      <c r="Z218" s="43" t="s">
        <v>898</v>
      </c>
      <c r="AA218" s="43" t="s">
        <v>51</v>
      </c>
      <c r="AB218" s="43" t="s">
        <v>898</v>
      </c>
      <c r="AC218" s="43" t="s">
        <v>40</v>
      </c>
      <c r="AD218" s="43" t="s">
        <v>1210</v>
      </c>
      <c r="AE218" s="43"/>
      <c r="AF218" s="127"/>
      <c r="AG218" s="455"/>
      <c r="AH218" s="497"/>
      <c r="AI218" s="43" t="s">
        <v>1073</v>
      </c>
      <c r="AJ218" s="43" t="s">
        <v>1237</v>
      </c>
      <c r="AK218" s="203"/>
      <c r="AL218" s="603"/>
      <c r="AM218" s="603"/>
      <c r="AN218" s="528"/>
      <c r="AO218" s="528"/>
      <c r="AP218" s="43" t="s">
        <v>1327</v>
      </c>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row>
    <row r="219" spans="1:102" s="102" customFormat="1" ht="80.099999999999994" customHeight="1" x14ac:dyDescent="0.25">
      <c r="A219" s="31" t="s">
        <v>389</v>
      </c>
      <c r="B219" s="31" t="s">
        <v>365</v>
      </c>
      <c r="C219" s="31" t="s">
        <v>400</v>
      </c>
      <c r="D219" s="31" t="s">
        <v>376</v>
      </c>
      <c r="E219" s="81" t="s">
        <v>630</v>
      </c>
      <c r="F219" s="112">
        <v>2024130010258</v>
      </c>
      <c r="G219" s="113" t="s">
        <v>631</v>
      </c>
      <c r="H219" s="110" t="s">
        <v>702</v>
      </c>
      <c r="I219" s="31" t="s">
        <v>827</v>
      </c>
      <c r="J219" s="111">
        <v>0.1</v>
      </c>
      <c r="K219" s="31" t="s">
        <v>633</v>
      </c>
      <c r="L219" s="43" t="s">
        <v>187</v>
      </c>
      <c r="M219" s="43" t="s">
        <v>754</v>
      </c>
      <c r="N219" s="43">
        <v>10</v>
      </c>
      <c r="O219" s="301">
        <v>2</v>
      </c>
      <c r="P219" s="142">
        <f t="shared" si="6"/>
        <v>0.2</v>
      </c>
      <c r="Q219" s="128" t="s">
        <v>1235</v>
      </c>
      <c r="R219" s="128" t="s">
        <v>1236</v>
      </c>
      <c r="S219" s="43">
        <v>332</v>
      </c>
      <c r="T219" s="43">
        <v>832</v>
      </c>
      <c r="U219" s="43" t="s">
        <v>898</v>
      </c>
      <c r="V219" s="43" t="s">
        <v>493</v>
      </c>
      <c r="W219" s="43" t="s">
        <v>1076</v>
      </c>
      <c r="X219" s="43" t="s">
        <v>1078</v>
      </c>
      <c r="Y219" s="43" t="s">
        <v>896</v>
      </c>
      <c r="Z219" s="43" t="s">
        <v>898</v>
      </c>
      <c r="AA219" s="43" t="s">
        <v>63</v>
      </c>
      <c r="AB219" s="43" t="s">
        <v>63</v>
      </c>
      <c r="AC219" s="43" t="s">
        <v>40</v>
      </c>
      <c r="AD219" s="43" t="s">
        <v>1210</v>
      </c>
      <c r="AE219" s="43" t="s">
        <v>898</v>
      </c>
      <c r="AF219" s="43" t="s">
        <v>898</v>
      </c>
      <c r="AG219" s="455"/>
      <c r="AH219" s="497"/>
      <c r="AI219" s="43" t="s">
        <v>1073</v>
      </c>
      <c r="AJ219" s="43" t="s">
        <v>1237</v>
      </c>
      <c r="AK219" s="152"/>
      <c r="AL219" s="603"/>
      <c r="AM219" s="603"/>
      <c r="AN219" s="528"/>
      <c r="AO219" s="528"/>
      <c r="AP219" s="43" t="s">
        <v>1328</v>
      </c>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row>
    <row r="220" spans="1:102" ht="80.099999999999994" customHeight="1" x14ac:dyDescent="0.25">
      <c r="A220" s="43" t="s">
        <v>389</v>
      </c>
      <c r="B220" s="31" t="s">
        <v>365</v>
      </c>
      <c r="C220" s="43" t="s">
        <v>400</v>
      </c>
      <c r="D220" s="43" t="s">
        <v>376</v>
      </c>
      <c r="E220" s="81" t="s">
        <v>630</v>
      </c>
      <c r="F220" s="84">
        <v>2024130010258</v>
      </c>
      <c r="G220" s="87" t="s">
        <v>631</v>
      </c>
      <c r="H220" s="45" t="s">
        <v>703</v>
      </c>
      <c r="I220" s="31" t="s">
        <v>887</v>
      </c>
      <c r="J220" s="98">
        <v>0.5</v>
      </c>
      <c r="K220" s="31" t="s">
        <v>888</v>
      </c>
      <c r="L220" s="43" t="s">
        <v>187</v>
      </c>
      <c r="M220" s="43" t="s">
        <v>754</v>
      </c>
      <c r="N220" s="43">
        <v>10</v>
      </c>
      <c r="O220" s="301">
        <v>2</v>
      </c>
      <c r="P220" s="142">
        <f t="shared" si="6"/>
        <v>0.2</v>
      </c>
      <c r="Q220" s="128" t="s">
        <v>1235</v>
      </c>
      <c r="R220" s="128" t="s">
        <v>1236</v>
      </c>
      <c r="S220" s="43">
        <v>332</v>
      </c>
      <c r="T220" s="43">
        <v>832</v>
      </c>
      <c r="U220" s="43" t="s">
        <v>898</v>
      </c>
      <c r="V220" s="43" t="s">
        <v>493</v>
      </c>
      <c r="W220" s="43" t="s">
        <v>1076</v>
      </c>
      <c r="X220" s="43" t="s">
        <v>1078</v>
      </c>
      <c r="Y220" s="43" t="s">
        <v>896</v>
      </c>
      <c r="Z220" s="43" t="s">
        <v>898</v>
      </c>
      <c r="AA220" s="43" t="s">
        <v>898</v>
      </c>
      <c r="AB220" s="43" t="s">
        <v>898</v>
      </c>
      <c r="AC220" s="43" t="s">
        <v>40</v>
      </c>
      <c r="AD220" s="43" t="s">
        <v>920</v>
      </c>
      <c r="AE220" s="43" t="s">
        <v>898</v>
      </c>
      <c r="AF220" s="43" t="s">
        <v>898</v>
      </c>
      <c r="AG220" s="455"/>
      <c r="AH220" s="497"/>
      <c r="AI220" s="43" t="s">
        <v>898</v>
      </c>
      <c r="AJ220" s="43" t="s">
        <v>898</v>
      </c>
      <c r="AK220" s="152"/>
      <c r="AL220" s="603"/>
      <c r="AM220" s="603"/>
      <c r="AN220" s="528"/>
      <c r="AO220" s="528"/>
      <c r="AP220" s="43" t="s">
        <v>1328</v>
      </c>
    </row>
    <row r="221" spans="1:102" s="102" customFormat="1" ht="80.099999999999994" customHeight="1" x14ac:dyDescent="0.25">
      <c r="A221" s="43" t="s">
        <v>389</v>
      </c>
      <c r="B221" s="31" t="s">
        <v>365</v>
      </c>
      <c r="C221" s="43" t="s">
        <v>400</v>
      </c>
      <c r="D221" s="43" t="s">
        <v>376</v>
      </c>
      <c r="E221" s="81" t="s">
        <v>630</v>
      </c>
      <c r="F221" s="84">
        <v>2024130010258</v>
      </c>
      <c r="G221" s="87" t="s">
        <v>631</v>
      </c>
      <c r="H221" s="45" t="s">
        <v>702</v>
      </c>
      <c r="I221" s="31" t="s">
        <v>827</v>
      </c>
      <c r="J221" s="111">
        <v>0.1</v>
      </c>
      <c r="K221" s="31" t="s">
        <v>634</v>
      </c>
      <c r="L221" s="43" t="s">
        <v>187</v>
      </c>
      <c r="M221" s="43" t="s">
        <v>754</v>
      </c>
      <c r="N221" s="43">
        <v>10</v>
      </c>
      <c r="O221" s="301">
        <v>0.11</v>
      </c>
      <c r="P221" s="142">
        <f t="shared" si="6"/>
        <v>1.0999999999999999E-2</v>
      </c>
      <c r="Q221" s="128" t="s">
        <v>1235</v>
      </c>
      <c r="R221" s="128" t="s">
        <v>1236</v>
      </c>
      <c r="S221" s="43">
        <v>332</v>
      </c>
      <c r="T221" s="43">
        <v>1000</v>
      </c>
      <c r="U221" s="43" t="s">
        <v>898</v>
      </c>
      <c r="V221" s="43" t="s">
        <v>493</v>
      </c>
      <c r="W221" s="43" t="s">
        <v>1076</v>
      </c>
      <c r="X221" s="43" t="s">
        <v>1078</v>
      </c>
      <c r="Y221" s="43" t="s">
        <v>914</v>
      </c>
      <c r="Z221" s="43" t="s">
        <v>898</v>
      </c>
      <c r="AA221" s="43" t="s">
        <v>54</v>
      </c>
      <c r="AB221" s="43" t="s">
        <v>898</v>
      </c>
      <c r="AC221" s="43" t="s">
        <v>40</v>
      </c>
      <c r="AD221" s="43" t="s">
        <v>1210</v>
      </c>
      <c r="AE221" s="43"/>
      <c r="AF221" s="127"/>
      <c r="AG221" s="455"/>
      <c r="AH221" s="497"/>
      <c r="AI221" s="43" t="s">
        <v>1073</v>
      </c>
      <c r="AJ221" s="43" t="s">
        <v>1237</v>
      </c>
      <c r="AK221" s="203"/>
      <c r="AL221" s="603"/>
      <c r="AM221" s="603"/>
      <c r="AN221" s="528"/>
      <c r="AO221" s="528"/>
      <c r="AP221" s="43" t="s">
        <v>1329</v>
      </c>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row>
    <row r="222" spans="1:102" s="102" customFormat="1" ht="80.099999999999994" customHeight="1" x14ac:dyDescent="0.25">
      <c r="A222" s="43" t="s">
        <v>389</v>
      </c>
      <c r="B222" s="31" t="s">
        <v>365</v>
      </c>
      <c r="C222" s="43" t="s">
        <v>400</v>
      </c>
      <c r="D222" s="43" t="s">
        <v>376</v>
      </c>
      <c r="E222" s="81" t="s">
        <v>630</v>
      </c>
      <c r="F222" s="84">
        <v>2024130010258</v>
      </c>
      <c r="G222" s="87" t="s">
        <v>631</v>
      </c>
      <c r="H222" s="45" t="s">
        <v>703</v>
      </c>
      <c r="I222" s="43" t="s">
        <v>884</v>
      </c>
      <c r="J222" s="111">
        <v>0.1</v>
      </c>
      <c r="K222" s="43" t="s">
        <v>886</v>
      </c>
      <c r="L222" s="43" t="s">
        <v>187</v>
      </c>
      <c r="M222" s="43" t="s">
        <v>754</v>
      </c>
      <c r="N222" s="43">
        <v>10</v>
      </c>
      <c r="O222" s="301">
        <v>0.11</v>
      </c>
      <c r="P222" s="142">
        <f t="shared" si="6"/>
        <v>1.0999999999999999E-2</v>
      </c>
      <c r="Q222" s="128" t="s">
        <v>1235</v>
      </c>
      <c r="R222" s="128" t="s">
        <v>1236</v>
      </c>
      <c r="S222" s="43">
        <v>332</v>
      </c>
      <c r="T222" s="43">
        <v>3700</v>
      </c>
      <c r="U222" s="43" t="s">
        <v>898</v>
      </c>
      <c r="V222" s="43" t="s">
        <v>493</v>
      </c>
      <c r="W222" s="43" t="s">
        <v>1079</v>
      </c>
      <c r="X222" s="43" t="s">
        <v>1080</v>
      </c>
      <c r="Y222" s="43" t="s">
        <v>896</v>
      </c>
      <c r="Z222" s="43" t="s">
        <v>898</v>
      </c>
      <c r="AA222" s="43" t="s">
        <v>54</v>
      </c>
      <c r="AB222" s="43" t="s">
        <v>898</v>
      </c>
      <c r="AC222" s="43" t="s">
        <v>40</v>
      </c>
      <c r="AD222" s="43" t="s">
        <v>1210</v>
      </c>
      <c r="AE222" s="43"/>
      <c r="AF222" s="43"/>
      <c r="AG222" s="456"/>
      <c r="AH222" s="498"/>
      <c r="AI222" s="43" t="s">
        <v>1073</v>
      </c>
      <c r="AJ222" s="43" t="s">
        <v>1237</v>
      </c>
      <c r="AK222" s="152"/>
      <c r="AL222" s="604"/>
      <c r="AM222" s="604"/>
      <c r="AN222" s="529"/>
      <c r="AO222" s="529"/>
      <c r="AP222" s="43" t="s">
        <v>1330</v>
      </c>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row>
    <row r="223" spans="1:102" s="102" customFormat="1" ht="80.099999999999994" customHeight="1" x14ac:dyDescent="0.25">
      <c r="A223" s="515"/>
      <c r="B223" s="516"/>
      <c r="C223" s="516"/>
      <c r="D223" s="517"/>
      <c r="E223" s="518" t="s">
        <v>1409</v>
      </c>
      <c r="F223" s="519"/>
      <c r="G223" s="519"/>
      <c r="H223" s="519"/>
      <c r="I223" s="519"/>
      <c r="J223" s="519"/>
      <c r="K223" s="519"/>
      <c r="L223" s="519"/>
      <c r="M223" s="519"/>
      <c r="N223" s="519"/>
      <c r="O223" s="520"/>
      <c r="P223" s="303">
        <f>AVERAGE(P217:P222)</f>
        <v>7.0333333333333345E-2</v>
      </c>
      <c r="Q223" s="128"/>
      <c r="R223" s="128"/>
      <c r="S223" s="43"/>
      <c r="T223" s="43"/>
      <c r="U223" s="43"/>
      <c r="V223" s="43"/>
      <c r="W223" s="43"/>
      <c r="X223" s="43"/>
      <c r="Y223" s="43"/>
      <c r="Z223" s="43"/>
      <c r="AA223" s="43"/>
      <c r="AB223" s="43"/>
      <c r="AC223" s="43"/>
      <c r="AD223" s="43"/>
      <c r="AE223" s="43"/>
      <c r="AF223" s="43"/>
      <c r="AG223" s="220"/>
      <c r="AH223" s="333"/>
      <c r="AI223" s="43"/>
      <c r="AJ223" s="515"/>
      <c r="AK223" s="516"/>
      <c r="AL223" s="516"/>
      <c r="AM223" s="517"/>
      <c r="AN223" s="357"/>
      <c r="AO223" s="357"/>
      <c r="AP223" s="4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row>
    <row r="224" spans="1:102" ht="80.099999999999994" customHeight="1" x14ac:dyDescent="0.25">
      <c r="A224" s="43" t="s">
        <v>388</v>
      </c>
      <c r="B224" s="31" t="s">
        <v>378</v>
      </c>
      <c r="C224" s="43" t="s">
        <v>377</v>
      </c>
      <c r="D224" s="43" t="s">
        <v>385</v>
      </c>
      <c r="E224" s="114" t="s">
        <v>637</v>
      </c>
      <c r="F224" s="84">
        <v>2024130010231</v>
      </c>
      <c r="G224" s="43" t="s">
        <v>638</v>
      </c>
      <c r="H224" s="43" t="s">
        <v>704</v>
      </c>
      <c r="I224" s="43" t="s">
        <v>889</v>
      </c>
      <c r="J224" s="98">
        <v>0.5</v>
      </c>
      <c r="K224" s="43" t="s">
        <v>639</v>
      </c>
      <c r="L224" s="43" t="s">
        <v>187</v>
      </c>
      <c r="M224" s="43" t="s">
        <v>755</v>
      </c>
      <c r="N224" s="51">
        <v>20</v>
      </c>
      <c r="O224" s="259">
        <v>0</v>
      </c>
      <c r="P224" s="142">
        <f t="shared" si="6"/>
        <v>0</v>
      </c>
      <c r="Q224" s="128">
        <v>45839</v>
      </c>
      <c r="R224" s="128">
        <v>46022</v>
      </c>
      <c r="S224" s="43">
        <v>183</v>
      </c>
      <c r="T224" s="43">
        <v>2</v>
      </c>
      <c r="U224" s="43" t="s">
        <v>920</v>
      </c>
      <c r="V224" s="51" t="s">
        <v>648</v>
      </c>
      <c r="W224" s="43" t="s">
        <v>1083</v>
      </c>
      <c r="X224" s="43" t="s">
        <v>1084</v>
      </c>
      <c r="Y224" s="43" t="s">
        <v>896</v>
      </c>
      <c r="Z224" s="43" t="s">
        <v>1085</v>
      </c>
      <c r="AA224" s="124">
        <v>73000000</v>
      </c>
      <c r="AB224" s="43" t="s">
        <v>64</v>
      </c>
      <c r="AC224" s="43" t="s">
        <v>40</v>
      </c>
      <c r="AD224" s="128">
        <v>45839</v>
      </c>
      <c r="AE224" s="124">
        <v>73000000</v>
      </c>
      <c r="AF224" s="124">
        <v>73000000</v>
      </c>
      <c r="AG224" s="454">
        <v>2686169885</v>
      </c>
      <c r="AH224" s="496">
        <v>2483807982</v>
      </c>
      <c r="AI224" s="43" t="s">
        <v>912</v>
      </c>
      <c r="AJ224" s="43" t="s">
        <v>1086</v>
      </c>
      <c r="AK224" s="196">
        <v>0</v>
      </c>
      <c r="AL224" s="563">
        <v>13916917</v>
      </c>
      <c r="AM224" s="563">
        <v>13916917</v>
      </c>
      <c r="AN224" s="527">
        <f>AL224/AH224</f>
        <v>5.6030567180937584E-3</v>
      </c>
      <c r="AO224" s="527">
        <f>AM224/AH224</f>
        <v>5.6030567180937584E-3</v>
      </c>
      <c r="AP224" s="43" t="s">
        <v>1346</v>
      </c>
    </row>
    <row r="225" spans="1:78" ht="80.099999999999994" customHeight="1" x14ac:dyDescent="0.25">
      <c r="A225" s="43" t="s">
        <v>388</v>
      </c>
      <c r="B225" s="31" t="s">
        <v>378</v>
      </c>
      <c r="C225" s="43" t="s">
        <v>377</v>
      </c>
      <c r="D225" s="43" t="s">
        <v>385</v>
      </c>
      <c r="E225" s="114" t="s">
        <v>637</v>
      </c>
      <c r="F225" s="84">
        <v>2024130010231</v>
      </c>
      <c r="G225" s="43" t="s">
        <v>638</v>
      </c>
      <c r="H225" s="43" t="s">
        <v>704</v>
      </c>
      <c r="I225" s="43" t="s">
        <v>889</v>
      </c>
      <c r="J225" s="98">
        <v>0.5</v>
      </c>
      <c r="K225" s="43" t="s">
        <v>640</v>
      </c>
      <c r="L225" s="43" t="s">
        <v>187</v>
      </c>
      <c r="M225" s="43" t="s">
        <v>755</v>
      </c>
      <c r="N225" s="51">
        <v>2</v>
      </c>
      <c r="O225" s="259">
        <v>0</v>
      </c>
      <c r="P225" s="142">
        <f t="shared" si="6"/>
        <v>0</v>
      </c>
      <c r="Q225" s="128">
        <v>45839</v>
      </c>
      <c r="R225" s="128">
        <v>46022</v>
      </c>
      <c r="S225" s="43">
        <v>183</v>
      </c>
      <c r="T225" s="43">
        <v>2</v>
      </c>
      <c r="U225" s="43" t="s">
        <v>920</v>
      </c>
      <c r="V225" s="51" t="s">
        <v>648</v>
      </c>
      <c r="W225" s="43" t="s">
        <v>1083</v>
      </c>
      <c r="X225" s="43" t="s">
        <v>1084</v>
      </c>
      <c r="Y225" s="43" t="s">
        <v>896</v>
      </c>
      <c r="Z225" s="43" t="s">
        <v>1239</v>
      </c>
      <c r="AA225" s="124">
        <v>0</v>
      </c>
      <c r="AB225" s="43" t="s">
        <v>63</v>
      </c>
      <c r="AC225" s="43" t="s">
        <v>40</v>
      </c>
      <c r="AD225" s="128">
        <v>45839</v>
      </c>
      <c r="AE225" s="124">
        <v>0</v>
      </c>
      <c r="AF225" s="124">
        <v>0</v>
      </c>
      <c r="AG225" s="455"/>
      <c r="AH225" s="497"/>
      <c r="AI225" s="43"/>
      <c r="AJ225" s="43"/>
      <c r="AK225" s="196">
        <v>0</v>
      </c>
      <c r="AL225" s="564"/>
      <c r="AM225" s="564"/>
      <c r="AN225" s="528"/>
      <c r="AO225" s="528"/>
      <c r="AP225" s="43" t="s">
        <v>1346</v>
      </c>
    </row>
    <row r="226" spans="1:78" ht="80.099999999999994" customHeight="1" x14ac:dyDescent="0.25">
      <c r="A226" s="43" t="s">
        <v>388</v>
      </c>
      <c r="B226" s="31" t="s">
        <v>378</v>
      </c>
      <c r="C226" s="43" t="s">
        <v>377</v>
      </c>
      <c r="D226" s="43" t="s">
        <v>385</v>
      </c>
      <c r="E226" s="114" t="s">
        <v>637</v>
      </c>
      <c r="F226" s="84">
        <v>2024130010231</v>
      </c>
      <c r="G226" s="43" t="s">
        <v>638</v>
      </c>
      <c r="H226" s="43" t="s">
        <v>704</v>
      </c>
      <c r="I226" s="43" t="s">
        <v>889</v>
      </c>
      <c r="J226" s="98">
        <v>0.5</v>
      </c>
      <c r="K226" s="43" t="s">
        <v>641</v>
      </c>
      <c r="L226" s="43" t="s">
        <v>187</v>
      </c>
      <c r="M226" s="43" t="s">
        <v>755</v>
      </c>
      <c r="N226" s="51">
        <v>2</v>
      </c>
      <c r="O226" s="259">
        <v>0</v>
      </c>
      <c r="P226" s="142">
        <f t="shared" si="6"/>
        <v>0</v>
      </c>
      <c r="Q226" s="128">
        <v>45839</v>
      </c>
      <c r="R226" s="128">
        <v>46022</v>
      </c>
      <c r="S226" s="43">
        <v>183</v>
      </c>
      <c r="T226" s="43">
        <v>2</v>
      </c>
      <c r="U226" s="43" t="s">
        <v>920</v>
      </c>
      <c r="V226" s="51" t="s">
        <v>648</v>
      </c>
      <c r="W226" s="43" t="s">
        <v>1083</v>
      </c>
      <c r="X226" s="43" t="s">
        <v>1084</v>
      </c>
      <c r="Y226" s="43" t="s">
        <v>896</v>
      </c>
      <c r="Z226" s="43" t="s">
        <v>1240</v>
      </c>
      <c r="AA226" s="124">
        <v>0</v>
      </c>
      <c r="AB226" s="43" t="s">
        <v>63</v>
      </c>
      <c r="AC226" s="43" t="s">
        <v>40</v>
      </c>
      <c r="AD226" s="128">
        <v>45839</v>
      </c>
      <c r="AE226" s="124">
        <v>0</v>
      </c>
      <c r="AF226" s="124">
        <v>0</v>
      </c>
      <c r="AG226" s="455"/>
      <c r="AH226" s="497"/>
      <c r="AI226" s="43"/>
      <c r="AJ226" s="43"/>
      <c r="AK226" s="196">
        <v>0</v>
      </c>
      <c r="AL226" s="564"/>
      <c r="AM226" s="564"/>
      <c r="AN226" s="528"/>
      <c r="AO226" s="528"/>
      <c r="AP226" s="43" t="s">
        <v>1346</v>
      </c>
    </row>
    <row r="227" spans="1:78" ht="80.099999999999994" customHeight="1" x14ac:dyDescent="0.25">
      <c r="A227" s="43" t="s">
        <v>388</v>
      </c>
      <c r="B227" s="31" t="s">
        <v>378</v>
      </c>
      <c r="C227" s="43" t="s">
        <v>399</v>
      </c>
      <c r="D227" s="43" t="s">
        <v>386</v>
      </c>
      <c r="E227" s="114" t="s">
        <v>637</v>
      </c>
      <c r="F227" s="84">
        <v>2024130010231</v>
      </c>
      <c r="G227" s="43" t="s">
        <v>638</v>
      </c>
      <c r="H227" s="43" t="s">
        <v>705</v>
      </c>
      <c r="I227" s="43" t="s">
        <v>889</v>
      </c>
      <c r="J227" s="98">
        <v>0.5</v>
      </c>
      <c r="K227" s="43" t="s">
        <v>642</v>
      </c>
      <c r="L227" s="43" t="s">
        <v>187</v>
      </c>
      <c r="M227" s="43" t="s">
        <v>756</v>
      </c>
      <c r="N227" s="51">
        <v>2</v>
      </c>
      <c r="O227" s="259">
        <v>0</v>
      </c>
      <c r="P227" s="142">
        <f t="shared" si="6"/>
        <v>0</v>
      </c>
      <c r="Q227" s="128">
        <v>45839</v>
      </c>
      <c r="R227" s="128">
        <v>46022</v>
      </c>
      <c r="S227" s="43">
        <v>183</v>
      </c>
      <c r="T227" s="43">
        <v>2</v>
      </c>
      <c r="U227" s="43" t="s">
        <v>920</v>
      </c>
      <c r="V227" s="51" t="s">
        <v>648</v>
      </c>
      <c r="W227" s="43" t="s">
        <v>1083</v>
      </c>
      <c r="X227" s="43" t="s">
        <v>1084</v>
      </c>
      <c r="Y227" s="43" t="s">
        <v>896</v>
      </c>
      <c r="Z227" s="43" t="s">
        <v>1241</v>
      </c>
      <c r="AA227" s="124">
        <v>0</v>
      </c>
      <c r="AB227" s="43" t="s">
        <v>63</v>
      </c>
      <c r="AC227" s="43" t="s">
        <v>40</v>
      </c>
      <c r="AD227" s="128">
        <v>45839</v>
      </c>
      <c r="AE227" s="124">
        <v>0</v>
      </c>
      <c r="AF227" s="124">
        <v>0</v>
      </c>
      <c r="AG227" s="455"/>
      <c r="AH227" s="497"/>
      <c r="AI227" s="43"/>
      <c r="AJ227" s="43"/>
      <c r="AK227" s="196">
        <v>0</v>
      </c>
      <c r="AL227" s="564"/>
      <c r="AM227" s="564"/>
      <c r="AN227" s="528"/>
      <c r="AO227" s="528"/>
      <c r="AP227" s="43" t="s">
        <v>1346</v>
      </c>
    </row>
    <row r="228" spans="1:78" ht="80.099999999999994" customHeight="1" x14ac:dyDescent="0.25">
      <c r="A228" s="43" t="s">
        <v>388</v>
      </c>
      <c r="B228" s="31" t="s">
        <v>378</v>
      </c>
      <c r="C228" s="43" t="s">
        <v>399</v>
      </c>
      <c r="D228" s="43" t="s">
        <v>386</v>
      </c>
      <c r="E228" s="114" t="s">
        <v>637</v>
      </c>
      <c r="F228" s="84">
        <v>2024130010231</v>
      </c>
      <c r="G228" s="43" t="s">
        <v>638</v>
      </c>
      <c r="H228" s="43" t="s">
        <v>705</v>
      </c>
      <c r="I228" s="43" t="s">
        <v>889</v>
      </c>
      <c r="J228" s="98">
        <v>0.5</v>
      </c>
      <c r="K228" s="43" t="s">
        <v>643</v>
      </c>
      <c r="L228" s="43" t="s">
        <v>187</v>
      </c>
      <c r="M228" s="43" t="s">
        <v>756</v>
      </c>
      <c r="N228" s="51">
        <v>2</v>
      </c>
      <c r="O228" s="259">
        <v>1</v>
      </c>
      <c r="P228" s="142">
        <f t="shared" si="6"/>
        <v>0.5</v>
      </c>
      <c r="Q228" s="128">
        <v>45839</v>
      </c>
      <c r="R228" s="128">
        <v>46022</v>
      </c>
      <c r="S228" s="43">
        <v>183</v>
      </c>
      <c r="T228" s="43">
        <v>2</v>
      </c>
      <c r="U228" s="43" t="s">
        <v>1081</v>
      </c>
      <c r="V228" s="51" t="s">
        <v>648</v>
      </c>
      <c r="W228" s="43" t="s">
        <v>1087</v>
      </c>
      <c r="X228" s="43" t="s">
        <v>1088</v>
      </c>
      <c r="Y228" s="43" t="s">
        <v>896</v>
      </c>
      <c r="Z228" s="43" t="s">
        <v>1089</v>
      </c>
      <c r="AA228" s="124">
        <v>20000000</v>
      </c>
      <c r="AB228" s="43" t="s">
        <v>63</v>
      </c>
      <c r="AC228" s="43" t="s">
        <v>40</v>
      </c>
      <c r="AD228" s="128">
        <v>45839</v>
      </c>
      <c r="AE228" s="124">
        <v>20000000</v>
      </c>
      <c r="AF228" s="124">
        <v>20000000</v>
      </c>
      <c r="AG228" s="455"/>
      <c r="AH228" s="497"/>
      <c r="AI228" s="43" t="s">
        <v>912</v>
      </c>
      <c r="AJ228" s="43" t="s">
        <v>1086</v>
      </c>
      <c r="AK228" s="196">
        <v>13916917</v>
      </c>
      <c r="AL228" s="564"/>
      <c r="AM228" s="564"/>
      <c r="AN228" s="528"/>
      <c r="AO228" s="528"/>
      <c r="AP228" s="43" t="s">
        <v>1347</v>
      </c>
    </row>
    <row r="229" spans="1:78" ht="80.099999999999994" customHeight="1" x14ac:dyDescent="0.25">
      <c r="A229" s="43" t="s">
        <v>388</v>
      </c>
      <c r="B229" s="31" t="s">
        <v>378</v>
      </c>
      <c r="C229" s="43" t="s">
        <v>399</v>
      </c>
      <c r="D229" s="43" t="s">
        <v>386</v>
      </c>
      <c r="E229" s="114" t="s">
        <v>637</v>
      </c>
      <c r="F229" s="84">
        <v>2024130010231</v>
      </c>
      <c r="G229" s="43" t="s">
        <v>638</v>
      </c>
      <c r="H229" s="43" t="s">
        <v>705</v>
      </c>
      <c r="I229" s="43" t="s">
        <v>890</v>
      </c>
      <c r="J229" s="98">
        <v>0.3</v>
      </c>
      <c r="K229" s="43" t="s">
        <v>644</v>
      </c>
      <c r="L229" s="43" t="s">
        <v>187</v>
      </c>
      <c r="M229" s="43" t="s">
        <v>756</v>
      </c>
      <c r="N229" s="51">
        <v>50</v>
      </c>
      <c r="O229" s="259">
        <v>50</v>
      </c>
      <c r="P229" s="142">
        <f t="shared" si="6"/>
        <v>1</v>
      </c>
      <c r="Q229" s="128">
        <v>45703</v>
      </c>
      <c r="R229" s="128">
        <v>46006</v>
      </c>
      <c r="S229" s="43">
        <v>303</v>
      </c>
      <c r="T229" s="43">
        <v>150</v>
      </c>
      <c r="U229" s="43" t="s">
        <v>1082</v>
      </c>
      <c r="V229" s="51" t="s">
        <v>648</v>
      </c>
      <c r="W229" s="43" t="s">
        <v>1090</v>
      </c>
      <c r="X229" s="43" t="s">
        <v>1091</v>
      </c>
      <c r="Y229" s="43" t="s">
        <v>896</v>
      </c>
      <c r="Z229" s="43" t="s">
        <v>1092</v>
      </c>
      <c r="AA229" s="124">
        <v>2126169885</v>
      </c>
      <c r="AB229" s="43" t="s">
        <v>64</v>
      </c>
      <c r="AC229" s="43" t="s">
        <v>48</v>
      </c>
      <c r="AD229" s="128">
        <v>45703</v>
      </c>
      <c r="AE229" s="124">
        <v>2126169885</v>
      </c>
      <c r="AF229" s="124">
        <v>2126169885</v>
      </c>
      <c r="AG229" s="455"/>
      <c r="AH229" s="497"/>
      <c r="AI229" s="43" t="s">
        <v>1093</v>
      </c>
      <c r="AJ229" s="43" t="s">
        <v>1086</v>
      </c>
      <c r="AK229" s="196">
        <v>0</v>
      </c>
      <c r="AL229" s="564"/>
      <c r="AM229" s="564"/>
      <c r="AN229" s="528"/>
      <c r="AO229" s="528"/>
      <c r="AP229" s="43" t="s">
        <v>1348</v>
      </c>
    </row>
    <row r="230" spans="1:78" ht="80.099999999999994" customHeight="1" x14ac:dyDescent="0.25">
      <c r="A230" s="43" t="s">
        <v>388</v>
      </c>
      <c r="B230" s="31" t="s">
        <v>378</v>
      </c>
      <c r="C230" s="43" t="s">
        <v>399</v>
      </c>
      <c r="D230" s="43" t="s">
        <v>386</v>
      </c>
      <c r="E230" s="114" t="s">
        <v>637</v>
      </c>
      <c r="F230" s="84">
        <v>2024130010231</v>
      </c>
      <c r="G230" s="43" t="s">
        <v>638</v>
      </c>
      <c r="H230" s="43" t="s">
        <v>705</v>
      </c>
      <c r="I230" s="43" t="s">
        <v>890</v>
      </c>
      <c r="J230" s="98">
        <v>0.3</v>
      </c>
      <c r="K230" s="43" t="s">
        <v>645</v>
      </c>
      <c r="L230" s="43" t="s">
        <v>187</v>
      </c>
      <c r="M230" s="43" t="s">
        <v>756</v>
      </c>
      <c r="N230" s="51">
        <v>12</v>
      </c>
      <c r="O230" s="259">
        <v>0</v>
      </c>
      <c r="P230" s="142">
        <f t="shared" si="6"/>
        <v>0</v>
      </c>
      <c r="Q230" s="128">
        <v>45703</v>
      </c>
      <c r="R230" s="128">
        <v>46006</v>
      </c>
      <c r="S230" s="43">
        <v>303</v>
      </c>
      <c r="T230" s="43">
        <v>2</v>
      </c>
      <c r="U230" s="43" t="s">
        <v>920</v>
      </c>
      <c r="V230" s="51" t="s">
        <v>648</v>
      </c>
      <c r="W230" s="43" t="s">
        <v>1094</v>
      </c>
      <c r="X230" s="43" t="s">
        <v>1088</v>
      </c>
      <c r="Y230" s="43" t="s">
        <v>896</v>
      </c>
      <c r="Z230" s="43" t="s">
        <v>1095</v>
      </c>
      <c r="AA230" s="124">
        <v>117000000</v>
      </c>
      <c r="AB230" s="43" t="s">
        <v>63</v>
      </c>
      <c r="AC230" s="43" t="s">
        <v>40</v>
      </c>
      <c r="AD230" s="128">
        <v>45703</v>
      </c>
      <c r="AE230" s="124">
        <v>117000000</v>
      </c>
      <c r="AF230" s="124">
        <v>117000000</v>
      </c>
      <c r="AG230" s="455"/>
      <c r="AH230" s="497"/>
      <c r="AI230" s="43" t="s">
        <v>912</v>
      </c>
      <c r="AJ230" s="43" t="s">
        <v>1086</v>
      </c>
      <c r="AK230" s="196">
        <v>0</v>
      </c>
      <c r="AL230" s="564"/>
      <c r="AM230" s="564"/>
      <c r="AN230" s="528"/>
      <c r="AO230" s="528"/>
      <c r="AP230" s="43" t="s">
        <v>1346</v>
      </c>
    </row>
    <row r="231" spans="1:78" ht="80.099999999999994" customHeight="1" x14ac:dyDescent="0.25">
      <c r="A231" s="43" t="s">
        <v>388</v>
      </c>
      <c r="B231" s="31" t="s">
        <v>378</v>
      </c>
      <c r="C231" s="43" t="s">
        <v>399</v>
      </c>
      <c r="D231" s="43" t="s">
        <v>386</v>
      </c>
      <c r="E231" s="114" t="s">
        <v>637</v>
      </c>
      <c r="F231" s="84">
        <v>2024130010231</v>
      </c>
      <c r="G231" s="43" t="s">
        <v>638</v>
      </c>
      <c r="H231" s="43" t="s">
        <v>705</v>
      </c>
      <c r="I231" s="43" t="s">
        <v>890</v>
      </c>
      <c r="J231" s="98">
        <v>0.3</v>
      </c>
      <c r="K231" s="43" t="s">
        <v>646</v>
      </c>
      <c r="L231" s="43" t="s">
        <v>187</v>
      </c>
      <c r="M231" s="43" t="s">
        <v>756</v>
      </c>
      <c r="N231" s="51" t="s">
        <v>224</v>
      </c>
      <c r="O231" s="259" t="s">
        <v>224</v>
      </c>
      <c r="P231" s="270" t="s">
        <v>224</v>
      </c>
      <c r="Q231" s="128" t="s">
        <v>224</v>
      </c>
      <c r="R231" s="128" t="s">
        <v>224</v>
      </c>
      <c r="S231" s="43" t="s">
        <v>224</v>
      </c>
      <c r="T231" s="43" t="s">
        <v>224</v>
      </c>
      <c r="U231" s="43" t="s">
        <v>224</v>
      </c>
      <c r="V231" s="51" t="s">
        <v>648</v>
      </c>
      <c r="W231" s="43" t="s">
        <v>224</v>
      </c>
      <c r="X231" s="43" t="s">
        <v>224</v>
      </c>
      <c r="Y231" s="43" t="s">
        <v>224</v>
      </c>
      <c r="Z231" s="43" t="s">
        <v>224</v>
      </c>
      <c r="AA231" s="124">
        <v>0</v>
      </c>
      <c r="AB231" s="43" t="s">
        <v>224</v>
      </c>
      <c r="AC231" s="43" t="s">
        <v>224</v>
      </c>
      <c r="AD231" s="128" t="s">
        <v>224</v>
      </c>
      <c r="AE231" s="124">
        <v>0</v>
      </c>
      <c r="AF231" s="124">
        <v>0</v>
      </c>
      <c r="AG231" s="455"/>
      <c r="AH231" s="497"/>
      <c r="AI231" s="43" t="s">
        <v>224</v>
      </c>
      <c r="AJ231" s="43" t="s">
        <v>224</v>
      </c>
      <c r="AK231" s="196">
        <v>0</v>
      </c>
      <c r="AL231" s="564"/>
      <c r="AM231" s="564"/>
      <c r="AN231" s="528"/>
      <c r="AO231" s="528"/>
      <c r="AP231" s="43" t="s">
        <v>224</v>
      </c>
    </row>
    <row r="232" spans="1:78" ht="80.099999999999994" customHeight="1" x14ac:dyDescent="0.25">
      <c r="A232" s="43" t="s">
        <v>388</v>
      </c>
      <c r="B232" s="31" t="s">
        <v>378</v>
      </c>
      <c r="C232" s="43" t="s">
        <v>399</v>
      </c>
      <c r="D232" s="43" t="s">
        <v>386</v>
      </c>
      <c r="E232" s="114" t="s">
        <v>637</v>
      </c>
      <c r="F232" s="84">
        <v>2024130010231</v>
      </c>
      <c r="G232" s="43" t="s">
        <v>638</v>
      </c>
      <c r="H232" s="43" t="s">
        <v>705</v>
      </c>
      <c r="I232" s="43" t="s">
        <v>890</v>
      </c>
      <c r="J232" s="98">
        <v>0.3</v>
      </c>
      <c r="K232" s="43" t="s">
        <v>1238</v>
      </c>
      <c r="L232" s="43" t="s">
        <v>187</v>
      </c>
      <c r="M232" s="43" t="s">
        <v>756</v>
      </c>
      <c r="N232" s="51">
        <v>5</v>
      </c>
      <c r="O232" s="259">
        <v>0</v>
      </c>
      <c r="P232" s="142">
        <f t="shared" si="6"/>
        <v>0</v>
      </c>
      <c r="Q232" s="128">
        <v>45703</v>
      </c>
      <c r="R232" s="128">
        <v>46006</v>
      </c>
      <c r="S232" s="43">
        <v>303</v>
      </c>
      <c r="T232" s="43">
        <v>150</v>
      </c>
      <c r="U232" s="43" t="s">
        <v>920</v>
      </c>
      <c r="V232" s="51" t="s">
        <v>648</v>
      </c>
      <c r="W232" s="43" t="s">
        <v>1242</v>
      </c>
      <c r="X232" s="43" t="s">
        <v>1243</v>
      </c>
      <c r="Y232" s="43" t="s">
        <v>896</v>
      </c>
      <c r="Z232" s="43" t="s">
        <v>1244</v>
      </c>
      <c r="AA232" s="124">
        <v>350000000</v>
      </c>
      <c r="AB232" s="43" t="s">
        <v>63</v>
      </c>
      <c r="AC232" s="43" t="s">
        <v>40</v>
      </c>
      <c r="AD232" s="128">
        <v>45703</v>
      </c>
      <c r="AE232" s="124">
        <v>350000000</v>
      </c>
      <c r="AF232" s="124">
        <v>350000000</v>
      </c>
      <c r="AG232" s="455"/>
      <c r="AH232" s="497"/>
      <c r="AI232" s="43" t="s">
        <v>912</v>
      </c>
      <c r="AJ232" s="43" t="s">
        <v>1086</v>
      </c>
      <c r="AK232" s="196">
        <v>0</v>
      </c>
      <c r="AL232" s="564"/>
      <c r="AM232" s="564"/>
      <c r="AN232" s="528"/>
      <c r="AO232" s="528"/>
      <c r="AP232" s="43" t="s">
        <v>1349</v>
      </c>
    </row>
    <row r="233" spans="1:78" ht="80.099999999999994" customHeight="1" x14ac:dyDescent="0.25">
      <c r="A233" s="43" t="s">
        <v>388</v>
      </c>
      <c r="B233" s="31" t="s">
        <v>378</v>
      </c>
      <c r="C233" s="43" t="s">
        <v>400</v>
      </c>
      <c r="D233" s="43" t="s">
        <v>387</v>
      </c>
      <c r="E233" s="114" t="s">
        <v>637</v>
      </c>
      <c r="F233" s="84">
        <v>2024130010231</v>
      </c>
      <c r="G233" s="43" t="s">
        <v>638</v>
      </c>
      <c r="H233" s="43" t="s">
        <v>705</v>
      </c>
      <c r="I233" s="43" t="s">
        <v>891</v>
      </c>
      <c r="J233" s="98">
        <v>0.2</v>
      </c>
      <c r="K233" s="52" t="s">
        <v>647</v>
      </c>
      <c r="L233" s="43" t="s">
        <v>187</v>
      </c>
      <c r="M233" s="43" t="s">
        <v>757</v>
      </c>
      <c r="N233" s="43">
        <v>5</v>
      </c>
      <c r="O233" s="259">
        <v>0</v>
      </c>
      <c r="P233" s="142">
        <f t="shared" si="6"/>
        <v>0</v>
      </c>
      <c r="Q233" s="128">
        <v>45839</v>
      </c>
      <c r="R233" s="128">
        <v>46022</v>
      </c>
      <c r="S233" s="43">
        <v>183</v>
      </c>
      <c r="T233" s="43">
        <v>25</v>
      </c>
      <c r="U233" s="43" t="s">
        <v>920</v>
      </c>
      <c r="V233" s="51" t="s">
        <v>648</v>
      </c>
      <c r="W233" s="43" t="s">
        <v>1087</v>
      </c>
      <c r="X233" s="43" t="s">
        <v>1088</v>
      </c>
      <c r="Y233" s="43" t="s">
        <v>896</v>
      </c>
      <c r="Z233" s="43" t="s">
        <v>1095</v>
      </c>
      <c r="AA233" s="124">
        <v>0</v>
      </c>
      <c r="AB233" s="43" t="s">
        <v>63</v>
      </c>
      <c r="AC233" s="43" t="s">
        <v>40</v>
      </c>
      <c r="AD233" s="128">
        <v>45839</v>
      </c>
      <c r="AE233" s="124">
        <v>0</v>
      </c>
      <c r="AF233" s="124">
        <v>0</v>
      </c>
      <c r="AG233" s="456"/>
      <c r="AH233" s="498"/>
      <c r="AI233" s="43"/>
      <c r="AJ233" s="43"/>
      <c r="AK233" s="196">
        <v>0</v>
      </c>
      <c r="AL233" s="565"/>
      <c r="AM233" s="565"/>
      <c r="AN233" s="529"/>
      <c r="AO233" s="529"/>
      <c r="AP233" s="43" t="s">
        <v>1346</v>
      </c>
    </row>
    <row r="234" spans="1:78" ht="80.099999999999994" customHeight="1" x14ac:dyDescent="0.25">
      <c r="A234" s="515"/>
      <c r="B234" s="516"/>
      <c r="C234" s="516"/>
      <c r="D234" s="517"/>
      <c r="E234" s="518" t="s">
        <v>1410</v>
      </c>
      <c r="F234" s="519"/>
      <c r="G234" s="519"/>
      <c r="H234" s="519"/>
      <c r="I234" s="519"/>
      <c r="J234" s="519"/>
      <c r="K234" s="519"/>
      <c r="L234" s="519"/>
      <c r="M234" s="519"/>
      <c r="N234" s="519"/>
      <c r="O234" s="520"/>
      <c r="P234" s="303">
        <f>AVERAGE(P224:P233)</f>
        <v>0.16666666666666666</v>
      </c>
      <c r="Q234" s="128"/>
      <c r="R234" s="128"/>
      <c r="S234" s="43"/>
      <c r="T234" s="43"/>
      <c r="U234" s="43"/>
      <c r="V234" s="51"/>
      <c r="W234" s="43"/>
      <c r="X234" s="43"/>
      <c r="Y234" s="43"/>
      <c r="Z234" s="43"/>
      <c r="AA234" s="124"/>
      <c r="AB234" s="43"/>
      <c r="AC234" s="43"/>
      <c r="AD234" s="128"/>
      <c r="AE234" s="124"/>
      <c r="AF234" s="124"/>
      <c r="AG234" s="220"/>
      <c r="AH234" s="333"/>
      <c r="AI234" s="43"/>
      <c r="AJ234" s="515"/>
      <c r="AK234" s="516"/>
      <c r="AL234" s="516"/>
      <c r="AM234" s="517"/>
      <c r="AN234" s="366"/>
      <c r="AO234" s="366"/>
      <c r="AP234" s="43"/>
    </row>
    <row r="235" spans="1:78" s="102" customFormat="1" ht="80.099999999999994" customHeight="1" x14ac:dyDescent="0.25">
      <c r="A235" s="43" t="s">
        <v>415</v>
      </c>
      <c r="B235" s="29" t="s">
        <v>412</v>
      </c>
      <c r="C235" s="115" t="s">
        <v>417</v>
      </c>
      <c r="D235" s="77" t="s">
        <v>409</v>
      </c>
      <c r="E235" s="51" t="s">
        <v>224</v>
      </c>
      <c r="F235" s="51" t="s">
        <v>224</v>
      </c>
      <c r="G235" s="51" t="s">
        <v>224</v>
      </c>
      <c r="H235" s="51" t="s">
        <v>224</v>
      </c>
      <c r="I235" s="43" t="s">
        <v>842</v>
      </c>
      <c r="J235" s="111">
        <v>0.1</v>
      </c>
      <c r="K235" s="51">
        <v>1</v>
      </c>
      <c r="L235" s="43" t="s">
        <v>191</v>
      </c>
      <c r="M235" s="43" t="s">
        <v>759</v>
      </c>
      <c r="N235" s="51" t="s">
        <v>224</v>
      </c>
      <c r="O235" s="265" t="s">
        <v>224</v>
      </c>
      <c r="P235" s="27" t="s">
        <v>224</v>
      </c>
      <c r="Q235" s="128" t="s">
        <v>224</v>
      </c>
      <c r="R235" s="128" t="s">
        <v>224</v>
      </c>
      <c r="S235" s="43" t="s">
        <v>224</v>
      </c>
      <c r="T235" s="43" t="s">
        <v>224</v>
      </c>
      <c r="U235" s="43" t="s">
        <v>224</v>
      </c>
      <c r="V235" s="43" t="s">
        <v>758</v>
      </c>
      <c r="W235" s="128" t="s">
        <v>224</v>
      </c>
      <c r="X235" s="128" t="s">
        <v>224</v>
      </c>
      <c r="Y235" s="128" t="s">
        <v>224</v>
      </c>
      <c r="Z235" s="128" t="s">
        <v>224</v>
      </c>
      <c r="AA235" s="128" t="s">
        <v>224</v>
      </c>
      <c r="AB235" s="128" t="s">
        <v>224</v>
      </c>
      <c r="AC235" s="128" t="s">
        <v>224</v>
      </c>
      <c r="AD235" s="128" t="s">
        <v>224</v>
      </c>
      <c r="AE235" s="128" t="s">
        <v>224</v>
      </c>
      <c r="AF235" s="128" t="s">
        <v>224</v>
      </c>
      <c r="AG235" s="468" t="s">
        <v>920</v>
      </c>
      <c r="AH235" s="593"/>
      <c r="AI235" s="128" t="s">
        <v>224</v>
      </c>
      <c r="AJ235" s="128" t="s">
        <v>224</v>
      </c>
      <c r="AK235" s="204"/>
      <c r="AL235" s="573" t="s">
        <v>224</v>
      </c>
      <c r="AM235" s="573" t="s">
        <v>224</v>
      </c>
      <c r="AN235" s="596"/>
      <c r="AO235" s="596"/>
      <c r="AP235" s="51"/>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row>
    <row r="236" spans="1:78" s="102" customFormat="1" ht="80.099999999999994" customHeight="1" x14ac:dyDescent="0.25">
      <c r="A236" s="43" t="s">
        <v>416</v>
      </c>
      <c r="B236" s="29" t="s">
        <v>413</v>
      </c>
      <c r="C236" s="115" t="s">
        <v>418</v>
      </c>
      <c r="D236" s="77" t="s">
        <v>410</v>
      </c>
      <c r="E236" s="51" t="s">
        <v>224</v>
      </c>
      <c r="F236" s="51" t="s">
        <v>224</v>
      </c>
      <c r="G236" s="51" t="s">
        <v>224</v>
      </c>
      <c r="H236" s="51" t="s">
        <v>224</v>
      </c>
      <c r="I236" s="43" t="s">
        <v>842</v>
      </c>
      <c r="J236" s="111">
        <v>0.1</v>
      </c>
      <c r="K236" s="51" t="s">
        <v>224</v>
      </c>
      <c r="L236" s="43" t="s">
        <v>191</v>
      </c>
      <c r="M236" s="43" t="s">
        <v>759</v>
      </c>
      <c r="N236" s="51" t="s">
        <v>224</v>
      </c>
      <c r="O236" s="265" t="s">
        <v>224</v>
      </c>
      <c r="P236" s="27" t="s">
        <v>224</v>
      </c>
      <c r="Q236" s="128" t="s">
        <v>224</v>
      </c>
      <c r="R236" s="128" t="s">
        <v>224</v>
      </c>
      <c r="S236" s="43" t="s">
        <v>224</v>
      </c>
      <c r="T236" s="43" t="s">
        <v>224</v>
      </c>
      <c r="U236" s="43" t="s">
        <v>224</v>
      </c>
      <c r="V236" s="43" t="s">
        <v>758</v>
      </c>
      <c r="W236" s="128" t="s">
        <v>224</v>
      </c>
      <c r="X236" s="128" t="s">
        <v>224</v>
      </c>
      <c r="Y236" s="128" t="s">
        <v>224</v>
      </c>
      <c r="Z236" s="128" t="s">
        <v>224</v>
      </c>
      <c r="AA236" s="128" t="s">
        <v>224</v>
      </c>
      <c r="AB236" s="128" t="s">
        <v>224</v>
      </c>
      <c r="AC236" s="128" t="s">
        <v>224</v>
      </c>
      <c r="AD236" s="128" t="s">
        <v>224</v>
      </c>
      <c r="AE236" s="128" t="s">
        <v>224</v>
      </c>
      <c r="AF236" s="128" t="s">
        <v>224</v>
      </c>
      <c r="AG236" s="469"/>
      <c r="AH236" s="594"/>
      <c r="AI236" s="128" t="s">
        <v>224</v>
      </c>
      <c r="AJ236" s="128" t="s">
        <v>224</v>
      </c>
      <c r="AK236" s="204"/>
      <c r="AL236" s="574"/>
      <c r="AM236" s="574"/>
      <c r="AN236" s="597"/>
      <c r="AO236" s="597"/>
      <c r="AP236" s="51"/>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row>
    <row r="237" spans="1:78" s="102" customFormat="1" ht="80.099999999999994" customHeight="1" x14ac:dyDescent="0.25">
      <c r="A237" s="43" t="s">
        <v>415</v>
      </c>
      <c r="B237" s="29" t="s">
        <v>412</v>
      </c>
      <c r="C237" s="115" t="s">
        <v>419</v>
      </c>
      <c r="D237" s="77" t="s">
        <v>411</v>
      </c>
      <c r="E237" s="51" t="s">
        <v>224</v>
      </c>
      <c r="F237" s="51" t="s">
        <v>224</v>
      </c>
      <c r="G237" s="51" t="s">
        <v>224</v>
      </c>
      <c r="H237" s="51" t="s">
        <v>224</v>
      </c>
      <c r="I237" s="43" t="s">
        <v>842</v>
      </c>
      <c r="J237" s="111">
        <v>0.1</v>
      </c>
      <c r="K237" s="51" t="s">
        <v>224</v>
      </c>
      <c r="L237" s="43" t="s">
        <v>191</v>
      </c>
      <c r="M237" s="43" t="s">
        <v>760</v>
      </c>
      <c r="N237" s="51" t="s">
        <v>224</v>
      </c>
      <c r="O237" s="265" t="s">
        <v>224</v>
      </c>
      <c r="P237" s="27" t="s">
        <v>224</v>
      </c>
      <c r="Q237" s="128" t="s">
        <v>224</v>
      </c>
      <c r="R237" s="128" t="s">
        <v>224</v>
      </c>
      <c r="S237" s="43" t="s">
        <v>224</v>
      </c>
      <c r="T237" s="43" t="s">
        <v>224</v>
      </c>
      <c r="U237" s="43" t="s">
        <v>224</v>
      </c>
      <c r="V237" s="43" t="s">
        <v>758</v>
      </c>
      <c r="W237" s="128" t="s">
        <v>224</v>
      </c>
      <c r="X237" s="128" t="s">
        <v>224</v>
      </c>
      <c r="Y237" s="128" t="s">
        <v>224</v>
      </c>
      <c r="Z237" s="128" t="s">
        <v>224</v>
      </c>
      <c r="AA237" s="128" t="s">
        <v>224</v>
      </c>
      <c r="AB237" s="128" t="s">
        <v>224</v>
      </c>
      <c r="AC237" s="128" t="s">
        <v>224</v>
      </c>
      <c r="AD237" s="128" t="s">
        <v>224</v>
      </c>
      <c r="AE237" s="128" t="s">
        <v>224</v>
      </c>
      <c r="AF237" s="128" t="s">
        <v>224</v>
      </c>
      <c r="AG237" s="470"/>
      <c r="AH237" s="595"/>
      <c r="AI237" s="128" t="s">
        <v>224</v>
      </c>
      <c r="AJ237" s="128" t="s">
        <v>224</v>
      </c>
      <c r="AK237" s="204"/>
      <c r="AL237" s="575"/>
      <c r="AM237" s="575"/>
      <c r="AN237" s="598"/>
      <c r="AO237" s="598"/>
      <c r="AP237" s="51"/>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row>
    <row r="238" spans="1:78" ht="64.5" customHeight="1" x14ac:dyDescent="0.25">
      <c r="A238" s="524"/>
      <c r="B238" s="525"/>
      <c r="C238" s="525"/>
      <c r="D238" s="526"/>
      <c r="E238" s="518" t="s">
        <v>1416</v>
      </c>
      <c r="F238" s="519"/>
      <c r="G238" s="519"/>
      <c r="H238" s="519"/>
      <c r="I238" s="519"/>
      <c r="J238" s="519"/>
      <c r="K238" s="519"/>
      <c r="L238" s="519"/>
      <c r="M238" s="519"/>
      <c r="N238" s="519"/>
      <c r="O238" s="520"/>
      <c r="P238" s="308" t="s">
        <v>224</v>
      </c>
    </row>
    <row r="239" spans="1:78" ht="15.75" thickBot="1" x14ac:dyDescent="0.3">
      <c r="I239" s="96"/>
    </row>
    <row r="240" spans="1:78" ht="57.75" customHeight="1" thickBot="1" x14ac:dyDescent="0.4">
      <c r="E240" s="521" t="s">
        <v>1417</v>
      </c>
      <c r="F240" s="522"/>
      <c r="G240" s="522"/>
      <c r="H240" s="522"/>
      <c r="I240" s="522"/>
      <c r="J240" s="522"/>
      <c r="K240" s="522"/>
      <c r="L240" s="522"/>
      <c r="M240" s="522"/>
      <c r="N240" s="522"/>
      <c r="O240" s="523"/>
      <c r="P240" s="309">
        <f>AVERAGE(P234,P223,P216,P211,P202,P199,P190,P184,P180,P176,P171,P165,P152,P147,P141,P132,P124,P119,P114,P110,P100,P90,P79,P72,P58,P48,P41,P33,P22)</f>
        <v>0.16141857642821711</v>
      </c>
      <c r="AB240" s="599" t="s">
        <v>1424</v>
      </c>
      <c r="AC240" s="600"/>
      <c r="AD240" s="600"/>
      <c r="AE240" s="601"/>
      <c r="AH240" s="381">
        <f>SUM(AH12:AH233)</f>
        <v>1139740840078.3701</v>
      </c>
      <c r="AI240" s="383"/>
      <c r="AJ240" s="383"/>
      <c r="AL240" s="382">
        <f>+AL224+AL217+AL212+AL203+AL200+AL191+AL185+AL181+AL177+AL172+AL166+AL153+AL148+AL142+AL133+AL125+AL120+AL115+AL111+AL101+AL91+AL80+AL73+AL59+AL49+AL42+AL34+AL23+AL12</f>
        <v>398119762164.89001</v>
      </c>
      <c r="AM240" s="382">
        <f>+AM224+AM217+AM212+AM203+AM200+AM191+AM185+AM181+AM177+AM172+AM166+AM153+AM148+AM142+AM133+AM125+AM120+AM115+AM111+AM101+AM91+AM80+AM73+AM59+AM49+AM42+AM34+AM23+AM12</f>
        <v>137491696746.5</v>
      </c>
      <c r="AN240" s="384">
        <f>AL240/AH240</f>
        <v>0.3493072707103439</v>
      </c>
      <c r="AO240" s="384">
        <f>AM240/AH240</f>
        <v>0.12063417569299867</v>
      </c>
    </row>
  </sheetData>
  <mergeCells count="296">
    <mergeCell ref="AJ216:AM216"/>
    <mergeCell ref="AJ234:AM234"/>
    <mergeCell ref="AH235:AH237"/>
    <mergeCell ref="AL235:AL237"/>
    <mergeCell ref="AM235:AM237"/>
    <mergeCell ref="AN235:AN237"/>
    <mergeCell ref="AO235:AO237"/>
    <mergeCell ref="AB240:AE240"/>
    <mergeCell ref="AJ223:AM223"/>
    <mergeCell ref="AH217:AH222"/>
    <mergeCell ref="AL217:AL222"/>
    <mergeCell ref="AM217:AM222"/>
    <mergeCell ref="AN217:AN222"/>
    <mergeCell ref="AO217:AO222"/>
    <mergeCell ref="AH224:AH233"/>
    <mergeCell ref="AL224:AL233"/>
    <mergeCell ref="AM224:AM233"/>
    <mergeCell ref="AN224:AN233"/>
    <mergeCell ref="AO224:AO233"/>
    <mergeCell ref="AG235:AG237"/>
    <mergeCell ref="AJ190:AM190"/>
    <mergeCell ref="AH191:AH198"/>
    <mergeCell ref="AL191:AL198"/>
    <mergeCell ref="AM191:AM198"/>
    <mergeCell ref="AN191:AN198"/>
    <mergeCell ref="AO191:AO198"/>
    <mergeCell ref="AJ199:AM199"/>
    <mergeCell ref="AH200:AH201"/>
    <mergeCell ref="AL200:AL201"/>
    <mergeCell ref="AM200:AM201"/>
    <mergeCell ref="AN200:AN201"/>
    <mergeCell ref="AO200:AO201"/>
    <mergeCell ref="AJ202:AM202"/>
    <mergeCell ref="AH203:AH210"/>
    <mergeCell ref="AL203:AL210"/>
    <mergeCell ref="AM203:AM210"/>
    <mergeCell ref="AN203:AN210"/>
    <mergeCell ref="AO203:AO210"/>
    <mergeCell ref="AJ211:AM211"/>
    <mergeCell ref="AH212:AH215"/>
    <mergeCell ref="AL212:AL215"/>
    <mergeCell ref="AM212:AM215"/>
    <mergeCell ref="AN212:AN215"/>
    <mergeCell ref="AO212:AO215"/>
    <mergeCell ref="AJ184:AM184"/>
    <mergeCell ref="AH185:AH189"/>
    <mergeCell ref="AL185:AL189"/>
    <mergeCell ref="AM185:AM189"/>
    <mergeCell ref="AN185:AN189"/>
    <mergeCell ref="AO185:AO189"/>
    <mergeCell ref="AJ176:AM176"/>
    <mergeCell ref="AL177:AL179"/>
    <mergeCell ref="AH177:AH179"/>
    <mergeCell ref="AM177:AM179"/>
    <mergeCell ref="AN177:AN179"/>
    <mergeCell ref="AO177:AO179"/>
    <mergeCell ref="AJ180:AM180"/>
    <mergeCell ref="AH181:AH183"/>
    <mergeCell ref="AL181:AL183"/>
    <mergeCell ref="AM181:AM183"/>
    <mergeCell ref="AN181:AN183"/>
    <mergeCell ref="AO181:AO183"/>
    <mergeCell ref="AJ165:AM165"/>
    <mergeCell ref="AH166:AH170"/>
    <mergeCell ref="AL166:AL170"/>
    <mergeCell ref="AM166:AM170"/>
    <mergeCell ref="AN166:AN170"/>
    <mergeCell ref="AO166:AO170"/>
    <mergeCell ref="AJ171:AM171"/>
    <mergeCell ref="AH172:AH175"/>
    <mergeCell ref="AL172:AL175"/>
    <mergeCell ref="AM172:AM175"/>
    <mergeCell ref="AN172:AN175"/>
    <mergeCell ref="AO172:AO175"/>
    <mergeCell ref="AJ152:AM152"/>
    <mergeCell ref="AH153:AH164"/>
    <mergeCell ref="AL153:AL164"/>
    <mergeCell ref="AM153:AM164"/>
    <mergeCell ref="AN153:AN164"/>
    <mergeCell ref="AO153:AO164"/>
    <mergeCell ref="AH142:AH146"/>
    <mergeCell ref="AL142:AL146"/>
    <mergeCell ref="AM142:AM146"/>
    <mergeCell ref="AN142:AN146"/>
    <mergeCell ref="AO142:AO146"/>
    <mergeCell ref="AJ147:AM147"/>
    <mergeCell ref="AH148:AH151"/>
    <mergeCell ref="AL148:AL151"/>
    <mergeCell ref="AM148:AM151"/>
    <mergeCell ref="AN148:AN151"/>
    <mergeCell ref="AO148:AO151"/>
    <mergeCell ref="AN125:AN131"/>
    <mergeCell ref="AO125:AO131"/>
    <mergeCell ref="AH133:AH140"/>
    <mergeCell ref="AJ132:AM132"/>
    <mergeCell ref="AL133:AL140"/>
    <mergeCell ref="AM133:AM140"/>
    <mergeCell ref="AN133:AN140"/>
    <mergeCell ref="AO133:AO140"/>
    <mergeCell ref="AJ141:AM141"/>
    <mergeCell ref="AJ72:AM72"/>
    <mergeCell ref="AJ58:AM58"/>
    <mergeCell ref="AJ48:AM48"/>
    <mergeCell ref="AJ41:AM41"/>
    <mergeCell ref="AJ33:AM33"/>
    <mergeCell ref="AJ22:AM22"/>
    <mergeCell ref="AH125:AH131"/>
    <mergeCell ref="AL125:AL131"/>
    <mergeCell ref="AM125:AM131"/>
    <mergeCell ref="AH120:AH123"/>
    <mergeCell ref="AL120:AL123"/>
    <mergeCell ref="AM120:AM123"/>
    <mergeCell ref="AH91:AH99"/>
    <mergeCell ref="AL91:AL99"/>
    <mergeCell ref="AM91:AM99"/>
    <mergeCell ref="AL49:AL57"/>
    <mergeCell ref="AM49:AM57"/>
    <mergeCell ref="AL23:AL32"/>
    <mergeCell ref="AM23:AM32"/>
    <mergeCell ref="AH23:AH32"/>
    <mergeCell ref="AH34:AH40"/>
    <mergeCell ref="AL34:AL40"/>
    <mergeCell ref="AM34:AM40"/>
    <mergeCell ref="AN120:AN123"/>
    <mergeCell ref="AO120:AO123"/>
    <mergeCell ref="AJ124:AM124"/>
    <mergeCell ref="AJ119:AM119"/>
    <mergeCell ref="AJ114:AM114"/>
    <mergeCell ref="AJ110:AM110"/>
    <mergeCell ref="AH111:AH113"/>
    <mergeCell ref="AL111:AL113"/>
    <mergeCell ref="AM111:AM113"/>
    <mergeCell ref="AN111:AN113"/>
    <mergeCell ref="AO111:AO113"/>
    <mergeCell ref="AH115:AH118"/>
    <mergeCell ref="AL115:AL118"/>
    <mergeCell ref="AM115:AM118"/>
    <mergeCell ref="AN115:AN118"/>
    <mergeCell ref="AO115:AO118"/>
    <mergeCell ref="AN91:AN99"/>
    <mergeCell ref="AO91:AO99"/>
    <mergeCell ref="AH101:AH109"/>
    <mergeCell ref="AL101:AL109"/>
    <mergeCell ref="AM101:AM109"/>
    <mergeCell ref="AN101:AN109"/>
    <mergeCell ref="AO101:AO109"/>
    <mergeCell ref="AJ100:AM100"/>
    <mergeCell ref="AN73:AN78"/>
    <mergeCell ref="AO73:AO78"/>
    <mergeCell ref="AL73:AL78"/>
    <mergeCell ref="AM73:AM78"/>
    <mergeCell ref="AH73:AH78"/>
    <mergeCell ref="AN80:AN89"/>
    <mergeCell ref="AO80:AO89"/>
    <mergeCell ref="AH80:AH89"/>
    <mergeCell ref="AL80:AL89"/>
    <mergeCell ref="AM80:AM89"/>
    <mergeCell ref="AJ90:AM90"/>
    <mergeCell ref="AJ79:AM79"/>
    <mergeCell ref="AN49:AN57"/>
    <mergeCell ref="AO49:AO57"/>
    <mergeCell ref="AH49:AH57"/>
    <mergeCell ref="AH59:AH71"/>
    <mergeCell ref="AL59:AL71"/>
    <mergeCell ref="AM59:AM71"/>
    <mergeCell ref="AN59:AN71"/>
    <mergeCell ref="AO59:AO71"/>
    <mergeCell ref="AH42:AH47"/>
    <mergeCell ref="AL42:AL47"/>
    <mergeCell ref="AM42:AM47"/>
    <mergeCell ref="AN42:AN47"/>
    <mergeCell ref="AO42:AO47"/>
    <mergeCell ref="AN34:AN40"/>
    <mergeCell ref="AO34:AO40"/>
    <mergeCell ref="AN23:AN32"/>
    <mergeCell ref="AO23:AO32"/>
    <mergeCell ref="Z22:AG22"/>
    <mergeCell ref="A211:D211"/>
    <mergeCell ref="E211:O211"/>
    <mergeCell ref="A216:D216"/>
    <mergeCell ref="E216:O216"/>
    <mergeCell ref="A114:D114"/>
    <mergeCell ref="E114:O114"/>
    <mergeCell ref="A119:D119"/>
    <mergeCell ref="E119:O119"/>
    <mergeCell ref="A124:D124"/>
    <mergeCell ref="E124:O124"/>
    <mergeCell ref="A132:D132"/>
    <mergeCell ref="E132:O132"/>
    <mergeCell ref="A141:D141"/>
    <mergeCell ref="E141:O141"/>
    <mergeCell ref="B72:D72"/>
    <mergeCell ref="E72:O72"/>
    <mergeCell ref="A79:D79"/>
    <mergeCell ref="E79:O79"/>
    <mergeCell ref="A147:D147"/>
    <mergeCell ref="E147:O147"/>
    <mergeCell ref="A152:D152"/>
    <mergeCell ref="E152:O152"/>
    <mergeCell ref="A165:D165"/>
    <mergeCell ref="E165:O165"/>
    <mergeCell ref="A171:D171"/>
    <mergeCell ref="E171:O171"/>
    <mergeCell ref="A176:D176"/>
    <mergeCell ref="E176:O176"/>
    <mergeCell ref="E240:O240"/>
    <mergeCell ref="E238:O238"/>
    <mergeCell ref="A238:D238"/>
    <mergeCell ref="A180:D180"/>
    <mergeCell ref="E180:O180"/>
    <mergeCell ref="A184:D184"/>
    <mergeCell ref="E184:O184"/>
    <mergeCell ref="A190:D190"/>
    <mergeCell ref="E190:O190"/>
    <mergeCell ref="A199:D199"/>
    <mergeCell ref="E199:O199"/>
    <mergeCell ref="A202:D202"/>
    <mergeCell ref="E202:O202"/>
    <mergeCell ref="A223:D223"/>
    <mergeCell ref="E223:O223"/>
    <mergeCell ref="A234:D234"/>
    <mergeCell ref="E234:O234"/>
    <mergeCell ref="A90:D90"/>
    <mergeCell ref="E90:O90"/>
    <mergeCell ref="A100:D100"/>
    <mergeCell ref="E100:O100"/>
    <mergeCell ref="A110:D110"/>
    <mergeCell ref="E110:O110"/>
    <mergeCell ref="A22:D22"/>
    <mergeCell ref="E22:O22"/>
    <mergeCell ref="A33:D33"/>
    <mergeCell ref="E33:O33"/>
    <mergeCell ref="A41:D41"/>
    <mergeCell ref="E41:O41"/>
    <mergeCell ref="A48:D48"/>
    <mergeCell ref="E48:O48"/>
    <mergeCell ref="A58:D58"/>
    <mergeCell ref="E58:O58"/>
    <mergeCell ref="AP111:AP112"/>
    <mergeCell ref="AP133:AP140"/>
    <mergeCell ref="AP148:AP151"/>
    <mergeCell ref="AP181:AP183"/>
    <mergeCell ref="AP177:AP179"/>
    <mergeCell ref="AP9:AP10"/>
    <mergeCell ref="AP115:AP116"/>
    <mergeCell ref="AP142:AP146"/>
    <mergeCell ref="AP123:AP127"/>
    <mergeCell ref="AP128:AP131"/>
    <mergeCell ref="AK14:AK15"/>
    <mergeCell ref="AP14:AP15"/>
    <mergeCell ref="AK17:AK18"/>
    <mergeCell ref="AP17:AP18"/>
    <mergeCell ref="A1:AJ3"/>
    <mergeCell ref="C4:AJ4"/>
    <mergeCell ref="C5:AJ5"/>
    <mergeCell ref="C6:AJ6"/>
    <mergeCell ref="C7:AJ7"/>
    <mergeCell ref="C8:AJ8"/>
    <mergeCell ref="A9:X10"/>
    <mergeCell ref="A8:B8"/>
    <mergeCell ref="A4:B7"/>
    <mergeCell ref="Y9:AD10"/>
    <mergeCell ref="AE9:AJ10"/>
    <mergeCell ref="AG12:AG21"/>
    <mergeCell ref="AH12:AH21"/>
    <mergeCell ref="AL12:AL21"/>
    <mergeCell ref="AM12:AM21"/>
    <mergeCell ref="AN12:AN21"/>
    <mergeCell ref="AO12:AO21"/>
    <mergeCell ref="AG200:AG201"/>
    <mergeCell ref="AG203:AG210"/>
    <mergeCell ref="AG185:AG189"/>
    <mergeCell ref="AG191:AG198"/>
    <mergeCell ref="AG224:AG233"/>
    <mergeCell ref="AG217:AG222"/>
    <mergeCell ref="AG153:AG164"/>
    <mergeCell ref="AG166:AG170"/>
    <mergeCell ref="AG181:AG183"/>
    <mergeCell ref="AG23:AG32"/>
    <mergeCell ref="AG34:AG40"/>
    <mergeCell ref="AG42:AG47"/>
    <mergeCell ref="AG49:AG57"/>
    <mergeCell ref="AG125:AG131"/>
    <mergeCell ref="AG172:AG175"/>
    <mergeCell ref="AG177:AG179"/>
    <mergeCell ref="AG133:AG140"/>
    <mergeCell ref="AG142:AG146"/>
    <mergeCell ref="AG148:AG151"/>
    <mergeCell ref="AG101:AG109"/>
    <mergeCell ref="AG111:AG113"/>
    <mergeCell ref="AG115:AG118"/>
    <mergeCell ref="AG59:AG71"/>
    <mergeCell ref="AG73:AG78"/>
    <mergeCell ref="AG80:AG89"/>
    <mergeCell ref="AG91:AG99"/>
    <mergeCell ref="AG120:AG1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25"/>
  <sheetViews>
    <sheetView zoomScale="69" zoomScaleNormal="69" workbookViewId="0">
      <selection activeCell="A13" sqref="A13"/>
    </sheetView>
  </sheetViews>
  <sheetFormatPr baseColWidth="10" defaultColWidth="10.85546875" defaultRowHeight="15" x14ac:dyDescent="0.25"/>
  <cols>
    <col min="2" max="2" width="55.42578125" customWidth="1"/>
    <col min="4" max="4" width="20.140625" customWidth="1"/>
    <col min="5" max="5" width="34.7109375" customWidth="1"/>
  </cols>
  <sheetData>
    <row r="1" spans="2:5" ht="52.5" customHeight="1" x14ac:dyDescent="0.25">
      <c r="B1" s="22" t="s">
        <v>36</v>
      </c>
      <c r="D1" s="3" t="s">
        <v>37</v>
      </c>
      <c r="E1" s="3" t="s">
        <v>38</v>
      </c>
    </row>
    <row r="2" spans="2:5" x14ac:dyDescent="0.25">
      <c r="B2" s="21" t="s">
        <v>39</v>
      </c>
      <c r="D2" s="4">
        <v>0</v>
      </c>
      <c r="E2" s="5" t="s">
        <v>40</v>
      </c>
    </row>
    <row r="3" spans="2:5" x14ac:dyDescent="0.25">
      <c r="B3" s="21" t="s">
        <v>41</v>
      </c>
      <c r="D3" s="4">
        <v>1</v>
      </c>
      <c r="E3" s="5" t="s">
        <v>42</v>
      </c>
    </row>
    <row r="4" spans="2:5" x14ac:dyDescent="0.25">
      <c r="B4" s="21" t="s">
        <v>43</v>
      </c>
      <c r="D4" s="4">
        <v>2</v>
      </c>
      <c r="E4" s="5" t="s">
        <v>44</v>
      </c>
    </row>
    <row r="5" spans="2:5" x14ac:dyDescent="0.25">
      <c r="B5" s="21" t="s">
        <v>45</v>
      </c>
      <c r="D5" s="4">
        <v>3</v>
      </c>
      <c r="E5" s="5" t="s">
        <v>46</v>
      </c>
    </row>
    <row r="6" spans="2:5" x14ac:dyDescent="0.25">
      <c r="B6" s="21" t="s">
        <v>47</v>
      </c>
      <c r="D6" s="4">
        <v>4</v>
      </c>
      <c r="E6" s="5" t="s">
        <v>48</v>
      </c>
    </row>
    <row r="7" spans="2:5" x14ac:dyDescent="0.25">
      <c r="B7" s="21" t="s">
        <v>49</v>
      </c>
      <c r="D7" s="4">
        <v>5</v>
      </c>
      <c r="E7" s="5" t="s">
        <v>50</v>
      </c>
    </row>
    <row r="8" spans="2:5" x14ac:dyDescent="0.25">
      <c r="B8" s="21" t="s">
        <v>51</v>
      </c>
    </row>
    <row r="9" spans="2:5" ht="25.5" x14ac:dyDescent="0.25">
      <c r="B9" s="21" t="s">
        <v>52</v>
      </c>
    </row>
    <row r="10" spans="2:5" x14ac:dyDescent="0.25">
      <c r="B10" s="21" t="s">
        <v>53</v>
      </c>
    </row>
    <row r="11" spans="2:5" x14ac:dyDescent="0.25">
      <c r="B11" s="21" t="s">
        <v>54</v>
      </c>
    </row>
    <row r="12" spans="2:5" ht="25.5" x14ac:dyDescent="0.25">
      <c r="B12" s="21" t="s">
        <v>55</v>
      </c>
    </row>
    <row r="13" spans="2:5" ht="25.5" x14ac:dyDescent="0.25">
      <c r="B13" s="21" t="s">
        <v>56</v>
      </c>
    </row>
    <row r="14" spans="2:5" x14ac:dyDescent="0.25">
      <c r="B14" s="21" t="s">
        <v>57</v>
      </c>
    </row>
    <row r="15" spans="2:5" ht="25.5" x14ac:dyDescent="0.25">
      <c r="B15" s="21" t="s">
        <v>58</v>
      </c>
    </row>
    <row r="16" spans="2:5" ht="25.5" x14ac:dyDescent="0.25">
      <c r="B16" s="21" t="s">
        <v>59</v>
      </c>
    </row>
    <row r="17" spans="2:2" ht="25.5" x14ac:dyDescent="0.25">
      <c r="B17" s="21" t="s">
        <v>60</v>
      </c>
    </row>
    <row r="18" spans="2:2" ht="25.5" x14ac:dyDescent="0.25">
      <c r="B18" s="21" t="s">
        <v>61</v>
      </c>
    </row>
    <row r="19" spans="2:2" ht="25.5" x14ac:dyDescent="0.25">
      <c r="B19" s="21" t="s">
        <v>62</v>
      </c>
    </row>
    <row r="20" spans="2:2" x14ac:dyDescent="0.25">
      <c r="B20" s="21" t="s">
        <v>63</v>
      </c>
    </row>
    <row r="21" spans="2:2" x14ac:dyDescent="0.25">
      <c r="B21" s="21" t="s">
        <v>64</v>
      </c>
    </row>
    <row r="22" spans="2:2" ht="45" customHeight="1" x14ac:dyDescent="0.25"/>
    <row r="23" spans="2:2" ht="45" customHeight="1" x14ac:dyDescent="0.25"/>
    <row r="24" spans="2:2" ht="45" customHeight="1" x14ac:dyDescent="0.25"/>
    <row r="25" spans="2:2"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ESTRATÉGICO</vt:lpstr>
      <vt:lpstr>INVERSIÓN</vt:lpstr>
      <vt:lpstr>ANEXO1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Luz Marlene Andrade Hong</cp:lastModifiedBy>
  <dcterms:created xsi:type="dcterms:W3CDTF">2024-07-04T17:50:33Z</dcterms:created>
  <dcterms:modified xsi:type="dcterms:W3CDTF">2025-05-14T16:07:24Z</dcterms:modified>
</cp:coreProperties>
</file>