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mc:AlternateContent xmlns:mc="http://schemas.openxmlformats.org/markup-compatibility/2006">
    <mc:Choice Requires="x15">
      <x15ac:absPath xmlns:x15ac="http://schemas.microsoft.com/office/spreadsheetml/2010/11/ac" url="C:\Users\pc\Desktop\CARP ESCRITORIO\ALCALDIA\SECRETARIA 2025\PLAN DE ACCION 2025\GEPM 2025 - 1ER TRIM\"/>
    </mc:Choice>
  </mc:AlternateContent>
  <xr:revisionPtr revIDLastSave="0" documentId="13_ncr:1_{3513D8A3-7B86-4137-AFB2-4CEDF2FCF326}"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CONTROL DE CAMBIOS " sheetId="3" r:id="rId3"/>
    <sheet name="2. GESTIÓN-MIPG" sheetId="5" r:id="rId4"/>
    <sheet name="3. INVERSIÓN" sheetId="6" r:id="rId5"/>
    <sheet name="ANEXO1" sheetId="4" r:id="rId6"/>
    <sheet name="Hoja1" sheetId="7" r:id="rId7"/>
  </sheets>
  <externalReferences>
    <externalReference r:id="rId8"/>
  </externalReferences>
  <definedNames>
    <definedName name="_xlnm._FilterDatabase" localSheetId="1" hidden="1">'1. ESTRATÉGICO'!$A$1:$Z$7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1" l="1"/>
  <c r="S19" i="1" l="1"/>
  <c r="T19" i="1" s="1"/>
  <c r="S18" i="1"/>
  <c r="T18" i="1" s="1"/>
  <c r="AT65" i="6"/>
  <c r="AV65" i="6"/>
  <c r="AU65" i="6"/>
  <c r="AS65" i="6"/>
  <c r="AR65" i="6"/>
  <c r="AV53" i="6"/>
  <c r="AU53" i="6"/>
  <c r="V51" i="6"/>
  <c r="AV60" i="6" l="1"/>
  <c r="AU60" i="6"/>
  <c r="AT60" i="6"/>
  <c r="AS60" i="6"/>
  <c r="AR60" i="6"/>
  <c r="AR52" i="6"/>
  <c r="W53" i="6"/>
  <c r="V59" i="6"/>
  <c r="V58" i="6"/>
  <c r="V57" i="6"/>
  <c r="V56" i="6"/>
  <c r="V55" i="6"/>
  <c r="V54" i="6"/>
  <c r="V53" i="6"/>
  <c r="U59" i="6"/>
  <c r="U58" i="6"/>
  <c r="W58" i="6"/>
  <c r="U57" i="6"/>
  <c r="U56" i="6"/>
  <c r="W56" i="6"/>
  <c r="U55" i="6"/>
  <c r="U54" i="6"/>
  <c r="W54" i="6"/>
  <c r="U53" i="6"/>
  <c r="U50" i="6"/>
  <c r="W50" i="6" s="1"/>
  <c r="U51" i="6"/>
  <c r="U49" i="6"/>
  <c r="V49" i="6" s="1"/>
  <c r="U48" i="6"/>
  <c r="V48" i="6" s="1"/>
  <c r="U47" i="6"/>
  <c r="V47" i="6" s="1"/>
  <c r="U46" i="6"/>
  <c r="V46" i="6" s="1"/>
  <c r="U43" i="6"/>
  <c r="V43" i="6" s="1"/>
  <c r="U44" i="6"/>
  <c r="V44" i="6" s="1"/>
  <c r="U40" i="6"/>
  <c r="V40" i="6" s="1"/>
  <c r="U41" i="6"/>
  <c r="V41" i="6" s="1"/>
  <c r="U42" i="6"/>
  <c r="V42" i="6" s="1"/>
  <c r="U37" i="6"/>
  <c r="V37" i="6" s="1"/>
  <c r="U38" i="6"/>
  <c r="V38" i="6" s="1"/>
  <c r="U39" i="6"/>
  <c r="V39" i="6" s="1"/>
  <c r="U36" i="6"/>
  <c r="V36" i="6" s="1"/>
  <c r="U34" i="6"/>
  <c r="V34" i="6" s="1"/>
  <c r="U31" i="6"/>
  <c r="V31" i="6" s="1"/>
  <c r="U32" i="6"/>
  <c r="V32" i="6" s="1"/>
  <c r="U33" i="6"/>
  <c r="V33" i="6" s="1"/>
  <c r="U30" i="6"/>
  <c r="V30" i="6" s="1"/>
  <c r="U29" i="6"/>
  <c r="V29" i="6" s="1"/>
  <c r="U28" i="6"/>
  <c r="W28" i="6" s="1"/>
  <c r="W30" i="6" l="1"/>
  <c r="V50" i="6"/>
  <c r="W34" i="6"/>
  <c r="W47" i="6"/>
  <c r="W31" i="6"/>
  <c r="V28" i="6"/>
  <c r="U26" i="6"/>
  <c r="V26" i="6" s="1"/>
  <c r="U25" i="6"/>
  <c r="V25" i="6" s="1"/>
  <c r="U24" i="6"/>
  <c r="V24" i="6" s="1"/>
  <c r="U23" i="6"/>
  <c r="V23" i="6" s="1"/>
  <c r="U21" i="6"/>
  <c r="U19" i="6" l="1"/>
  <c r="U20" i="6"/>
  <c r="U17" i="6"/>
  <c r="U18" i="6"/>
  <c r="U16" i="6"/>
  <c r="U15" i="6"/>
  <c r="U10" i="6"/>
  <c r="U9" i="6"/>
  <c r="L19" i="6"/>
  <c r="M19" i="6" s="1"/>
  <c r="L61" i="6"/>
  <c r="M61" i="6" s="1"/>
  <c r="L56" i="6"/>
  <c r="M56" i="6" s="1"/>
  <c r="L53" i="6"/>
  <c r="M53" i="6" s="1"/>
  <c r="L46" i="6"/>
  <c r="M46" i="6" s="1"/>
  <c r="L49" i="6"/>
  <c r="M49" i="6" s="1"/>
  <c r="L42" i="6"/>
  <c r="M42" i="6" s="1"/>
  <c r="L39" i="6"/>
  <c r="M39" i="6" s="1"/>
  <c r="L36" i="6"/>
  <c r="M36" i="6" s="1"/>
  <c r="L33" i="6"/>
  <c r="M33" i="6" s="1"/>
  <c r="L28" i="6"/>
  <c r="M28" i="6" s="1"/>
  <c r="L25" i="6"/>
  <c r="M25" i="6" s="1"/>
  <c r="L23" i="6"/>
  <c r="M23" i="6" s="1"/>
  <c r="L15" i="6"/>
  <c r="M15" i="6" s="1"/>
  <c r="L13" i="6"/>
  <c r="M13" i="6" s="1"/>
  <c r="L12" i="6"/>
  <c r="M12" i="6" s="1"/>
  <c r="L10" i="6"/>
  <c r="M10" i="6" s="1"/>
  <c r="L9" i="6"/>
  <c r="M9" i="6" s="1"/>
  <c r="W23" i="5"/>
  <c r="W22" i="5"/>
  <c r="W21" i="5"/>
  <c r="W20" i="5"/>
  <c r="W19" i="5"/>
  <c r="W18" i="5"/>
  <c r="W17" i="5"/>
  <c r="W16" i="5"/>
  <c r="W15" i="5"/>
  <c r="W14" i="5"/>
  <c r="W13" i="5"/>
  <c r="W12" i="5"/>
  <c r="W11" i="5"/>
  <c r="W10" i="5"/>
  <c r="W9" i="5"/>
  <c r="S35" i="1"/>
  <c r="S33" i="1"/>
  <c r="S32" i="1"/>
  <c r="S30" i="1"/>
  <c r="W30" i="1" s="1"/>
  <c r="S29" i="1"/>
  <c r="S25" i="1"/>
  <c r="S26" i="1"/>
  <c r="S27" i="1"/>
  <c r="S24" i="1"/>
  <c r="S22" i="1"/>
  <c r="S21" i="1"/>
  <c r="U19" i="1"/>
  <c r="S14" i="1"/>
  <c r="S16" i="1"/>
  <c r="T16" i="1" s="1"/>
  <c r="S15" i="1"/>
  <c r="S12" i="1"/>
  <c r="W12" i="1" s="1"/>
  <c r="S11" i="1"/>
  <c r="S9" i="1"/>
  <c r="S8" i="1"/>
  <c r="W21" i="1" l="1"/>
  <c r="T21" i="1"/>
  <c r="X21" i="1" s="1"/>
  <c r="U21" i="1"/>
  <c r="U23" i="1" s="1"/>
  <c r="W24" i="1"/>
  <c r="T24" i="1"/>
  <c r="W26" i="1"/>
  <c r="T26" i="1"/>
  <c r="W29" i="1"/>
  <c r="U29" i="1"/>
  <c r="W32" i="1"/>
  <c r="T32" i="1"/>
  <c r="U35" i="1"/>
  <c r="U36" i="1" s="1"/>
  <c r="T35" i="1"/>
  <c r="X35" i="1" s="1"/>
  <c r="X36" i="1" s="1"/>
  <c r="T8" i="1"/>
  <c r="X8" i="1" s="1"/>
  <c r="T11" i="1"/>
  <c r="X11" i="1" s="1"/>
  <c r="U11" i="1"/>
  <c r="T15" i="1"/>
  <c r="V15" i="1" s="1"/>
  <c r="U14" i="1"/>
  <c r="T14" i="1"/>
  <c r="X14" i="1" s="1"/>
  <c r="W22" i="1"/>
  <c r="T22" i="1"/>
  <c r="U27" i="1"/>
  <c r="T27" i="1"/>
  <c r="X25" i="1"/>
  <c r="T25" i="1"/>
  <c r="W33" i="1"/>
  <c r="T33" i="1"/>
  <c r="V18" i="1"/>
  <c r="W35" i="1"/>
  <c r="W36" i="1" s="1"/>
  <c r="W14" i="1"/>
  <c r="T12" i="1"/>
  <c r="X12" i="1" s="1"/>
  <c r="U25" i="1"/>
  <c r="U20" i="1"/>
  <c r="W27" i="1"/>
  <c r="V19" i="1"/>
  <c r="W15" i="6"/>
  <c r="V15" i="6"/>
  <c r="V18" i="6"/>
  <c r="W18" i="6"/>
  <c r="W20" i="6"/>
  <c r="V20" i="6"/>
  <c r="W16" i="6"/>
  <c r="V16" i="6"/>
  <c r="W17" i="6"/>
  <c r="V17" i="6"/>
  <c r="W19" i="6"/>
  <c r="V19" i="6"/>
  <c r="W21" i="6"/>
  <c r="V21" i="6"/>
  <c r="W16" i="1"/>
  <c r="W9" i="1"/>
  <c r="T9" i="1"/>
  <c r="X9" i="1" s="1"/>
  <c r="W17" i="1"/>
  <c r="W31" i="1"/>
  <c r="W34" i="1"/>
  <c r="U26" i="1"/>
  <c r="U30" i="1"/>
  <c r="U33" i="1"/>
  <c r="X18" i="1"/>
  <c r="U24" i="1"/>
  <c r="U31" i="1"/>
  <c r="U32" i="1"/>
  <c r="U34" i="1" s="1"/>
  <c r="V11" i="1"/>
  <c r="U8" i="1"/>
  <c r="W8" i="1"/>
  <c r="W11" i="1"/>
  <c r="U16" i="1"/>
  <c r="U9" i="1"/>
  <c r="U12" i="1"/>
  <c r="U28" i="1" l="1"/>
  <c r="X15" i="1"/>
  <c r="X10" i="1"/>
  <c r="X13" i="1" s="1"/>
  <c r="V20" i="1"/>
  <c r="V14" i="1"/>
  <c r="V12" i="1"/>
  <c r="V13" i="1" s="1"/>
  <c r="U17" i="1"/>
  <c r="W22" i="6"/>
  <c r="V32" i="1"/>
  <c r="X32" i="1"/>
  <c r="X33" i="1"/>
  <c r="V33" i="1"/>
  <c r="X24" i="1"/>
  <c r="V24" i="1"/>
  <c r="V16" i="1"/>
  <c r="X16" i="1"/>
  <c r="X17" i="1" s="1"/>
  <c r="X27" i="1"/>
  <c r="V27" i="1"/>
  <c r="X26" i="1"/>
  <c r="V26" i="1"/>
  <c r="AV62" i="6"/>
  <c r="AT52" i="6"/>
  <c r="AV46" i="6"/>
  <c r="AV36" i="6"/>
  <c r="AU36" i="6"/>
  <c r="AT45" i="6"/>
  <c r="AS35" i="6"/>
  <c r="AV28" i="6"/>
  <c r="AT35" i="6"/>
  <c r="AT62" i="6"/>
  <c r="AT27" i="6"/>
  <c r="AV23" i="6"/>
  <c r="AU23" i="6"/>
  <c r="AV15" i="6"/>
  <c r="AU15" i="6"/>
  <c r="AT22" i="6"/>
  <c r="AV14" i="6"/>
  <c r="AT14" i="6"/>
  <c r="AV11" i="6"/>
  <c r="AT11" i="6"/>
  <c r="V17" i="1" l="1"/>
  <c r="V34" i="1"/>
  <c r="X28" i="1"/>
  <c r="U38" i="1"/>
  <c r="X34" i="1"/>
  <c r="V8" i="1" l="1"/>
  <c r="AN27" i="6"/>
  <c r="AN22" i="6"/>
  <c r="AN35" i="6"/>
  <c r="AN45" i="6"/>
  <c r="AN52" i="6"/>
  <c r="AN60" i="6"/>
  <c r="W55" i="6"/>
  <c r="W57" i="6"/>
  <c r="W59" i="6"/>
  <c r="W51" i="6"/>
  <c r="W48" i="6"/>
  <c r="W49" i="6"/>
  <c r="W46" i="6"/>
  <c r="W44" i="6"/>
  <c r="W41" i="6"/>
  <c r="W42" i="6"/>
  <c r="W43" i="6"/>
  <c r="W37" i="6"/>
  <c r="W38" i="6"/>
  <c r="W39" i="6"/>
  <c r="W40" i="6"/>
  <c r="W36" i="6"/>
  <c r="W45" i="6" s="1"/>
  <c r="W33" i="6"/>
  <c r="W32" i="6"/>
  <c r="W29" i="6"/>
  <c r="W52" i="6" l="1"/>
  <c r="W35" i="6"/>
  <c r="W26" i="6"/>
  <c r="W24" i="6"/>
  <c r="W25" i="6"/>
  <c r="W23" i="6"/>
  <c r="AS45" i="6"/>
  <c r="AR45" i="6"/>
  <c r="AR35" i="6"/>
  <c r="AV35" i="6" s="1"/>
  <c r="AS27" i="6"/>
  <c r="AR27" i="6"/>
  <c r="AV27" i="6" s="1"/>
  <c r="AS22" i="6"/>
  <c r="AU22" i="6" s="1"/>
  <c r="AR22" i="6"/>
  <c r="AV22" i="6" s="1"/>
  <c r="AV45" i="6" l="1"/>
  <c r="AU35" i="6"/>
  <c r="AU27" i="6"/>
  <c r="AU45" i="6"/>
  <c r="W19" i="1"/>
  <c r="W20" i="1" s="1"/>
  <c r="AU46" i="6" l="1"/>
  <c r="AU52" i="6" s="1"/>
  <c r="AS52" i="6"/>
  <c r="AU28" i="6"/>
  <c r="AU62" i="6"/>
  <c r="AS62" i="6"/>
  <c r="AR62" i="6"/>
  <c r="AU14" i="6"/>
  <c r="AS14" i="6"/>
  <c r="AR14" i="6"/>
  <c r="AU11" i="6"/>
  <c r="AS11" i="6"/>
  <c r="AR11" i="6"/>
  <c r="W27" i="6"/>
  <c r="V9" i="1"/>
  <c r="V10" i="1" s="1"/>
  <c r="AV52" i="6" l="1"/>
  <c r="W25" i="1"/>
  <c r="W28" i="1" s="1"/>
  <c r="V35" i="1"/>
  <c r="V36" i="1" s="1"/>
  <c r="T29" i="1"/>
  <c r="T30" i="1"/>
  <c r="X29" i="1" l="1"/>
  <c r="V29" i="1"/>
  <c r="V30" i="1"/>
  <c r="X30" i="1"/>
  <c r="V21" i="1"/>
  <c r="V23" i="1" s="1"/>
  <c r="X23" i="1"/>
  <c r="W23" i="1"/>
  <c r="W38" i="1" s="1"/>
  <c r="X19" i="1"/>
  <c r="X20" i="1" s="1"/>
  <c r="V25" i="1"/>
  <c r="V28" i="1" s="1"/>
  <c r="V31" i="1" l="1"/>
  <c r="V38" i="1"/>
  <c r="X31" i="1"/>
  <c r="X38" i="1" s="1"/>
  <c r="W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KEYFER CORREA TORRES</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K19" authorId="1" shapeId="0" xr:uid="{01268F9F-A015-4783-9DDF-CB36E5A41F0C}">
      <text>
        <r>
          <rPr>
            <b/>
            <sz val="9"/>
            <color indexed="81"/>
            <rFont val="Tahoma"/>
            <charset val="1"/>
          </rPr>
          <t>KEYFER CORREA TORRES:</t>
        </r>
        <r>
          <rPr>
            <sz val="9"/>
            <color indexed="81"/>
            <rFont val="Tahoma"/>
            <charset val="1"/>
          </rPr>
          <t xml:space="preserve">
CAMBIAR UNIDAD DE MEDIDA PARA ESTA META QUE SERIAN 5MIL MTS POR CADA MEGA PROYECTO</t>
        </r>
      </text>
    </comment>
    <comment ref="Q19" authorId="1" shapeId="0" xr:uid="{51D31A82-68C8-4AAE-BF5D-A1BA4DE9CDAF}">
      <text>
        <r>
          <rPr>
            <b/>
            <sz val="9"/>
            <color indexed="81"/>
            <rFont val="Tahoma"/>
            <family val="2"/>
          </rPr>
          <t>KEYFER CORREA TORRES:</t>
        </r>
        <r>
          <rPr>
            <sz val="9"/>
            <color indexed="81"/>
            <rFont val="Tahoma"/>
            <family val="2"/>
          </rPr>
          <t xml:space="preserve">
</t>
        </r>
        <r>
          <rPr>
            <sz val="16"/>
            <color indexed="81"/>
            <rFont val="Tahoma"/>
            <family val="2"/>
          </rPr>
          <t xml:space="preserve">Comentario:
    La equivalencia de los mega proyectos (corresponde a 30.000 mts2) le correspondería para la vigencia 2025 (corresponde  10.000 mts2)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tc={4D959608-4849-4187-A5AE-17F5A4272535}</author>
  </authors>
  <commentList>
    <comment ref="Q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8" authorId="1" shapeId="0" xr:uid="{00000000-0006-0000-0300-000002000000}">
      <text>
        <r>
          <rPr>
            <sz val="9"/>
            <color indexed="81"/>
            <rFont val="Tahoma"/>
            <family val="2"/>
          </rPr>
          <t xml:space="preserve">VER ANEXO 1
</t>
        </r>
      </text>
    </comment>
    <comment ref="AJ8" authorId="1" shapeId="0" xr:uid="{00000000-0006-0000-0300-000003000000}">
      <text>
        <r>
          <rPr>
            <b/>
            <sz val="9"/>
            <color indexed="81"/>
            <rFont val="Tahoma"/>
            <family val="2"/>
          </rPr>
          <t>VER ANEXO 1</t>
        </r>
        <r>
          <rPr>
            <sz val="9"/>
            <color indexed="81"/>
            <rFont val="Tahoma"/>
            <family val="2"/>
          </rPr>
          <t xml:space="preserve">
</t>
        </r>
      </text>
    </comment>
    <comment ref="R37" authorId="2" shapeId="0" xr:uid="{4D959608-4849-4187-A5AE-17F5A4272535}">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cual es la unidad de medida</t>
        </r>
      </text>
    </comment>
  </commentList>
</comments>
</file>

<file path=xl/sharedStrings.xml><?xml version="1.0" encoding="utf-8"?>
<sst xmlns="http://schemas.openxmlformats.org/spreadsheetml/2006/main" count="1059" uniqueCount="585">
  <si>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</si>
  <si>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</si>
  <si>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</si>
  <si>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</si>
  <si>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</si>
  <si>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</si>
  <si>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</si>
  <si>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</si>
  <si>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</si>
  <si>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</si>
  <si>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</si>
  <si>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</si>
  <si>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</si>
  <si>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</si>
  <si>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</si>
  <si>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</si>
  <si>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</si>
  <si>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</si>
  <si>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</si>
  <si>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</si>
  <si>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</si>
  <si>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</si>
  <si>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</si>
  <si>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</si>
  <si>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</si>
  <si>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</si>
  <si>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</si>
  <si>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</si>
  <si>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</si>
  <si>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</si>
  <si>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</si>
  <si>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</si>
  <si>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</si>
  <si>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</si>
  <si>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</si>
  <si>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</si>
  <si>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</si>
  <si>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</si>
  <si>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</si>
  <si>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</si>
  <si>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</si>
  <si>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</si>
  <si>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</si>
  <si>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</si>
  <si>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</si>
  <si>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</si>
  <si>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</si>
  <si>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</si>
  <si>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</si>
  <si>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</si>
  <si>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</si>
  <si>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</si>
  <si>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</si>
  <si>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</si>
  <si>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</si>
  <si>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</si>
  <si>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</si>
  <si>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</si>
  <si>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</si>
  <si>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</si>
  <si>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</si>
  <si>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</si>
  <si>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</si>
  <si>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</si>
  <si>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</si>
  <si>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</si>
  <si>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</si>
  <si>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</si>
  <si>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</si>
  <si>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</si>
  <si>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</si>
  <si>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</si>
  <si>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</si>
  <si>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</si>
  <si>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</si>
  <si>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</si>
  <si>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</si>
  <si>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</si>
  <si>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</si>
  <si>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</si>
  <si>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</si>
  <si>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</si>
  <si>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</si>
  <si>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</si>
  <si>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</si>
  <si>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</si>
  <si>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</si>
  <si>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</si>
  <si>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</si>
  <si>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</si>
  <si>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</si>
  <si>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</si>
  <si>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</si>
  <si>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</si>
  <si>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</si>
  <si>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</si>
  <si>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</si>
  <si>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</si>
  <si>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</si>
  <si>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</si>
  <si>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</si>
  <si>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</si>
  <si>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</si>
  <si>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</si>
  <si>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</si>
  <si>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</si>
  <si>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</si>
  <si>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</si>
  <si>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</si>
  <si>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</si>
  <si>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</si>
  <si>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</si>
  <si>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</si>
  <si>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</si>
  <si>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</si>
  <si>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</si>
  <si>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</si>
  <si>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</si>
  <si>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</si>
  <si>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</si>
  <si>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</si>
  <si>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</si>
  <si>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</si>
  <si>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</si>
  <si>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</si>
  <si>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</si>
  <si>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</si>
  <si>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</si>
  <si>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</si>
  <si>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</si>
  <si>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</si>
  <si>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</si>
  <si>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</si>
  <si>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</si>
  <si>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</si>
  <si>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</si>
  <si>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</si>
  <si>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</si>
  <si>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</si>
  <si>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</si>
  <si>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</si>
  <si>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</si>
  <si>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</si>
  <si>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ACUMULADO META PRODUCTO AL AÑO 2024</t>
  </si>
  <si>
    <t>ACUMULADO AL CUATRIENIO</t>
  </si>
  <si>
    <t>PROGRAMACIÓN META PRODUCTO 2025</t>
  </si>
  <si>
    <t>PROGRAMACIÓN META PRODUCTO 2026</t>
  </si>
  <si>
    <t>PROGRAMACIÓN META PRODUCTO 2027</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</si>
  <si>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</si>
  <si>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</si>
  <si>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</si>
  <si>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</si>
  <si>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</si>
  <si>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</si>
  <si>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</si>
  <si>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</si>
  <si>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</si>
  <si>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</si>
  <si>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</si>
  <si>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Servicio</t>
  </si>
  <si>
    <t>Unidades productivas vinculadas</t>
  </si>
  <si>
    <t>NP</t>
  </si>
  <si>
    <t>NA</t>
  </si>
  <si>
    <t>Mobiliario urbano para el emprendimiento económico diseñado</t>
  </si>
  <si>
    <t xml:space="preserve">N.D.
</t>
  </si>
  <si>
    <t>Diseñar seis (6) mobiliarios urbanos para el emprendimiento económico</t>
  </si>
  <si>
    <t xml:space="preserve">Bien </t>
  </si>
  <si>
    <t>Avance Programa Fomento Empresarial y Desarrollo Sostenible</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</si>
  <si>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</si>
  <si>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</si>
  <si>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</si>
  <si>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</si>
  <si>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</si>
  <si>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</si>
  <si>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</si>
  <si>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</si>
  <si>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</si>
  <si>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</si>
  <si>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</si>
  <si>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</si>
  <si>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</si>
  <si>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Avance Programa  Desarrollo del Nuevo Sistema de Mercados del Distrito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</si>
  <si>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</si>
  <si>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</si>
  <si>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</si>
  <si>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</si>
  <si>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</si>
  <si>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</si>
  <si>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</si>
  <si>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</si>
  <si>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</si>
  <si>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</si>
  <si>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</si>
  <si>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</si>
  <si>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</si>
  <si>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Habilitar once mil (11.000) metros cuadrados de espacio público nuevos para el aprovechamiento económico</t>
  </si>
  <si>
    <t>Número de querellas presentadas para la recuperación del espacio público en Cartagena</t>
  </si>
  <si>
    <t>N.D
Fuente: Gerencia de Espacio Público y Movilidad, 2023</t>
  </si>
  <si>
    <t>Presentar doscientas (200) querellas para la recuperación del espacio público en Cartagena</t>
  </si>
  <si>
    <t xml:space="preserve"> Espacio publico construido</t>
  </si>
  <si>
    <t>Avance Programa Recuperación y Transformación del Espacio Público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</si>
  <si>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</si>
  <si>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</si>
  <si>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</si>
  <si>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</si>
  <si>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</si>
  <si>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</si>
  <si>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</si>
  <si>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</si>
  <si>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</si>
  <si>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</si>
  <si>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Numero</t>
  </si>
  <si>
    <t>Diseñar y construir seis (6) megaproyectos de parques con criterios de adaptación al cambio climático</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</si>
  <si>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</si>
  <si>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</si>
  <si>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</si>
  <si>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</si>
  <si>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</si>
  <si>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</si>
  <si>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</si>
  <si>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</si>
  <si>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</si>
  <si>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</si>
  <si>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</si>
  <si>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Avance Programa Adaptatación del Espacio Público Al Cambio Climatico</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</si>
  <si>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</si>
  <si>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</si>
  <si>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</si>
  <si>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</si>
  <si>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</si>
  <si>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</si>
  <si>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</si>
  <si>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</si>
  <si>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</si>
  <si>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</si>
  <si>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</si>
  <si>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</si>
  <si>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</si>
  <si>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</si>
  <si>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Avance Programa Sostenibilidad del Espacio Público del Centro Histórico de Cartagena de Indias</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</si>
  <si>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</si>
  <si>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</si>
  <si>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</si>
  <si>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</si>
  <si>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</si>
  <si>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</si>
  <si>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</si>
  <si>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</si>
  <si>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</si>
  <si>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Avance Programa Conexión entre el Castillo de San Felipe de Barajas y su área de influencia para la Recuperación del Patrimonio Arqueolígico, Material e Inmaterial</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</si>
  <si>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</si>
  <si>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</si>
  <si>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</si>
  <si>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</si>
  <si>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</si>
  <si>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</si>
  <si>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</si>
  <si>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</si>
  <si>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</si>
  <si>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Avance Programa Movilidad Ordenada, Sostenible y Amigable con el Medio Ambiente</t>
  </si>
  <si>
    <t>COMPONENTE IMPULSOR DE AVANCE: CARTAGENA ORDENADA ALREDEDOR DEL AGUA</t>
  </si>
  <si>
    <t>Proteger el 100% de las áreas de rondas hídricas</t>
  </si>
  <si>
    <t>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</si>
  <si>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</si>
  <si>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</si>
  <si>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</si>
  <si>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</si>
  <si>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Avance Programa Recuperación y Estabilización del Sistema Hídrico y Litoral de Cartagena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</si>
  <si>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</si>
  <si>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</si>
  <si>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</si>
  <si>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</si>
  <si>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</si>
  <si>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</si>
  <si>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</si>
  <si>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</si>
  <si>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</si>
  <si>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</si>
  <si>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</si>
  <si>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</si>
  <si>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</si>
  <si>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</si>
  <si>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</si>
  <si>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</si>
  <si>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</si>
  <si>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</si>
  <si>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Página: 2 de 3</t>
  </si>
  <si>
    <t xml:space="preserve">DEPENDENCIA : </t>
  </si>
  <si>
    <t>GERENCIA DE ESPACIO PÚBLICO Y MOVILIDAD</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</si>
  <si>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</si>
  <si>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</si>
  <si>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</si>
  <si>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</si>
  <si>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</si>
  <si>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</si>
  <si>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</si>
  <si>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</si>
  <si>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</si>
  <si>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</si>
  <si>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</si>
  <si>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</si>
  <si>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</si>
  <si>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</si>
  <si>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</si>
  <si>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</si>
  <si>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</si>
  <si>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</si>
  <si>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</si>
  <si>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</si>
  <si>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</si>
  <si>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</si>
  <si>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</si>
  <si>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</si>
  <si>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</si>
  <si>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</si>
  <si>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 xml:space="preserve">Plan Anual de Adquisiciones </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</si>
  <si>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</si>
  <si>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</si>
  <si>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Metros de Espacio Publico habilitados para el aprovechamiento economico</t>
  </si>
  <si>
    <t>11.000 metros cuadrados</t>
  </si>
  <si>
    <t>Numero de querellas presentadas para la recuperacion del Espacio Publico</t>
  </si>
  <si>
    <t>200 querrellas</t>
  </si>
  <si>
    <t>EFECTIVIDAD</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</si>
  <si>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</si>
  <si>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</si>
  <si>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</si>
  <si>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</si>
  <si>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Megaproyectos de parques con criterios de adaptacion al cambio climatico diseñados y construidos</t>
  </si>
  <si>
    <t>6 megaproyectos</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</si>
  <si>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</si>
  <si>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</si>
  <si>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</si>
  <si>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</si>
  <si>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</si>
  <si>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</si>
  <si>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</si>
  <si>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</si>
  <si>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</si>
  <si>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</si>
  <si>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</si>
  <si>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</si>
  <si>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</si>
  <si>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</si>
  <si>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</si>
  <si>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</si>
  <si>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</si>
  <si>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</si>
  <si>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</si>
  <si>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</si>
  <si>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
</t>
  </si>
  <si>
    <t>Página: 3 de 3</t>
  </si>
  <si>
    <t>PROYECTOS DE INVERSIÓN</t>
  </si>
  <si>
    <t>PLAN ANUAL DE ADQUISICIONES</t>
  </si>
  <si>
    <t>PROGRAMACIÓN PRESUPUESTAL</t>
  </si>
  <si>
    <t>OBJETIVO ESPECIFICO DEL PROYECTO</t>
  </si>
  <si>
    <t>PONDERACIÓN DE  PRODUCTO</t>
  </si>
  <si>
    <t>ACTIVIDADES DE PROYECTO DE INVERSIÓN 
( HITOS )</t>
  </si>
  <si>
    <t>FECHA DE INICIO DE LA ACTIVIDAD</t>
  </si>
  <si>
    <t>FECHA DE TERMINACIÓN DE LA ACTIVIDAD</t>
  </si>
  <si>
    <t>DESCRIPCIÓN DE LA ADQUISICIÓN ASOCIADA AL PROYECTO</t>
  </si>
  <si>
    <t>REPORTE (ENLACE DE SECOP)</t>
  </si>
  <si>
    <t>APROPACIÓN DEFINITIVA POR PROYECTO</t>
  </si>
  <si>
    <t>APROPIACION DEFINITIVA</t>
  </si>
  <si>
    <t>EJECUCIÓN PRESUPUESTAL SEGÚN GIROS</t>
  </si>
  <si>
    <t>AVANCE EJECUCIÓN PRESUPUESTAL SEGÚN GIROS</t>
  </si>
  <si>
    <t>Personas caracterizadas para la inclusión productiva</t>
  </si>
  <si>
    <t>CONSTRUCCIÓN DE PAZ</t>
  </si>
  <si>
    <t>TANNIS ROCIO PUELLO MIRANDA</t>
  </si>
  <si>
    <t xml:space="preserve">Recursos propios </t>
  </si>
  <si>
    <t>Avance Proyecto Fomento Empresarial Y Desarrollo Sostenible</t>
  </si>
  <si>
    <t xml:space="preserve"> Avance Proyecto Desarrollo Del Nuevo Sistema De Mercados Del Distrito</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</si>
  <si>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</si>
  <si>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</si>
  <si>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</si>
  <si>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 xml:space="preserve">1. Presentar querellas para la recuperación del espacio público en Cartagena
</t>
  </si>
  <si>
    <t>EQUIDAD DE LA MUJER</t>
  </si>
  <si>
    <t>Querellas atendidas y resueltas</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</si>
  <si>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</si>
  <si>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</si>
  <si>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</si>
  <si>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Contratación directa.</t>
  </si>
  <si>
    <t>2.3.4002.1400.2024130010194</t>
  </si>
  <si>
    <t xml:space="preserve">2. Realizar operativos para mantener y defender metros cuadrados de espacios públicos
</t>
  </si>
  <si>
    <t>Operativos realizados</t>
  </si>
  <si>
    <t>Revitalizar metros cuadrados de espacio publico para su aprovechamiento económico.</t>
  </si>
  <si>
    <t>PRIMERA INFANCIA, INFANCIA Y ADOLESCENCIA</t>
  </si>
  <si>
    <t>Campañass realizadas</t>
  </si>
  <si>
    <t>GRUPOS ÉTNICOS</t>
  </si>
  <si>
    <t>Avance Proyecto Recuperación y Transformación del Espacio Público en el Distrito de  Cartagena de Indias</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</si>
  <si>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</si>
  <si>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</si>
  <si>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</si>
  <si>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1. Diagnosticar las zonas a intervenir para la realización de senderos peatonales identificando sus atractivos
</t>
  </si>
  <si>
    <t>CAMBIO CLIMÁTICO</t>
  </si>
  <si>
    <t>Estudios de pre inversión e inversión de senderos peatonales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</si>
  <si>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</si>
  <si>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</si>
  <si>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1,2,1,0,00-001 - ICLD</t>
  </si>
  <si>
    <t>2.3.4002.1400.2024130010190</t>
  </si>
  <si>
    <t xml:space="preserve">
2. Establecer el tipo recorrido del sendero peatonal y las zonas que lo conformaran para su diseño.
</t>
  </si>
  <si>
    <t>Senderos peatonales establecidos</t>
  </si>
  <si>
    <t xml:space="preserve">Generar y transformar espacios públicos sostenibles, culturales e incluyentes de calidad en parques con criterios de adaptación al cambio climático
</t>
  </si>
  <si>
    <t xml:space="preserve">
3. Elaborar los estudios y diseños para la generación de espacio público sostenible, cultural, incluyente y de calidad, mediante la creación de distritos creativos
</t>
  </si>
  <si>
    <t>estudios de diseños elaborados y entregados</t>
  </si>
  <si>
    <t>Licitación pública</t>
  </si>
  <si>
    <t>1,2,3,2,22-008  - AMOBLAMIENTO URBANO</t>
  </si>
  <si>
    <t xml:space="preserve">
4. Construir megaproyectos de parques o espacios para la creación y cultura con criterios de adaptación al cambio climático</t>
  </si>
  <si>
    <t>megaproyectos diseñados y construidos</t>
  </si>
  <si>
    <t>GESTIÓN DEL RIESGO DE DESASTRES</t>
  </si>
  <si>
    <t>Avance Proyecto Diseño y Generación de Espacios Públicos Revitalizados y Adaptados para Todos en el Distrito de  Cartagena de Indias</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</si>
  <si>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</si>
  <si>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</si>
  <si>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</si>
  <si>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Situación actual analizada</t>
  </si>
  <si>
    <t>UCG 4
UCG 5</t>
  </si>
  <si>
    <t>Prestación de servicios profesionales, técnico, tecnólogo y de apoyo a la gestión para realizar actividades del proyecto de inversión "Adecuación del Espacio Público al Cambio Climático en el Distrito de Cartagena de Indias"</t>
  </si>
  <si>
    <t>2.3.4002.1400.2024130010201</t>
  </si>
  <si>
    <t>Documento estrategico</t>
  </si>
  <si>
    <t>Documento publicado</t>
  </si>
  <si>
    <t>Mejorar la infraestructura para uso el recreativo en las orillas de caños, lagos y lagunas</t>
  </si>
  <si>
    <t>Diagnóstico y articulación del estado de parques y zonas verdes realizados y entregados</t>
  </si>
  <si>
    <t xml:space="preserve"> Jornadas intégrales de reparación, mantenimiento y dotación de orillas intervenidos</t>
  </si>
  <si>
    <t>ADECUACION  DE ZONAS VERDES PARQUES, PLAZAS Y PLAZOLETAS PARA LA CIUDAD DE CARTAGENA</t>
  </si>
  <si>
    <t>Convenios realizados y ejecutados</t>
  </si>
  <si>
    <t>DESPLAZADOS</t>
  </si>
  <si>
    <t>Avance Proyecto Adecuación del Espacio Público al Cambio Climático en el Distrito de Cartagena de Indias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</si>
  <si>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</si>
  <si>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</si>
  <si>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</si>
  <si>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Diagnóstico de las plazas, parques y plazoletas del centro historico de la ciudad</t>
  </si>
  <si>
    <t>Prestación de servicios profesionales, técnico, tecnólogo y de apoyo a la gestión para realizar actividades del proyecto de inversión "Fortalecimiento y Sostenibilidad del Espacio Público del Centro Histórico en el Distrito de  Cartagena de Indias"</t>
  </si>
  <si>
    <t>2.3.4002.1400.2024130010189</t>
  </si>
  <si>
    <t>VÍCTIMAS</t>
  </si>
  <si>
    <t>Espacios públicos Rehabilitados e intervenidos</t>
  </si>
  <si>
    <t xml:space="preserve">  Espacios públicos del centro historico recuperados </t>
  </si>
  <si>
    <t>REALIZAR OBRAS DE CONSTRUCCIÓN, MANTENIMIENTO Y REPARACIONES LOCATIVAS ESPECIALIZADAS EN PLAZAS PRIORIZADAS DEL CENTRO HISTÓRICO DEL DISTRITO DE CARTAGENA</t>
  </si>
  <si>
    <t>Diseñar un Estudio de Capacidad de Carga del Espacio Público Patrimonial en la ciudad de Cartagena de Indias</t>
  </si>
  <si>
    <t>Espacio público del centro historico caracterizado</t>
  </si>
  <si>
    <t>Selección abreviada menor cuantía</t>
  </si>
  <si>
    <t>1,3,3,4,16-95-100 RB APROVECHAMIENTO ECONOMICO DEL ESPACIO PUBLICO</t>
  </si>
  <si>
    <t>Capacidad de carga del espacio publico del centro historico diseñado</t>
  </si>
  <si>
    <t>ELABORAR ESTUDIOS Y DISEÑOS PARA LA CONSTRUCCIÓN, ADECUACIÓN Y MEJORAMIENTO  DEL PARQUE DEL RELOJ FLORAL EN EL DISTRITO DE CARTAGENA</t>
  </si>
  <si>
    <t>Inventario del espacios públicos patrimoniales del centro historico realizado</t>
  </si>
  <si>
    <t>ESTUDIOS Y REDISEÑOS DE LOS PROYECTOS PARQUE LINEAL JUAN ANGOLA Y PARQUE LINEAL CRA 53 CON CALLE 30 ENTRE AVENIDA PEDRO DE HEREDIA Y AVENIDA VENAO FLOREZ EN EL DISTRITO DE CARTAGENA</t>
  </si>
  <si>
    <t>Formular e implementar un plan especial de movilidad y peatonalización en el centro historico</t>
  </si>
  <si>
    <t>Diagnóstico de la peatonalización actual y futura del centro historico de la ciudad</t>
  </si>
  <si>
    <t>CONSTRUCCIÓN, RESTAURACIÓN, ORNATO Y EMBELLECIMIENTO PAISAJÍSTICO DE ZONAS VERDES Y EQUIPAMIENTO DE MOBILIARIO URBANO EN EL  PARQUE APOLO DEL DISTRITO DE CARTAGENA</t>
  </si>
  <si>
    <t>Estrategias y objetivos definidos para el plan de movilidad y peatonalización</t>
  </si>
  <si>
    <t>SUMINISTRO E INSTALACIÓN DE BOLARDOS FIJOS PARA GARANTIZAR LA LIBRE MOVILIDAD PEATONAL  EN LA PLAZA SANTO DOMINGO EN EL DISTRITO DE CARTAGENA</t>
  </si>
  <si>
    <t>Plan especial de movilidad diseñado e implementado</t>
  </si>
  <si>
    <t>Avance Proyecto Fortalecimiento y Sostenibilidad del Espacio Público del Centro Histórico en el Distrito de  Cartagena de Indias</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</si>
  <si>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</si>
  <si>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</si>
  <si>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</si>
  <si>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</si>
  <si>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2.3.4002.1400.2024130010211</t>
  </si>
  <si>
    <t xml:space="preserve">Construir dos (2) enlaces peatonales de cordón amurallado
</t>
  </si>
  <si>
    <t>Avance Proyecto Fortalecimiento de la Conexión entre el Castillo de San Felipe de Barajas y su Área de influencia en el Distrito de  Cartagena de Indias</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</si>
  <si>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</si>
  <si>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</si>
  <si>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</si>
  <si>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</si>
  <si>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2.3.4002.1400.2024130010202</t>
  </si>
  <si>
    <t>Diagnóstico de ciclorutas realizado</t>
  </si>
  <si>
    <t>ALQUILER DE VEHICULOS (trasnsporte de pasajeros por carretera) PARA CUMPLIR CON LA MISIONALIDAD DE LA GERENCIA DE ESPACIO PÚBLICO</t>
  </si>
  <si>
    <t>Impulsar el diseño y demarcación de las zonas de estacionamiento (ZER) para la ciudad de Cartagena de Indias</t>
  </si>
  <si>
    <t>CONVENIO DE ASOCIACIÓN  (CAMPAÑAS DE CAPACITACIÓN Y FORMALIZACIÓN PARA LOS VENDEDORES ESTACIONARIOS INFORMALES EN ESPACIO PÚBLICO, JORNADAS PEDAGOGICAS Y FESTIVALES )</t>
  </si>
  <si>
    <t>Avance Proyecto Diseño de la Movilidad Ordenada, Sostenible y Amigable con el Medio Ambiente en el Espacio Público del Distrito de  Cartagena de Indias</t>
  </si>
  <si>
    <t xml:space="preserve"> RECUPERACIÓN Y ESTABILIZACIÓN DEL SISTEMA HÍDRICO Y LITORAL DE CARTAGENA</t>
  </si>
  <si>
    <t>Avance Proyecto  RECUPERACIÓN Y ESTABILIZACIÓN DEL SISTEMA HÍDRICO Y LITORAL DE CARTAGENA</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</si>
  <si>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</si>
  <si>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</si>
  <si>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</si>
  <si>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</si>
  <si>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</si>
  <si>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</si>
  <si>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</si>
  <si>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</si>
  <si>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</si>
  <si>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</si>
  <si>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</si>
  <si>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</si>
  <si>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</si>
  <si>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</si>
  <si>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</si>
  <si>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</si>
  <si>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</si>
  <si>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</si>
  <si>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</si>
  <si>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</si>
  <si>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</si>
  <si>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</si>
  <si>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</si>
  <si>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</si>
  <si>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</si>
  <si>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Programa GENERACIÓN DE ESPACIOS PÚBLICOS REVITALIZADOS Y ADAPTADOS PARA TODOS</t>
  </si>
  <si>
    <t>04.02.06</t>
  </si>
  <si>
    <t>AVANCE META PRODUCTO AL AÑO SIMPLE</t>
  </si>
  <si>
    <t>AVANCE META PRODUCTO AL CUATRIENIO SIMPLE</t>
  </si>
  <si>
    <t>AVANCE META PRODUCTO AL AÑO PONDERADO</t>
  </si>
  <si>
    <t>AVANCE META PRODUCTO AL CUATRIENIO PONDERADO</t>
  </si>
  <si>
    <t>OBSERVACIONES</t>
  </si>
  <si>
    <t>EJECUCIÓN PRESUPUESTAL SEGÚN REGISTROS</t>
  </si>
  <si>
    <t>AVANCE EJECUCIÓN PRESUPUESTAL SEGÚN REGISTROS</t>
  </si>
  <si>
    <t>ACUMULADO META PRODUCTO AL AÑO 2025</t>
  </si>
  <si>
    <t>REPORTE META PRODUCTO  A MARZO DE 2025</t>
  </si>
  <si>
    <t>AVANCE PLAN DE DESARROLLO PARTE ESTRATÉGICA - GERENCIA DE ESPACIO PUBLICO Y MOVILIDAD  MARZO 31  DE  2025</t>
  </si>
  <si>
    <t xml:space="preserve"> META PRODUCTO PDD 2025</t>
  </si>
  <si>
    <t>REPORTE PRODUCTO ACUMULADO  A 31 DE DICIEMBRE DE 2024</t>
  </si>
  <si>
    <t>REPORTE PRODUCTO A MARZO 15 DE 2025</t>
  </si>
  <si>
    <t>AVANCE PROYECTOS DE LA GERENCIA DE ESPACIO PUBLICO Y MOVILIDAD A MARZO 31  DE  2025</t>
  </si>
  <si>
    <t>REPORTE PRODUCTO AL AÑO 2025</t>
  </si>
  <si>
    <t>REPORTE PRODUCTO ACUMULADO 2024 - 2027</t>
  </si>
  <si>
    <t>3. Instalación de Mobiliario urban o para la organización de vendedores informal es en el espacios público</t>
  </si>
  <si>
    <t>4. Ajustes de formulación a la política pública distrital de espacio público según la ley 1925</t>
  </si>
  <si>
    <t>5. Efectuar campañas de sensibilización y capacitación para la recuperación y aprovechamien to del espacio pú blico en el Distrito de Cartagena de Indias</t>
  </si>
  <si>
    <t>6. Diagnosticar el estado de los espacios públicos en la ciudad de Cartagena para su acondicionamiento y aprovechamiento</t>
  </si>
  <si>
    <t>7. Revitalización de parques y zonas verdes a través de Instalación mobiliarios urbanos, mobiliario infantil, juegos lúdicos, urbanism o táctico, acupuntura urbana, y siembras de plantas ornamentales y arbolado</t>
  </si>
  <si>
    <t>Mobiliarios instalados</t>
  </si>
  <si>
    <t>Politica pública distrital de espacio público formulada</t>
  </si>
  <si>
    <t>Diagnostico realizado</t>
  </si>
  <si>
    <t>Revitalización realizada</t>
  </si>
  <si>
    <t>PROGRAMACIÓN NUMÉRICA DE LA ACTIVIDAD PROYECTO (VIGENCIA 2025)</t>
  </si>
  <si>
    <t>REPORTE ACTIVIDAD DE PROYECTO
EJECUTADO A MARZO 31 DE 2025</t>
  </si>
  <si>
    <t>ACUMULADO ACTIVIDAD DE PROYECTO AL AÑO 2025</t>
  </si>
  <si>
    <t>REPORTE ACTIVIDAD DE PROYECTO
EJECUTADO AÑO 2024</t>
  </si>
  <si>
    <t>EJECUCIÓN PRESUPUESTAL SEGÚN GIROS A MARZO  31 DE 2025</t>
  </si>
  <si>
    <t>ACUMULADO ACTIVIDAD DE PROYECTO 2024 - 2027</t>
  </si>
  <si>
    <t>AVANCE DE LAS ACTIVIDADES DE LOS AÑO</t>
  </si>
  <si>
    <t>1,2,3,2,22-080 - OCUPACION DE VIAS</t>
  </si>
  <si>
    <t xml:space="preserve">1,2,3,2,22-100  -  Aprovechamiento Economico del Espacio Publico </t>
  </si>
  <si>
    <t>1,3,2,3,11-147 - RF AMOBLAMIENTO URBANO</t>
  </si>
  <si>
    <t>CONSULTORÍA PARA EL DESARROLLO DE ESTUIDOS, DISEÑOS Y TRAMITES CORRESPONDIENTE PARA LA RECUPERACIÓN DEL PATRIMONIO TURÍSTICO, CULTURAL, ARQUEOLÓGICO, MATERIAL E INMATERIAL DE LA CONEXIÓN PEATONAL ENTRE LOS BALUARTES DE SANTA TERESA Y SANTA BARBARA (ANTIGUA PUERTA DE LA MEDIA LUNA) – PUENTE HEREDIA - EL BARRIO EL ESPINAL – CASTILLO DE SAN FELIPE DE BARAJAS, EN EL DISTRITO DE CARTAGENA DE INDIAS</t>
  </si>
  <si>
    <t>1. Publicar documento</t>
  </si>
  <si>
    <t>2. Elaboracion de documento estrategico</t>
  </si>
  <si>
    <t>3. Analizar situacion actual y futura</t>
  </si>
  <si>
    <t>4. Creación de estrategias de sostenibilidad para la generación, revitalización, embellicimiento y mantenimiento de los espacios público mediante convenios de adopción de parques y zonas verdes</t>
  </si>
  <si>
    <t>5. Buscar  y establecer acuerdos con organizaciones para la sostenibilidad y protección de parques y zonas verdes</t>
  </si>
  <si>
    <t>6. Jornadas intégrales de reparación, mantenimiento y dotación de orillas para uso recreativo en caños, lagos y lagunas.</t>
  </si>
  <si>
    <t>7. Diagnóstico y articulación del estado de parques y zonas verdes en las orillas de cuerpos de agua en el distrito de Cartagena</t>
  </si>
  <si>
    <t>Estrategias creadas</t>
  </si>
  <si>
    <t>ACTUALIZACIÓN Y/O AJUSTES DE LA POLÍTICA PÚBLICA DISTRITAL DE ESPACIO PÚBLICO DE CARTAGENA - PPDEP</t>
  </si>
  <si>
    <t>Concurso de meritos</t>
  </si>
  <si>
    <t>0.50</t>
  </si>
  <si>
    <t>1. Diagnosticar el estado actual de las plazas, parques y plazoletas del centro historia de la ciudad</t>
  </si>
  <si>
    <t>2. Determinar el cuadro de necesidades, materiales, equipamiento y recurso humano para la intervención de los espacios</t>
  </si>
  <si>
    <t>3. Ejecutar las obras necesarias determinadas en el estudio térmico para la recuperación y sostenimiento de los espacios del centro histórico</t>
  </si>
  <si>
    <t>4. Desarrollar los estudios pertinentes a la determinación de la capacidad de carga del espacio público del centro histórico de la ciudad</t>
  </si>
  <si>
    <t>5. Caracterizar el espacio público del centro histórico de la ciudad</t>
  </si>
  <si>
    <t>6. Elaborar una (1) cartilla del Espacio Público Patrimonial</t>
  </si>
  <si>
    <t>7. Definir la política en términos de movilidad, la estrategias y objetivos para la construcción del plan de movilidad y peatonalización</t>
  </si>
  <si>
    <t>8. Determinar las necesidades de movilidad y peatonalización actual y futura del centro histórico de la ciudad</t>
  </si>
  <si>
    <t>9. Entregar y publicar documento</t>
  </si>
  <si>
    <t>REVITALIZACION Y CONSTRUCCIÓN DEL NUEVO PARQUE FLANAGAN EN EL DISTRITO DE CARTAGENA</t>
  </si>
  <si>
    <t>Prestación de servicios artisticos para el embellecimiento de mobiliario itinerante a entregar a vendedores de frutas registrados en el RUV</t>
  </si>
  <si>
    <t>Contratar la adquisición de carpas para el desarrollo de actividades y programas misionales de la gerencia de espacio público de Cartagena de Indias</t>
  </si>
  <si>
    <t>1. Evaluar el espacio a intervenir, determinando el nivel de afectación y mejoras a realizar</t>
  </si>
  <si>
    <t>2. Diseño preliminar que induya todos los elementos necesarios, como áreas verdes, bancos, juegos infantiles o espacios para eventos.</t>
  </si>
  <si>
    <t>3. Ejecutar las obras establecidas en el diseño</t>
  </si>
  <si>
    <t>4. Crear un diseño preliminar que oonsidere la anchura del enlace, los materiales autilizar y cómo se integrará con el entorno.</t>
  </si>
  <si>
    <t>5. Ejecutar la construcción siguiendo el diseño aprobado, asegurando la utilización de materiales duraderos y seguros acordes al trafico peatonal.</t>
  </si>
  <si>
    <t>6. Analizar el área de construcción de los enlaces peatonales, observando el flujo de tráfioo, las rutas actuales de los peatones y cualquier obstáculo que pueda existir.</t>
  </si>
  <si>
    <t>Espacios intervenidos y mejorados</t>
  </si>
  <si>
    <t>Diseño de intervención rehabilitados y entregados</t>
  </si>
  <si>
    <t>Lineamientos estabelcidos</t>
  </si>
  <si>
    <t>Diseño preliminar realizado</t>
  </si>
  <si>
    <t>Construcción de diseño aprobado</t>
  </si>
  <si>
    <t>Enlaces peatonales construidos</t>
  </si>
  <si>
    <t>UCG 2</t>
  </si>
  <si>
    <t>ALQUILER DE BODEGA DE ACOPIO DE MATERIALES Y MOBILIARIO A DISPOSICION DE LA GEPM EN EL DESEMPEÑODE LAS ACTIVIDADES MISIONALES DE LA GEPM</t>
  </si>
  <si>
    <t>SUMINISTRO E INSTALACION DE MOBILIARIO INFANTIL PARA ADECUACIÓN Y REVITALIZACIÓN DE PARQUES DENTRO DEL PROYECTO DE GENERACIÓN DEL ESPACIO PÚBLICO   CARTAGENA.</t>
  </si>
  <si>
    <t>1. Desarrollar de acuerdo al diseño y necesidades determinadas la demarcación de kilómetros de ciclorrutas.</t>
  </si>
  <si>
    <t>2. Obtener los recursos materiales, humanos y equipos necesarios para la demarcación de kilómetros de ciclorrutas alineados a las disposiciones de las dependencias responsables</t>
  </si>
  <si>
    <t>3. Diagnosticar el estado actual de la infraestructura vial existente para demarcación de ciclorrutas.</t>
  </si>
  <si>
    <t>4. Desarrollar talleres y/o jornadas de sensibilización a la comunidad para el uso de los espacios y mejoramiento de hábitos y cultura ciudadana</t>
  </si>
  <si>
    <t>5. Desarrollar la demarcación 20 zonas de estacionamiento alineados al modelo ZERDesarrollar la demarcación 20 zonas de estacionamiento alineados al modelo ZER</t>
  </si>
  <si>
    <t>6. Construir documento diagnostico con los estudios pertinentes para el desarrollo de celdas de estacionamiento en el Distrito de Cartagena</t>
  </si>
  <si>
    <t>7. Recuperar y mejorar el espacio público determinado para la creación de zonas de estacionamiento</t>
  </si>
  <si>
    <t xml:space="preserve"> Kilómetros de ciclorrutas demarcados</t>
  </si>
  <si>
    <t xml:space="preserve"> Kilómetros de ciclorrutas alineados a las disposiciones de las dependencias</t>
  </si>
  <si>
    <t>Talleres de sensibilización y cultura ciudadana desarrollados</t>
  </si>
  <si>
    <t>Zonas de estacionamientos demarcados</t>
  </si>
  <si>
    <t xml:space="preserve">Diagnóstico de estudios de  desarrollo de celdas de estacionamiento </t>
  </si>
  <si>
    <t>Zonas de estacionamientos recuperados y mejorados</t>
  </si>
  <si>
    <t>SUMINISTRO DE VALLAS METÁLICAS DE SEGURIDAD Y CONTENCIÓN PARA EL EJERCICIO DE LAS DISTINTAS ACTIVIDADES MISIONALES DE LA GERENCIA DE ESPACIO PÚBLICO Y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</si>
</sst>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0.0"/>
    <numFmt numFmtId="168" formatCode="0.000"/>
    <numFmt numFmtId="169" formatCode="0.0000"/>
  </numFmts>
  <fonts count="8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0"/>
      <name val="Tahoma"/>
      <family val="2"/>
    </font>
    <font>
      <sz val="11"/>
      <color rgb="FF1C2F33"/>
      <name val="Aptos Narrow"/>
      <family val="2"/>
      <scheme val="minor"/>
    </font>
    <font>
      <sz val="11"/>
      <name val="Aptos Narrow"/>
      <family val="2"/>
      <scheme val="minor"/>
    </font>
    <font>
      <b/>
      <sz val="10"/>
      <name val="Tahoma"/>
      <family val="2"/>
    </font>
    <font>
      <b/>
      <sz val="11"/>
      <color theme="1" tint="4.9989318521683403E-2"/>
      <name val="Aptos Narrow"/>
      <family val="2"/>
      <scheme val="minor"/>
    </font>
    <font>
      <b/>
      <sz val="11"/>
      <color theme="1"/>
      <name val="Aptos Narrow"/>
      <family val="2"/>
      <scheme val="minor"/>
    </font>
    <font>
      <b/>
      <sz val="14"/>
      <color theme="1"/>
      <name val="Arial"/>
      <family val="2"/>
    </font>
    <font>
      <b/>
      <sz val="14"/>
      <color theme="1"/>
      <name val="Aptos Narrow"/>
      <family val="2"/>
      <scheme val="minor"/>
    </font>
    <font>
      <b/>
      <sz val="16"/>
      <color rgb="FFFF0000"/>
      <name val="Aptos Narrow"/>
      <family val="2"/>
      <scheme val="minor"/>
    </font>
    <font>
      <b/>
      <sz val="14"/>
      <color rgb="FFFF0000"/>
      <name val="Aptos Narrow"/>
      <family val="2"/>
      <scheme val="minor"/>
    </font>
    <font>
      <b/>
      <sz val="18"/>
      <color rgb="FFFF0000"/>
      <name val="Aptos Narrow"/>
      <family val="2"/>
      <scheme val="minor"/>
    </font>
    <font>
      <b/>
      <sz val="14"/>
      <color theme="1"/>
      <name val="Aptos Narrow"/>
      <family val="2"/>
      <scheme val="minor"/>
    </font>
    <font>
      <sz val="14"/>
      <color theme="1"/>
      <name val="Aptos Narrow"/>
      <family val="2"/>
      <scheme val="minor"/>
    </font>
    <font>
      <b/>
      <sz val="14"/>
      <name val="Aptos Narrow"/>
      <family val="2"/>
      <scheme val="minor"/>
    </font>
    <font>
      <b/>
      <sz val="14"/>
      <color theme="1" tint="4.9989318521683403E-2"/>
      <name val="Aptos Narrow"/>
      <family val="2"/>
      <scheme val="minor"/>
    </font>
    <font>
      <sz val="14"/>
      <name val="Aptos Narrow"/>
      <family val="2"/>
      <scheme val="minor"/>
    </font>
    <font>
      <b/>
      <sz val="14"/>
      <color rgb="FFFF0000"/>
      <name val="Aptos Narrow"/>
      <family val="2"/>
      <scheme val="minor"/>
    </font>
    <font>
      <sz val="11"/>
      <color rgb="FF000000"/>
      <name val="Aptos Narrow"/>
      <family val="2"/>
    </font>
    <font>
      <b/>
      <sz val="14"/>
      <color rgb="FFFF0000"/>
      <name val="Arial"/>
      <family val="2"/>
    </font>
    <font>
      <b/>
      <sz val="11"/>
      <color theme="1" tint="4.9989318521683403E-2"/>
      <name val="Aptos Narrow"/>
      <scheme val="minor"/>
    </font>
    <font>
      <b/>
      <sz val="14"/>
      <color theme="1"/>
      <name val="Aptos Narrow"/>
      <scheme val="minor"/>
    </font>
    <font>
      <b/>
      <sz val="14"/>
      <color rgb="FFFF0000"/>
      <name val="Aptos Narrow"/>
      <scheme val="minor"/>
    </font>
    <font>
      <sz val="14"/>
      <color theme="1"/>
      <name val="Aptos Narrow"/>
      <scheme val="minor"/>
    </font>
    <font>
      <b/>
      <sz val="11"/>
      <color rgb="FFFF0000"/>
      <name val="Arial"/>
      <family val="2"/>
    </font>
    <font>
      <b/>
      <sz val="11"/>
      <color rgb="FFFF0000"/>
      <name val="Aptos Narrow"/>
      <family val="2"/>
      <scheme val="minor"/>
    </font>
    <font>
      <b/>
      <sz val="11"/>
      <color theme="1"/>
      <name val="Aptos Narrow"/>
      <scheme val="minor"/>
    </font>
    <font>
      <sz val="14"/>
      <color rgb="FF000000"/>
      <name val="Aptos Narrow"/>
      <family val="2"/>
    </font>
    <font>
      <sz val="14"/>
      <color rgb="FF000000"/>
      <name val="Aptos Narrow"/>
    </font>
    <font>
      <sz val="14"/>
      <color rgb="FFFF0000"/>
      <name val="Aptos Narrow"/>
      <family val="2"/>
      <scheme val="minor"/>
    </font>
    <font>
      <sz val="9"/>
      <color indexed="81"/>
      <name val="Tahoma"/>
      <charset val="1"/>
    </font>
    <font>
      <b/>
      <sz val="9"/>
      <color indexed="81"/>
      <name val="Tahoma"/>
      <charset val="1"/>
    </font>
    <font>
      <sz val="16"/>
      <color indexed="81"/>
      <name val="Tahoma"/>
      <family val="2"/>
    </font>
    <font>
      <sz val="11"/>
      <color theme="1"/>
      <name val="Aptos Narrow"/>
      <scheme val="minor"/>
    </font>
    <font>
      <b/>
      <sz val="10"/>
      <color rgb="FF000000"/>
      <name val="Calibri"/>
      <family val="2"/>
    </font>
    <font>
      <sz val="14"/>
      <name val="Aptos Narrow"/>
      <scheme val="minor"/>
    </font>
    <font>
      <sz val="14"/>
      <name val="Arial"/>
      <family val="2"/>
    </font>
    <font>
      <sz val="14"/>
      <color rgb="FF010101"/>
      <name val="Times New Roman"/>
      <family val="1"/>
    </font>
    <font>
      <sz val="16"/>
      <color rgb="FF010101"/>
      <name val="Aptos Narrow"/>
      <scheme val="minor"/>
    </font>
    <font>
      <sz val="14"/>
      <color theme="1"/>
      <name val="Verdana"/>
      <family val="2"/>
    </font>
  </fonts>
  <fills count="4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42"/>
        <bgColor rgb="FF000000"/>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rgb="FF000000"/>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bottom style="medium">
        <color indexed="64"/>
      </bottom>
      <diagonal/>
    </border>
    <border>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medium">
        <color indexed="64"/>
      </right>
      <top/>
      <bottom/>
      <diagonal/>
    </border>
    <border>
      <left style="medium">
        <color indexed="64"/>
      </left>
      <right style="thin">
        <color indexed="64"/>
      </right>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right style="thin">
        <color indexed="64"/>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medium">
        <color indexed="64"/>
      </top>
      <bottom/>
      <diagonal/>
    </border>
    <border>
      <left/>
      <right style="thin">
        <color indexed="64"/>
      </right>
      <top style="medium">
        <color rgb="FF000000"/>
      </top>
      <bottom style="medium">
        <color rgb="FF000000"/>
      </bottom>
      <diagonal/>
    </border>
    <border>
      <left/>
      <right style="thin">
        <color rgb="FF000000"/>
      </right>
      <top/>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thin">
        <color indexed="64"/>
      </right>
      <top/>
      <bottom style="thin">
        <color rgb="FF000000"/>
      </bottom>
      <diagonal/>
    </border>
    <border>
      <left/>
      <right/>
      <top style="medium">
        <color indexed="64"/>
      </top>
      <bottom style="thin">
        <color indexed="64"/>
      </bottom>
      <diagonal/>
    </border>
    <border>
      <left/>
      <right/>
      <top/>
      <bottom style="thin">
        <color rgb="FF000000"/>
      </bottom>
      <diagonal/>
    </border>
    <border>
      <left/>
      <right style="thin">
        <color rgb="FF000000"/>
      </right>
      <top style="thin">
        <color indexed="64"/>
      </top>
      <bottom style="thin">
        <color indexed="64"/>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21" applyNumberFormat="0" applyAlignment="0" applyProtection="0"/>
    <xf numFmtId="0" fontId="32" fillId="11" borderId="22" applyNumberFormat="0" applyAlignment="0" applyProtection="0"/>
    <xf numFmtId="0" fontId="33" fillId="11" borderId="21" applyNumberFormat="0" applyAlignment="0" applyProtection="0"/>
    <xf numFmtId="0" fontId="34" fillId="0" borderId="23" applyNumberFormat="0" applyFill="0" applyAlignment="0" applyProtection="0"/>
    <xf numFmtId="0" fontId="35" fillId="12" borderId="24" applyNumberFormat="0" applyAlignment="0" applyProtection="0"/>
    <xf numFmtId="0" fontId="36" fillId="0" borderId="0" applyNumberFormat="0" applyFill="0" applyBorder="0" applyAlignment="0" applyProtection="0"/>
    <xf numFmtId="0" fontId="1" fillId="13" borderId="25" applyNumberFormat="0" applyFont="0" applyAlignment="0" applyProtection="0"/>
    <xf numFmtId="0" fontId="37" fillId="0" borderId="0" applyNumberFormat="0" applyFill="0" applyBorder="0" applyAlignment="0" applyProtection="0"/>
    <xf numFmtId="0" fontId="15" fillId="0" borderId="26"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9" fillId="0" borderId="0"/>
    <xf numFmtId="0" fontId="3" fillId="0" borderId="0"/>
    <xf numFmtId="0" fontId="4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1"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9" applyAlignment="0">
      <alignment horizontal="justify" vertical="center" wrapText="1"/>
    </xf>
    <xf numFmtId="9" fontId="1" fillId="0" borderId="0" applyFont="0" applyFill="0" applyBorder="0" applyAlignment="0" applyProtection="0"/>
  </cellStyleXfs>
  <cellXfs count="756">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5" fillId="38" borderId="1" xfId="0" applyFont="1" applyFill="1" applyBorder="1" applyAlignment="1">
      <alignment horizontal="center" vertical="center" wrapText="1"/>
    </xf>
    <xf numFmtId="0" fontId="44" fillId="2" borderId="1" xfId="304" applyFont="1" applyFill="1" applyBorder="1" applyAlignment="1">
      <alignment vertical="center" wrapText="1"/>
    </xf>
    <xf numFmtId="0" fontId="44" fillId="2" borderId="1" xfId="304" applyFont="1" applyFill="1" applyBorder="1" applyAlignment="1">
      <alignment horizontal="left" vertical="center" wrapText="1"/>
    </xf>
    <xf numFmtId="0" fontId="42" fillId="2" borderId="1" xfId="0" applyFont="1" applyFill="1" applyBorder="1" applyAlignment="1">
      <alignment horizontal="center" vertical="center" wrapText="1"/>
    </xf>
    <xf numFmtId="9" fontId="42" fillId="2" borderId="1" xfId="0"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0" fontId="0" fillId="2" borderId="1" xfId="0" applyFill="1" applyBorder="1" applyAlignment="1">
      <alignment vertical="center" wrapText="1"/>
    </xf>
    <xf numFmtId="0" fontId="47" fillId="2" borderId="1" xfId="0" applyFont="1" applyFill="1" applyBorder="1" applyAlignment="1">
      <alignment horizontal="center" vertical="center" wrapText="1"/>
    </xf>
    <xf numFmtId="0" fontId="0" fillId="2" borderId="29" xfId="0" applyFill="1" applyBorder="1" applyAlignment="1">
      <alignment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vertical="center" wrapText="1"/>
    </xf>
    <xf numFmtId="9" fontId="0" fillId="2" borderId="28" xfId="0" applyNumberFormat="1" applyFill="1" applyBorder="1" applyAlignment="1">
      <alignment horizontal="center" vertical="center" wrapText="1"/>
    </xf>
    <xf numFmtId="0" fontId="42" fillId="2" borderId="28" xfId="0" applyFont="1" applyFill="1" applyBorder="1" applyAlignment="1">
      <alignment horizontal="center" vertical="center" wrapText="1"/>
    </xf>
    <xf numFmtId="0" fontId="8" fillId="2" borderId="0" xfId="0" applyFont="1" applyFill="1" applyAlignment="1">
      <alignment horizontal="center" vertical="center" wrapText="1"/>
    </xf>
    <xf numFmtId="0" fontId="21" fillId="2" borderId="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7" fillId="2" borderId="0" xfId="0" applyFont="1" applyFill="1" applyAlignment="1">
      <alignment vertical="center" wrapText="1"/>
    </xf>
    <xf numFmtId="1" fontId="0" fillId="2"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 fontId="0" fillId="2" borderId="1" xfId="2"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6"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5" fillId="40" borderId="1" xfId="0" applyFont="1" applyFill="1" applyBorder="1" applyAlignment="1">
      <alignment horizontal="center" vertical="center" wrapText="1"/>
    </xf>
    <xf numFmtId="10" fontId="5" fillId="2" borderId="1" xfId="305" applyNumberFormat="1" applyFont="1" applyFill="1" applyBorder="1" applyAlignment="1">
      <alignment horizontal="center" vertical="center" wrapText="1"/>
    </xf>
    <xf numFmtId="9" fontId="42" fillId="2" borderId="28" xfId="0" applyNumberFormat="1" applyFont="1" applyFill="1" applyBorder="1" applyAlignment="1">
      <alignment horizontal="center" vertical="center" wrapText="1"/>
    </xf>
    <xf numFmtId="0" fontId="0" fillId="2" borderId="29" xfId="0" applyFill="1" applyBorder="1" applyAlignment="1">
      <alignment horizontal="left" vertical="center" wrapText="1"/>
    </xf>
    <xf numFmtId="0" fontId="0" fillId="2" borderId="29" xfId="0" applyFill="1" applyBorder="1" applyAlignment="1">
      <alignment horizontal="center" vertical="center" wrapText="1"/>
    </xf>
    <xf numFmtId="0" fontId="42" fillId="2" borderId="0" xfId="0" applyFont="1" applyFill="1" applyAlignment="1">
      <alignment horizontal="center" vertical="center" wrapText="1"/>
    </xf>
    <xf numFmtId="9" fontId="0" fillId="2" borderId="0" xfId="0" applyNumberFormat="1" applyFill="1" applyAlignment="1">
      <alignment horizontal="center" vertical="center" wrapText="1"/>
    </xf>
    <xf numFmtId="9" fontId="0" fillId="0" borderId="1" xfId="0" applyNumberFormat="1" applyBorder="1" applyAlignment="1">
      <alignment horizontal="center" vertical="center" wrapText="1"/>
    </xf>
    <xf numFmtId="10" fontId="5" fillId="2" borderId="27" xfId="305" applyNumberFormat="1"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4" fillId="0" borderId="0" xfId="0" applyFont="1" applyAlignment="1">
      <alignment horizontal="center" vertical="center"/>
    </xf>
    <xf numFmtId="0" fontId="53" fillId="2" borderId="27" xfId="0" applyFont="1" applyFill="1" applyBorder="1" applyAlignment="1">
      <alignment horizontal="center" vertical="center" wrapText="1"/>
    </xf>
    <xf numFmtId="0" fontId="54" fillId="2" borderId="1" xfId="0" applyFont="1" applyFill="1" applyBorder="1" applyAlignment="1">
      <alignment horizontal="center" vertical="center"/>
    </xf>
    <xf numFmtId="0" fontId="54" fillId="2" borderId="27" xfId="0" applyFont="1" applyFill="1" applyBorder="1" applyAlignment="1">
      <alignment horizontal="center" vertical="center" wrapText="1"/>
    </xf>
    <xf numFmtId="0" fontId="54" fillId="2" borderId="0" xfId="0" applyFont="1" applyFill="1" applyAlignment="1">
      <alignment horizontal="center" vertical="center"/>
    </xf>
    <xf numFmtId="1" fontId="54" fillId="2" borderId="1" xfId="0" applyNumberFormat="1" applyFont="1" applyFill="1" applyBorder="1" applyAlignment="1">
      <alignment horizontal="center" vertical="center"/>
    </xf>
    <xf numFmtId="0" fontId="54" fillId="2" borderId="27" xfId="0" applyFont="1" applyFill="1" applyBorder="1" applyAlignment="1">
      <alignment horizontal="center" vertical="center"/>
    </xf>
    <xf numFmtId="14" fontId="54" fillId="2" borderId="27"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0" fontId="54" fillId="2" borderId="28" xfId="0" applyFont="1" applyFill="1" applyBorder="1" applyAlignment="1">
      <alignment horizontal="center" vertical="center" wrapText="1"/>
    </xf>
    <xf numFmtId="0" fontId="54" fillId="2" borderId="28" xfId="0" applyFont="1" applyFill="1" applyBorder="1" applyAlignment="1">
      <alignment horizontal="center" vertical="center"/>
    </xf>
    <xf numFmtId="44" fontId="54" fillId="2" borderId="17" xfId="303" applyFont="1" applyFill="1" applyBorder="1" applyAlignment="1">
      <alignment horizontal="center" vertical="center"/>
    </xf>
    <xf numFmtId="44" fontId="54" fillId="2" borderId="28" xfId="303" applyFont="1" applyFill="1" applyBorder="1" applyAlignment="1">
      <alignment horizontal="center" vertical="center"/>
    </xf>
    <xf numFmtId="14" fontId="54" fillId="2" borderId="4" xfId="0" applyNumberFormat="1" applyFont="1" applyFill="1" applyBorder="1" applyAlignment="1">
      <alignment horizontal="center" vertical="center"/>
    </xf>
    <xf numFmtId="14" fontId="54" fillId="2" borderId="1" xfId="0" applyNumberFormat="1" applyFont="1" applyFill="1" applyBorder="1" applyAlignment="1">
      <alignment horizontal="center" vertical="center"/>
    </xf>
    <xf numFmtId="0" fontId="54" fillId="2" borderId="17" xfId="0" applyFont="1" applyFill="1" applyBorder="1" applyAlignment="1">
      <alignment horizontal="center" vertical="center"/>
    </xf>
    <xf numFmtId="0" fontId="57" fillId="2" borderId="28" xfId="304" applyFont="1" applyFill="1" applyBorder="1" applyAlignment="1">
      <alignment horizontal="center" vertical="center" wrapText="1"/>
    </xf>
    <xf numFmtId="1" fontId="54" fillId="2" borderId="1" xfId="2" applyNumberFormat="1" applyFont="1" applyFill="1" applyBorder="1" applyAlignment="1">
      <alignment horizontal="center" vertical="center"/>
    </xf>
    <xf numFmtId="0" fontId="53" fillId="2" borderId="1" xfId="1" applyFont="1" applyFill="1" applyBorder="1" applyAlignment="1">
      <alignment horizontal="center" vertical="center"/>
    </xf>
    <xf numFmtId="0" fontId="57" fillId="2" borderId="1" xfId="0" applyFont="1" applyFill="1" applyBorder="1" applyAlignment="1">
      <alignment horizontal="center" vertical="center" wrapText="1"/>
    </xf>
    <xf numFmtId="10" fontId="54" fillId="2" borderId="1" xfId="305" applyNumberFormat="1" applyFont="1" applyFill="1" applyBorder="1" applyAlignment="1">
      <alignment horizontal="center" vertical="center"/>
    </xf>
    <xf numFmtId="44" fontId="54" fillId="2" borderId="1" xfId="303" applyFont="1" applyFill="1" applyBorder="1" applyAlignment="1">
      <alignment horizontal="center" vertical="center"/>
    </xf>
    <xf numFmtId="0" fontId="54" fillId="2" borderId="0" xfId="0" applyFont="1" applyFill="1" applyAlignment="1">
      <alignment horizontal="center" vertical="center" wrapText="1"/>
    </xf>
    <xf numFmtId="0" fontId="54" fillId="2" borderId="34" xfId="0" applyFont="1" applyFill="1" applyBorder="1" applyAlignment="1">
      <alignment horizontal="center" vertical="center"/>
    </xf>
    <xf numFmtId="1" fontId="0" fillId="0" borderId="1" xfId="2" applyNumberFormat="1" applyFont="1" applyFill="1" applyBorder="1" applyAlignment="1">
      <alignment horizontal="center" vertical="center" wrapText="1"/>
    </xf>
    <xf numFmtId="10" fontId="5" fillId="0" borderId="1" xfId="305" applyNumberFormat="1" applyFont="1" applyFill="1" applyBorder="1" applyAlignment="1">
      <alignment horizontal="center" vertical="center" wrapText="1"/>
    </xf>
    <xf numFmtId="0" fontId="54" fillId="2" borderId="16" xfId="0" applyFont="1" applyFill="1" applyBorder="1" applyAlignment="1">
      <alignment horizontal="center" vertical="center"/>
    </xf>
    <xf numFmtId="0" fontId="54" fillId="40" borderId="27" xfId="0" applyFont="1" applyFill="1" applyBorder="1" applyAlignment="1">
      <alignment horizontal="center" vertical="center" wrapText="1"/>
    </xf>
    <xf numFmtId="44" fontId="54" fillId="2" borderId="27" xfId="303" applyFont="1" applyFill="1" applyBorder="1" applyAlignment="1">
      <alignment horizontal="center" vertical="center"/>
    </xf>
    <xf numFmtId="1" fontId="54" fillId="2" borderId="34" xfId="0" applyNumberFormat="1" applyFont="1" applyFill="1" applyBorder="1" applyAlignment="1">
      <alignment horizontal="center" vertical="center"/>
    </xf>
    <xf numFmtId="0" fontId="54" fillId="2" borderId="36" xfId="0" applyFont="1" applyFill="1" applyBorder="1" applyAlignment="1">
      <alignment horizontal="center" vertical="center"/>
    </xf>
    <xf numFmtId="1" fontId="51" fillId="2" borderId="0" xfId="0" applyNumberFormat="1" applyFont="1" applyFill="1" applyAlignment="1">
      <alignment horizontal="center" vertical="center"/>
    </xf>
    <xf numFmtId="0" fontId="53" fillId="2" borderId="0" xfId="0" applyFont="1" applyFill="1" applyAlignment="1">
      <alignment horizontal="center" vertical="center"/>
    </xf>
    <xf numFmtId="0" fontId="56" fillId="2" borderId="39" xfId="0" applyFont="1" applyFill="1" applyBorder="1" applyAlignment="1">
      <alignment horizontal="center" vertical="center" wrapText="1"/>
    </xf>
    <xf numFmtId="0" fontId="55" fillId="2" borderId="27"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3" fillId="4" borderId="27" xfId="0" applyFont="1" applyFill="1" applyBorder="1" applyAlignment="1">
      <alignment horizontal="center" vertical="center" wrapText="1"/>
    </xf>
    <xf numFmtId="0" fontId="54" fillId="2" borderId="41" xfId="0" applyFont="1" applyFill="1" applyBorder="1" applyAlignment="1">
      <alignment horizontal="center" vertical="center" wrapText="1"/>
    </xf>
    <xf numFmtId="14" fontId="54" fillId="2" borderId="12" xfId="0" applyNumberFormat="1" applyFont="1" applyFill="1" applyBorder="1" applyAlignment="1">
      <alignment horizontal="center" vertical="center"/>
    </xf>
    <xf numFmtId="14" fontId="54" fillId="2" borderId="34" xfId="0" applyNumberFormat="1" applyFont="1" applyFill="1" applyBorder="1" applyAlignment="1">
      <alignment horizontal="center" vertical="center"/>
    </xf>
    <xf numFmtId="44" fontId="54" fillId="2" borderId="34" xfId="303" applyFont="1" applyFill="1" applyBorder="1" applyAlignment="1">
      <alignment horizontal="center" vertical="center"/>
    </xf>
    <xf numFmtId="1" fontId="54" fillId="2" borderId="34" xfId="2" applyNumberFormat="1" applyFont="1" applyFill="1" applyBorder="1" applyAlignment="1">
      <alignment horizontal="center" vertical="center"/>
    </xf>
    <xf numFmtId="2" fontId="54" fillId="2" borderId="34" xfId="0" applyNumberFormat="1" applyFont="1" applyFill="1" applyBorder="1" applyAlignment="1">
      <alignment horizontal="center" vertical="center"/>
    </xf>
    <xf numFmtId="0" fontId="54" fillId="2" borderId="45" xfId="0" applyFont="1" applyFill="1" applyBorder="1" applyAlignment="1">
      <alignment horizontal="center" vertical="center" wrapText="1"/>
    </xf>
    <xf numFmtId="0" fontId="54" fillId="2" borderId="36" xfId="0" applyFont="1" applyFill="1" applyBorder="1" applyAlignment="1">
      <alignment horizontal="center" vertical="center" wrapText="1"/>
    </xf>
    <xf numFmtId="0" fontId="57" fillId="2" borderId="36" xfId="304" applyFont="1" applyFill="1" applyBorder="1" applyAlignment="1">
      <alignment horizontal="center" vertical="center" wrapText="1"/>
    </xf>
    <xf numFmtId="14" fontId="54" fillId="2" borderId="36" xfId="0" applyNumberFormat="1" applyFont="1" applyFill="1" applyBorder="1" applyAlignment="1">
      <alignment horizontal="center" vertical="center"/>
    </xf>
    <xf numFmtId="44" fontId="54" fillId="2" borderId="36" xfId="303" applyFont="1" applyFill="1" applyBorder="1" applyAlignment="1">
      <alignment horizontal="center" vertical="center"/>
    </xf>
    <xf numFmtId="9" fontId="54" fillId="2" borderId="11" xfId="0" applyNumberFormat="1" applyFont="1" applyFill="1" applyBorder="1" applyAlignment="1">
      <alignment horizontal="center" vertical="center" wrapText="1"/>
    </xf>
    <xf numFmtId="0" fontId="54" fillId="2" borderId="35" xfId="0" applyFont="1" applyFill="1" applyBorder="1" applyAlignment="1">
      <alignment horizontal="center" vertical="center"/>
    </xf>
    <xf numFmtId="14" fontId="54" fillId="2" borderId="53" xfId="0" applyNumberFormat="1" applyFont="1" applyFill="1" applyBorder="1" applyAlignment="1">
      <alignment horizontal="center" vertical="center"/>
    </xf>
    <xf numFmtId="14" fontId="54" fillId="2" borderId="54" xfId="0" applyNumberFormat="1" applyFont="1" applyFill="1" applyBorder="1" applyAlignment="1">
      <alignment horizontal="center" vertical="center"/>
    </xf>
    <xf numFmtId="0" fontId="49" fillId="38" borderId="27" xfId="0" applyFont="1" applyFill="1" applyBorder="1" applyAlignment="1">
      <alignment horizontal="center" vertical="center" wrapText="1"/>
    </xf>
    <xf numFmtId="0" fontId="60" fillId="40" borderId="36" xfId="0" applyFont="1" applyFill="1" applyBorder="1" applyAlignment="1">
      <alignment horizontal="center" vertical="center" wrapText="1"/>
    </xf>
    <xf numFmtId="0" fontId="61" fillId="2" borderId="1" xfId="0" applyFont="1" applyFill="1" applyBorder="1" applyAlignment="1">
      <alignment horizontal="center" vertical="center" wrapText="1"/>
    </xf>
    <xf numFmtId="1" fontId="51" fillId="2" borderId="12" xfId="0" applyNumberFormat="1" applyFont="1" applyFill="1" applyBorder="1" applyAlignment="1">
      <alignment horizontal="center" vertical="center"/>
    </xf>
    <xf numFmtId="0" fontId="8" fillId="2" borderId="1" xfId="0" applyFont="1" applyFill="1" applyBorder="1" applyAlignment="1">
      <alignment horizontal="center" vertical="center"/>
    </xf>
    <xf numFmtId="44" fontId="1" fillId="0" borderId="0" xfId="303" applyFont="1" applyBorder="1" applyAlignment="1">
      <alignment horizontal="center" vertical="center"/>
    </xf>
    <xf numFmtId="9" fontId="54" fillId="2" borderId="0" xfId="305" applyFont="1" applyFill="1" applyAlignment="1">
      <alignment horizontal="center" vertical="center"/>
    </xf>
    <xf numFmtId="0" fontId="51" fillId="2" borderId="55" xfId="0" applyFont="1" applyFill="1" applyBorder="1" applyAlignment="1">
      <alignment horizontal="center" vertical="center"/>
    </xf>
    <xf numFmtId="0" fontId="56" fillId="2" borderId="53" xfId="0" applyFont="1" applyFill="1" applyBorder="1" applyAlignment="1">
      <alignment horizontal="center" vertical="center" wrapText="1"/>
    </xf>
    <xf numFmtId="10" fontId="54" fillId="0" borderId="1" xfId="305" applyNumberFormat="1" applyFont="1" applyFill="1" applyBorder="1" applyAlignment="1">
      <alignment horizontal="center" vertical="center"/>
    </xf>
    <xf numFmtId="10" fontId="51" fillId="42" borderId="27" xfId="305" applyNumberFormat="1" applyFont="1" applyFill="1" applyBorder="1" applyAlignment="1">
      <alignment horizontal="center" vertical="center"/>
    </xf>
    <xf numFmtId="10" fontId="51" fillId="42" borderId="28" xfId="305" applyNumberFormat="1" applyFont="1" applyFill="1" applyBorder="1" applyAlignment="1">
      <alignment horizontal="center" vertical="center"/>
    </xf>
    <xf numFmtId="44" fontId="62" fillId="2" borderId="27" xfId="303" applyFont="1" applyFill="1" applyBorder="1" applyAlignment="1">
      <alignment horizontal="center" vertical="center"/>
    </xf>
    <xf numFmtId="44" fontId="62" fillId="2" borderId="36" xfId="303" applyFont="1" applyFill="1" applyBorder="1" applyAlignment="1">
      <alignment horizontal="center" vertical="center"/>
    </xf>
    <xf numFmtId="0" fontId="65" fillId="40" borderId="1" xfId="0" applyFont="1" applyFill="1" applyBorder="1" applyAlignment="1">
      <alignment horizontal="center" vertical="center" wrapText="1"/>
    </xf>
    <xf numFmtId="9" fontId="5" fillId="2" borderId="1" xfId="305" applyFont="1" applyFill="1" applyBorder="1" applyAlignment="1">
      <alignment horizontal="center" vertical="center" wrapText="1"/>
    </xf>
    <xf numFmtId="10" fontId="65" fillId="43" borderId="1" xfId="305" applyNumberFormat="1" applyFont="1" applyFill="1" applyBorder="1" applyAlignment="1">
      <alignment horizontal="center" vertical="center" wrapText="1"/>
    </xf>
    <xf numFmtId="0" fontId="5" fillId="2" borderId="27" xfId="0" applyFont="1" applyFill="1" applyBorder="1" applyAlignment="1">
      <alignment horizontal="center" vertical="center" wrapText="1"/>
    </xf>
    <xf numFmtId="10" fontId="65" fillId="42" borderId="34" xfId="305" applyNumberFormat="1" applyFont="1" applyFill="1" applyBorder="1" applyAlignment="1">
      <alignment horizontal="center" vertical="center" wrapText="1"/>
    </xf>
    <xf numFmtId="10" fontId="65" fillId="42" borderId="35" xfId="305" applyNumberFormat="1" applyFont="1" applyFill="1" applyBorder="1" applyAlignment="1">
      <alignment horizontal="center" vertical="center" wrapText="1"/>
    </xf>
    <xf numFmtId="10" fontId="65" fillId="42" borderId="1" xfId="305"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2" fontId="0" fillId="0" borderId="1" xfId="2"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44" fillId="0" borderId="1" xfId="304" applyFont="1" applyBorder="1" applyAlignment="1">
      <alignment vertical="center" wrapText="1"/>
    </xf>
    <xf numFmtId="0" fontId="0" fillId="0" borderId="1" xfId="0" applyBorder="1" applyAlignment="1">
      <alignment horizontal="center" vertical="center" wrapText="1"/>
    </xf>
    <xf numFmtId="0" fontId="0" fillId="0" borderId="27" xfId="0" applyBorder="1" applyAlignment="1">
      <alignment horizontal="center" vertical="center" wrapText="1"/>
    </xf>
    <xf numFmtId="0" fontId="0" fillId="0" borderId="1" xfId="0" applyBorder="1" applyAlignment="1">
      <alignment vertical="center" wrapText="1"/>
    </xf>
    <xf numFmtId="43" fontId="51" fillId="42" borderId="38" xfId="0" applyNumberFormat="1" applyFont="1" applyFill="1" applyBorder="1" applyAlignment="1">
      <alignment horizontal="center" vertical="center"/>
    </xf>
    <xf numFmtId="10" fontId="51" fillId="42" borderId="42" xfId="0" applyNumberFormat="1" applyFont="1" applyFill="1" applyBorder="1" applyAlignment="1">
      <alignment horizontal="center" vertical="center"/>
    </xf>
    <xf numFmtId="44" fontId="50" fillId="42" borderId="48" xfId="303" applyFont="1" applyFill="1" applyBorder="1" applyAlignment="1">
      <alignment horizontal="center" vertical="center"/>
    </xf>
    <xf numFmtId="44" fontId="50" fillId="42" borderId="51" xfId="303" applyFont="1" applyFill="1" applyBorder="1" applyAlignment="1">
      <alignment horizontal="center" vertical="center"/>
    </xf>
    <xf numFmtId="10" fontId="50" fillId="42" borderId="51" xfId="0" applyNumberFormat="1" applyFont="1" applyFill="1" applyBorder="1" applyAlignment="1">
      <alignment horizontal="center" vertical="center"/>
    </xf>
    <xf numFmtId="0" fontId="49" fillId="2" borderId="29" xfId="0" applyFont="1" applyFill="1" applyBorder="1" applyAlignment="1">
      <alignment horizontal="center" vertical="center" wrapText="1"/>
    </xf>
    <xf numFmtId="0" fontId="54" fillId="2" borderId="34" xfId="0" applyFont="1" applyFill="1" applyBorder="1" applyAlignment="1">
      <alignment horizontal="center" vertical="center" wrapText="1"/>
    </xf>
    <xf numFmtId="44" fontId="54" fillId="2" borderId="29" xfId="303" applyFont="1" applyFill="1" applyBorder="1" applyAlignment="1">
      <alignment horizontal="center" vertical="center"/>
    </xf>
    <xf numFmtId="0" fontId="54" fillId="2" borderId="29" xfId="0" applyFont="1" applyFill="1" applyBorder="1" applyAlignment="1">
      <alignment horizontal="center" vertical="center"/>
    </xf>
    <xf numFmtId="0" fontId="54" fillId="2" borderId="29" xfId="0" applyFont="1" applyFill="1" applyBorder="1" applyAlignment="1">
      <alignment horizontal="center" vertical="center" wrapText="1"/>
    </xf>
    <xf numFmtId="9" fontId="54" fillId="2" borderId="34" xfId="0" applyNumberFormat="1" applyFont="1" applyFill="1" applyBorder="1" applyAlignment="1">
      <alignment horizontal="center" vertical="center"/>
    </xf>
    <xf numFmtId="1" fontId="54" fillId="2" borderId="29" xfId="0" applyNumberFormat="1" applyFont="1" applyFill="1" applyBorder="1" applyAlignment="1">
      <alignment horizontal="center" vertical="center"/>
    </xf>
    <xf numFmtId="0" fontId="54" fillId="2" borderId="37" xfId="0" applyFont="1" applyFill="1" applyBorder="1" applyAlignment="1">
      <alignment horizontal="center" vertical="center"/>
    </xf>
    <xf numFmtId="0" fontId="53" fillId="2" borderId="29" xfId="0" applyFont="1" applyFill="1" applyBorder="1" applyAlignment="1">
      <alignment horizontal="center" vertical="center" wrapText="1"/>
    </xf>
    <xf numFmtId="10" fontId="9" fillId="2" borderId="0" xfId="305" applyNumberFormat="1" applyFont="1" applyFill="1" applyAlignment="1">
      <alignment horizontal="center" vertical="center" wrapText="1"/>
    </xf>
    <xf numFmtId="9" fontId="54" fillId="2" borderId="56" xfId="0" applyNumberFormat="1" applyFont="1" applyFill="1" applyBorder="1" applyAlignment="1">
      <alignment horizontal="center" vertical="center" wrapText="1"/>
    </xf>
    <xf numFmtId="0" fontId="54" fillId="2" borderId="32" xfId="0" applyFont="1" applyFill="1" applyBorder="1" applyAlignment="1">
      <alignment horizontal="center" vertical="center" wrapText="1"/>
    </xf>
    <xf numFmtId="14" fontId="54" fillId="2" borderId="32" xfId="0" applyNumberFormat="1" applyFont="1" applyFill="1" applyBorder="1" applyAlignment="1">
      <alignment horizontal="center" vertical="center"/>
    </xf>
    <xf numFmtId="0" fontId="53" fillId="2" borderId="32" xfId="0" applyFont="1" applyFill="1" applyBorder="1" applyAlignment="1">
      <alignment horizontal="center" vertical="center" wrapText="1"/>
    </xf>
    <xf numFmtId="0" fontId="54" fillId="2" borderId="32" xfId="0" applyFont="1" applyFill="1" applyBorder="1" applyAlignment="1">
      <alignment horizontal="center" vertical="center"/>
    </xf>
    <xf numFmtId="0" fontId="53" fillId="2" borderId="32" xfId="0" applyFont="1" applyFill="1" applyBorder="1" applyAlignment="1">
      <alignment horizontal="center" vertical="center"/>
    </xf>
    <xf numFmtId="0" fontId="62" fillId="2" borderId="32" xfId="0" applyFont="1" applyFill="1" applyBorder="1" applyAlignment="1">
      <alignment horizontal="center" vertical="center"/>
    </xf>
    <xf numFmtId="9" fontId="62" fillId="2" borderId="32" xfId="0" applyNumberFormat="1" applyFont="1" applyFill="1" applyBorder="1" applyAlignment="1">
      <alignment horizontal="center" vertical="center"/>
    </xf>
    <xf numFmtId="0" fontId="62" fillId="2" borderId="7" xfId="0" applyFont="1" applyFill="1" applyBorder="1" applyAlignment="1">
      <alignment horizontal="center" vertical="center"/>
    </xf>
    <xf numFmtId="10" fontId="8" fillId="2" borderId="7" xfId="305" applyNumberFormat="1" applyFont="1" applyFill="1" applyBorder="1" applyAlignment="1">
      <alignment horizontal="center" vertical="center"/>
    </xf>
    <xf numFmtId="0" fontId="54" fillId="2" borderId="58" xfId="0" applyFont="1" applyFill="1" applyBorder="1" applyAlignment="1">
      <alignment horizontal="center" vertical="center"/>
    </xf>
    <xf numFmtId="0" fontId="53" fillId="2" borderId="57" xfId="0" applyFont="1" applyFill="1" applyBorder="1" applyAlignment="1">
      <alignment horizontal="center" vertical="center"/>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54" fillId="2" borderId="62" xfId="0" applyFont="1" applyFill="1" applyBorder="1" applyAlignment="1">
      <alignment horizontal="center" vertical="center"/>
    </xf>
    <xf numFmtId="1" fontId="51" fillId="2" borderId="64" xfId="0" applyNumberFormat="1" applyFont="1" applyFill="1" applyBorder="1" applyAlignment="1">
      <alignment horizontal="center" vertical="center"/>
    </xf>
    <xf numFmtId="10" fontId="63" fillId="42" borderId="30" xfId="305" applyNumberFormat="1" applyFont="1" applyFill="1" applyBorder="1" applyAlignment="1">
      <alignment horizontal="center" vertical="center"/>
    </xf>
    <xf numFmtId="0" fontId="54" fillId="2" borderId="65" xfId="0" applyFont="1" applyFill="1" applyBorder="1" applyAlignment="1">
      <alignment horizontal="center" vertical="center"/>
    </xf>
    <xf numFmtId="0" fontId="54" fillId="2" borderId="63" xfId="0" applyFont="1" applyFill="1" applyBorder="1" applyAlignment="1">
      <alignment horizontal="center" vertical="center"/>
    </xf>
    <xf numFmtId="43" fontId="51" fillId="42" borderId="30" xfId="0" applyNumberFormat="1" applyFont="1" applyFill="1" applyBorder="1" applyAlignment="1">
      <alignment horizontal="center" vertical="center"/>
    </xf>
    <xf numFmtId="10" fontId="51" fillId="42" borderId="66" xfId="0" applyNumberFormat="1" applyFont="1" applyFill="1" applyBorder="1" applyAlignment="1">
      <alignment horizontal="center" vertical="center"/>
    </xf>
    <xf numFmtId="10" fontId="51" fillId="42" borderId="48" xfId="0" applyNumberFormat="1" applyFont="1" applyFill="1" applyBorder="1" applyAlignment="1">
      <alignment horizontal="center" vertical="center" wrapText="1"/>
    </xf>
    <xf numFmtId="0" fontId="54" fillId="2" borderId="7" xfId="0" applyFont="1" applyFill="1" applyBorder="1" applyAlignment="1">
      <alignment horizontal="center" vertical="center" wrapText="1"/>
    </xf>
    <xf numFmtId="1" fontId="54" fillId="2" borderId="7" xfId="2" applyNumberFormat="1" applyFont="1" applyFill="1" applyBorder="1" applyAlignment="1">
      <alignment horizontal="center" vertical="center"/>
    </xf>
    <xf numFmtId="0" fontId="54" fillId="2" borderId="7" xfId="0" applyFont="1" applyFill="1" applyBorder="1" applyAlignment="1">
      <alignment horizontal="center" vertical="center"/>
    </xf>
    <xf numFmtId="10" fontId="54" fillId="2" borderId="7" xfId="305" applyNumberFormat="1" applyFont="1" applyFill="1" applyBorder="1" applyAlignment="1">
      <alignment horizontal="center" vertical="center"/>
    </xf>
    <xf numFmtId="14" fontId="54" fillId="2" borderId="67" xfId="0" applyNumberFormat="1" applyFont="1" applyFill="1" applyBorder="1" applyAlignment="1">
      <alignment horizontal="center" vertical="center"/>
    </xf>
    <xf numFmtId="14" fontId="54" fillId="2" borderId="7" xfId="0" applyNumberFormat="1" applyFont="1" applyFill="1" applyBorder="1" applyAlignment="1">
      <alignment horizontal="center" vertical="center"/>
    </xf>
    <xf numFmtId="44" fontId="54" fillId="2" borderId="7" xfId="303" applyFont="1" applyFill="1" applyBorder="1" applyAlignment="1">
      <alignment horizontal="center" vertical="center"/>
    </xf>
    <xf numFmtId="0" fontId="54" fillId="2" borderId="72" xfId="0" applyFont="1" applyFill="1" applyBorder="1" applyAlignment="1">
      <alignment horizontal="center" vertical="center" wrapText="1"/>
    </xf>
    <xf numFmtId="0" fontId="54" fillId="2" borderId="33" xfId="0" applyFont="1" applyFill="1" applyBorder="1" applyAlignment="1">
      <alignment horizontal="center" vertical="center" wrapText="1"/>
    </xf>
    <xf numFmtId="0" fontId="57" fillId="2" borderId="33" xfId="0" applyFont="1" applyFill="1" applyBorder="1" applyAlignment="1">
      <alignment horizontal="center" vertical="center" wrapText="1"/>
    </xf>
    <xf numFmtId="1" fontId="51" fillId="2" borderId="74" xfId="0" applyNumberFormat="1" applyFont="1" applyFill="1" applyBorder="1" applyAlignment="1">
      <alignment horizontal="center" vertical="center"/>
    </xf>
    <xf numFmtId="10" fontId="51" fillId="42" borderId="30" xfId="305" applyNumberFormat="1" applyFont="1" applyFill="1" applyBorder="1" applyAlignment="1">
      <alignment horizontal="center" vertical="center"/>
    </xf>
    <xf numFmtId="14" fontId="54" fillId="2" borderId="75" xfId="0" applyNumberFormat="1" applyFont="1" applyFill="1" applyBorder="1" applyAlignment="1">
      <alignment horizontal="center" vertical="center"/>
    </xf>
    <xf numFmtId="14" fontId="54" fillId="2" borderId="30" xfId="0" applyNumberFormat="1" applyFont="1" applyFill="1" applyBorder="1" applyAlignment="1">
      <alignment horizontal="center" vertical="center"/>
    </xf>
    <xf numFmtId="0" fontId="54" fillId="2" borderId="30" xfId="0" applyFont="1" applyFill="1" applyBorder="1" applyAlignment="1">
      <alignment horizontal="center" vertical="center"/>
    </xf>
    <xf numFmtId="0" fontId="54" fillId="2" borderId="33" xfId="0" applyFont="1" applyFill="1" applyBorder="1" applyAlignment="1">
      <alignment horizontal="center" vertical="center"/>
    </xf>
    <xf numFmtId="49" fontId="54" fillId="2" borderId="30" xfId="5" applyFont="1" applyFill="1" applyBorder="1" applyAlignment="1" applyProtection="1">
      <alignment horizontal="center" vertical="center" wrapText="1"/>
      <protection locked="0"/>
    </xf>
    <xf numFmtId="44" fontId="54" fillId="2" borderId="30" xfId="303" applyFont="1" applyFill="1" applyBorder="1" applyAlignment="1">
      <alignment horizontal="center" vertical="center"/>
    </xf>
    <xf numFmtId="44" fontId="54" fillId="2" borderId="33" xfId="303" applyFont="1" applyFill="1" applyBorder="1" applyAlignment="1">
      <alignment horizontal="center" vertical="center"/>
    </xf>
    <xf numFmtId="44" fontId="62" fillId="2" borderId="30" xfId="303" applyFont="1" applyFill="1" applyBorder="1" applyAlignment="1">
      <alignment horizontal="center" vertical="center"/>
    </xf>
    <xf numFmtId="0" fontId="54" fillId="2" borderId="76" xfId="0" applyFont="1" applyFill="1" applyBorder="1" applyAlignment="1">
      <alignment horizontal="center" vertical="center"/>
    </xf>
    <xf numFmtId="43" fontId="51" fillId="42" borderId="77" xfId="0" applyNumberFormat="1" applyFont="1" applyFill="1" applyBorder="1" applyAlignment="1">
      <alignment horizontal="center" vertical="center"/>
    </xf>
    <xf numFmtId="10" fontId="51" fillId="42" borderId="78" xfId="0" applyNumberFormat="1" applyFont="1" applyFill="1" applyBorder="1" applyAlignment="1">
      <alignment horizontal="center" vertical="center"/>
    </xf>
    <xf numFmtId="14" fontId="54" fillId="2" borderId="17" xfId="0" applyNumberFormat="1" applyFont="1" applyFill="1" applyBorder="1" applyAlignment="1">
      <alignment horizontal="center" vertical="center"/>
    </xf>
    <xf numFmtId="14" fontId="54" fillId="2" borderId="28" xfId="0" applyNumberFormat="1" applyFont="1" applyFill="1" applyBorder="1" applyAlignment="1">
      <alignment horizontal="center" vertical="center"/>
    </xf>
    <xf numFmtId="44" fontId="62" fillId="2" borderId="28" xfId="303" applyFont="1" applyFill="1" applyBorder="1" applyAlignment="1">
      <alignment horizontal="center" vertical="center"/>
    </xf>
    <xf numFmtId="10" fontId="51" fillId="42" borderId="43" xfId="0" applyNumberFormat="1" applyFont="1" applyFill="1" applyBorder="1" applyAlignment="1">
      <alignment horizontal="center" vertical="center"/>
    </xf>
    <xf numFmtId="1" fontId="54" fillId="2" borderId="7" xfId="0" applyNumberFormat="1" applyFont="1" applyFill="1" applyBorder="1" applyAlignment="1">
      <alignment horizontal="center" vertical="center"/>
    </xf>
    <xf numFmtId="1" fontId="54" fillId="2" borderId="30" xfId="0" applyNumberFormat="1" applyFont="1" applyFill="1" applyBorder="1" applyAlignment="1">
      <alignment horizontal="center" vertical="center"/>
    </xf>
    <xf numFmtId="10" fontId="54" fillId="2" borderId="30" xfId="305" applyNumberFormat="1" applyFont="1" applyFill="1" applyBorder="1" applyAlignment="1">
      <alignment horizontal="center" vertical="center"/>
    </xf>
    <xf numFmtId="2" fontId="54" fillId="2" borderId="79" xfId="0" applyNumberFormat="1" applyFont="1" applyFill="1" applyBorder="1" applyAlignment="1">
      <alignment horizontal="center" vertical="center"/>
    </xf>
    <xf numFmtId="0" fontId="54" fillId="2" borderId="79" xfId="0" applyFont="1" applyFill="1" applyBorder="1" applyAlignment="1">
      <alignment horizontal="center" vertical="center"/>
    </xf>
    <xf numFmtId="14" fontId="54" fillId="2" borderId="84" xfId="0" applyNumberFormat="1" applyFont="1" applyFill="1" applyBorder="1" applyAlignment="1">
      <alignment horizontal="center" vertical="center"/>
    </xf>
    <xf numFmtId="14" fontId="54" fillId="2" borderId="79" xfId="0" applyNumberFormat="1" applyFont="1" applyFill="1" applyBorder="1" applyAlignment="1">
      <alignment horizontal="center" vertical="center"/>
    </xf>
    <xf numFmtId="44" fontId="54" fillId="2" borderId="79" xfId="303" applyFont="1" applyFill="1" applyBorder="1" applyAlignment="1">
      <alignment horizontal="center" vertical="center"/>
    </xf>
    <xf numFmtId="9" fontId="54" fillId="2" borderId="86" xfId="0" applyNumberFormat="1" applyFont="1" applyFill="1" applyBorder="1" applyAlignment="1">
      <alignment horizontal="center" vertical="center" wrapText="1"/>
    </xf>
    <xf numFmtId="0" fontId="54" fillId="2" borderId="87" xfId="0" applyFont="1" applyFill="1" applyBorder="1" applyAlignment="1">
      <alignment horizontal="center" vertical="center" wrapText="1"/>
    </xf>
    <xf numFmtId="0" fontId="54" fillId="2" borderId="62" xfId="0" applyFont="1" applyFill="1" applyBorder="1" applyAlignment="1">
      <alignment horizontal="center" vertical="center" wrapText="1"/>
    </xf>
    <xf numFmtId="0" fontId="57" fillId="2" borderId="62" xfId="304" applyFont="1" applyFill="1" applyBorder="1" applyAlignment="1">
      <alignment horizontal="center" vertical="center" wrapText="1"/>
    </xf>
    <xf numFmtId="14" fontId="54" fillId="2" borderId="65" xfId="0" applyNumberFormat="1" applyFont="1" applyFill="1" applyBorder="1" applyAlignment="1">
      <alignment horizontal="center" vertical="center"/>
    </xf>
    <xf numFmtId="14" fontId="54" fillId="2" borderId="62" xfId="0" applyNumberFormat="1" applyFont="1" applyFill="1" applyBorder="1" applyAlignment="1">
      <alignment horizontal="center" vertical="center"/>
    </xf>
    <xf numFmtId="0" fontId="54" fillId="2" borderId="62" xfId="0" applyFont="1" applyFill="1" applyBorder="1" applyAlignment="1" applyProtection="1">
      <alignment horizontal="center" vertical="center" wrapText="1"/>
      <protection locked="0"/>
    </xf>
    <xf numFmtId="44" fontId="54" fillId="2" borderId="62" xfId="303" applyFont="1" applyFill="1" applyBorder="1" applyAlignment="1">
      <alignment horizontal="center" vertical="center"/>
    </xf>
    <xf numFmtId="44" fontId="62" fillId="2" borderId="62" xfId="303" applyFont="1" applyFill="1" applyBorder="1" applyAlignment="1">
      <alignment horizontal="center" vertical="center"/>
    </xf>
    <xf numFmtId="1" fontId="54" fillId="2" borderId="37" xfId="0" applyNumberFormat="1" applyFont="1" applyFill="1" applyBorder="1" applyAlignment="1">
      <alignment horizontal="center" vertical="center"/>
    </xf>
    <xf numFmtId="10" fontId="54" fillId="2" borderId="29" xfId="305" applyNumberFormat="1" applyFont="1" applyFill="1" applyBorder="1" applyAlignment="1">
      <alignment horizontal="center" vertical="center"/>
    </xf>
    <xf numFmtId="14" fontId="54" fillId="2" borderId="89" xfId="0" applyNumberFormat="1" applyFont="1" applyFill="1" applyBorder="1" applyAlignment="1">
      <alignment horizontal="center" vertical="center"/>
    </xf>
    <xf numFmtId="14" fontId="54" fillId="2" borderId="37" xfId="0" applyNumberFormat="1" applyFont="1" applyFill="1" applyBorder="1" applyAlignment="1">
      <alignment horizontal="center" vertical="center"/>
    </xf>
    <xf numFmtId="44" fontId="54" fillId="2" borderId="37" xfId="303" applyFont="1" applyFill="1" applyBorder="1" applyAlignment="1">
      <alignment horizontal="center" vertical="center"/>
    </xf>
    <xf numFmtId="9" fontId="54" fillId="2" borderId="72" xfId="0" applyNumberFormat="1" applyFont="1" applyFill="1" applyBorder="1" applyAlignment="1">
      <alignment horizontal="center" vertical="center" wrapText="1"/>
    </xf>
    <xf numFmtId="0" fontId="57" fillId="2" borderId="33" xfId="304" applyFont="1" applyFill="1" applyBorder="1" applyAlignment="1">
      <alignment horizontal="center" vertical="center" wrapText="1"/>
    </xf>
    <xf numFmtId="1" fontId="51" fillId="2" borderId="75" xfId="0" applyNumberFormat="1" applyFont="1" applyFill="1" applyBorder="1" applyAlignment="1">
      <alignment horizontal="center" vertical="center"/>
    </xf>
    <xf numFmtId="44" fontId="54" fillId="2" borderId="80" xfId="303" applyFont="1" applyFill="1" applyBorder="1" applyAlignment="1">
      <alignment horizontal="center" vertical="center"/>
    </xf>
    <xf numFmtId="0" fontId="54" fillId="2" borderId="80" xfId="0" applyFont="1" applyFill="1" applyBorder="1" applyAlignment="1">
      <alignment horizontal="center" vertical="center" wrapText="1"/>
    </xf>
    <xf numFmtId="10" fontId="54" fillId="2" borderId="28" xfId="305" applyNumberFormat="1" applyFont="1" applyFill="1" applyBorder="1" applyAlignment="1">
      <alignment horizontal="center" vertical="center"/>
    </xf>
    <xf numFmtId="0" fontId="55" fillId="2" borderId="7"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6" fillId="2" borderId="7" xfId="0" applyFont="1" applyFill="1" applyBorder="1" applyAlignment="1">
      <alignment horizontal="center" vertical="center" wrapText="1"/>
    </xf>
    <xf numFmtId="0" fontId="53" fillId="2" borderId="58"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64" xfId="0" applyFont="1" applyFill="1" applyBorder="1" applyAlignment="1">
      <alignment horizontal="center" vertical="center"/>
    </xf>
    <xf numFmtId="1" fontId="58" fillId="2" borderId="80" xfId="0" applyNumberFormat="1" applyFont="1" applyFill="1" applyBorder="1" applyAlignment="1">
      <alignment horizontal="center" vertical="center"/>
    </xf>
    <xf numFmtId="10" fontId="63" fillId="42" borderId="33" xfId="305" applyNumberFormat="1" applyFont="1" applyFill="1" applyBorder="1" applyAlignment="1">
      <alignment horizontal="center" vertical="center"/>
    </xf>
    <xf numFmtId="14" fontId="8" fillId="2" borderId="75" xfId="0" applyNumberFormat="1" applyFont="1" applyFill="1" applyBorder="1" applyAlignment="1">
      <alignment horizontal="center" vertical="center"/>
    </xf>
    <xf numFmtId="14" fontId="8" fillId="2" borderId="30"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0" xfId="0" applyFont="1" applyFill="1" applyBorder="1" applyAlignment="1">
      <alignment horizontal="center" vertical="center" wrapText="1"/>
    </xf>
    <xf numFmtId="44" fontId="8" fillId="2" borderId="30" xfId="303" applyFont="1" applyFill="1" applyBorder="1" applyAlignment="1">
      <alignment horizontal="center" vertical="center"/>
    </xf>
    <xf numFmtId="44" fontId="8" fillId="2" borderId="80" xfId="303" applyFont="1" applyFill="1" applyBorder="1" applyAlignment="1">
      <alignment horizontal="center" vertical="center"/>
    </xf>
    <xf numFmtId="0" fontId="56" fillId="2" borderId="84" xfId="0" applyFont="1" applyFill="1" applyBorder="1" applyAlignment="1">
      <alignment horizontal="center" vertical="center" wrapText="1"/>
    </xf>
    <xf numFmtId="10" fontId="51" fillId="42" borderId="33" xfId="305" applyNumberFormat="1" applyFont="1" applyFill="1" applyBorder="1" applyAlignment="1">
      <alignment horizontal="center" vertical="center"/>
    </xf>
    <xf numFmtId="1" fontId="67" fillId="0" borderId="1" xfId="2" applyNumberFormat="1" applyFont="1" applyFill="1" applyBorder="1" applyAlignment="1">
      <alignment horizontal="center" vertical="center" wrapText="1"/>
    </xf>
    <xf numFmtId="0" fontId="54" fillId="2" borderId="15" xfId="0" applyFont="1" applyFill="1" applyBorder="1" applyAlignment="1">
      <alignment horizontal="center" vertical="center"/>
    </xf>
    <xf numFmtId="0" fontId="0" fillId="44" borderId="1" xfId="0" applyFill="1" applyBorder="1" applyAlignment="1">
      <alignment vertical="center" wrapText="1"/>
    </xf>
    <xf numFmtId="0" fontId="54" fillId="2" borderId="80" xfId="0" applyFont="1" applyFill="1" applyBorder="1" applyAlignment="1">
      <alignment horizontal="center" vertical="center"/>
    </xf>
    <xf numFmtId="0" fontId="62" fillId="2" borderId="80" xfId="0" applyFont="1" applyFill="1" applyBorder="1" applyAlignment="1">
      <alignment horizontal="center" vertical="center"/>
    </xf>
    <xf numFmtId="0" fontId="62" fillId="2" borderId="76" xfId="0" applyFont="1" applyFill="1" applyBorder="1" applyAlignment="1">
      <alignment horizontal="center" vertical="center"/>
    </xf>
    <xf numFmtId="0" fontId="8" fillId="40" borderId="27" xfId="0" applyFont="1" applyFill="1" applyBorder="1" applyAlignment="1">
      <alignment horizontal="center" vertical="center" wrapText="1"/>
    </xf>
    <xf numFmtId="9" fontId="51" fillId="42" borderId="77" xfId="305" applyFont="1" applyFill="1" applyBorder="1" applyAlignment="1">
      <alignment horizontal="center" vertical="center"/>
    </xf>
    <xf numFmtId="8" fontId="51" fillId="42" borderId="38" xfId="0" applyNumberFormat="1" applyFont="1" applyFill="1" applyBorder="1" applyAlignment="1">
      <alignment horizontal="center" vertical="center"/>
    </xf>
    <xf numFmtId="9" fontId="51" fillId="42" borderId="38" xfId="305" applyFont="1" applyFill="1" applyBorder="1" applyAlignment="1">
      <alignment horizontal="center" vertical="center"/>
    </xf>
    <xf numFmtId="0" fontId="70" fillId="0" borderId="29" xfId="0" applyFont="1" applyBorder="1" applyAlignment="1">
      <alignment horizontal="center" vertical="center"/>
    </xf>
    <xf numFmtId="0" fontId="70" fillId="0" borderId="1" xfId="0" applyFont="1" applyBorder="1" applyAlignment="1">
      <alignment horizontal="center" vertical="center"/>
    </xf>
    <xf numFmtId="9" fontId="0" fillId="41" borderId="1" xfId="0" applyNumberFormat="1" applyFill="1" applyBorder="1" applyAlignment="1">
      <alignment horizontal="center" vertical="center" wrapText="1"/>
    </xf>
    <xf numFmtId="0" fontId="0" fillId="41" borderId="1" xfId="0" applyFill="1" applyBorder="1" applyAlignment="1">
      <alignment vertical="center" wrapText="1"/>
    </xf>
    <xf numFmtId="0" fontId="0" fillId="41" borderId="1" xfId="0" applyFill="1" applyBorder="1" applyAlignment="1">
      <alignment horizontal="center" vertical="center" wrapText="1"/>
    </xf>
    <xf numFmtId="1" fontId="0" fillId="41" borderId="1" xfId="2" applyNumberFormat="1" applyFont="1" applyFill="1" applyBorder="1" applyAlignment="1">
      <alignment horizontal="center" vertical="center" wrapText="1"/>
    </xf>
    <xf numFmtId="0" fontId="44" fillId="41" borderId="1" xfId="304" applyFont="1" applyFill="1" applyBorder="1" applyAlignment="1">
      <alignment vertical="center" wrapText="1"/>
    </xf>
    <xf numFmtId="0" fontId="0" fillId="41" borderId="27" xfId="0" applyFill="1" applyBorder="1" applyAlignment="1">
      <alignment horizontal="center" vertical="center" wrapText="1"/>
    </xf>
    <xf numFmtId="0" fontId="44" fillId="45" borderId="1" xfId="304" applyFont="1" applyFill="1" applyBorder="1" applyAlignment="1">
      <alignment vertical="center" wrapText="1"/>
    </xf>
    <xf numFmtId="2" fontId="54" fillId="2" borderId="32" xfId="0" applyNumberFormat="1" applyFont="1" applyFill="1" applyBorder="1" applyAlignment="1">
      <alignment horizontal="center" vertical="center"/>
    </xf>
    <xf numFmtId="2" fontId="54" fillId="2" borderId="29"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53" fillId="2" borderId="1" xfId="0" applyFont="1" applyFill="1" applyBorder="1" applyAlignment="1">
      <alignment horizontal="center" vertical="center" wrapText="1"/>
    </xf>
    <xf numFmtId="44" fontId="8" fillId="2" borderId="27" xfId="303" applyFont="1" applyFill="1" applyBorder="1" applyAlignment="1">
      <alignment horizontal="center" vertical="center"/>
    </xf>
    <xf numFmtId="0" fontId="45" fillId="0" borderId="1" xfId="0" applyFont="1" applyBorder="1" applyAlignment="1">
      <alignment horizontal="center" vertical="center" wrapText="1"/>
    </xf>
    <xf numFmtId="0" fontId="42" fillId="0" borderId="1" xfId="0" applyFont="1" applyBorder="1" applyAlignment="1">
      <alignment horizontal="center" vertical="center" wrapText="1"/>
    </xf>
    <xf numFmtId="9" fontId="65" fillId="42" borderId="1" xfId="305" applyFont="1" applyFill="1" applyBorder="1" applyAlignment="1">
      <alignment horizontal="center" vertical="center" wrapText="1"/>
    </xf>
    <xf numFmtId="166" fontId="5" fillId="2" borderId="1" xfId="305"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0" fillId="46" borderId="1" xfId="2"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67" fontId="0" fillId="2" borderId="1" xfId="2" applyNumberFormat="1" applyFont="1" applyFill="1" applyBorder="1" applyAlignment="1">
      <alignment horizontal="center" vertical="center" wrapText="1"/>
    </xf>
    <xf numFmtId="168" fontId="0" fillId="0" borderId="1" xfId="2"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0" fillId="46" borderId="1" xfId="2" applyNumberFormat="1" applyFont="1" applyFill="1" applyBorder="1" applyAlignment="1">
      <alignment horizontal="center" vertical="center" wrapText="1"/>
    </xf>
    <xf numFmtId="2" fontId="9" fillId="41" borderId="1" xfId="0" applyNumberFormat="1" applyFont="1" applyFill="1" applyBorder="1" applyAlignment="1">
      <alignment horizontal="center" vertical="center" wrapText="1"/>
    </xf>
    <xf numFmtId="2" fontId="0" fillId="41" borderId="1" xfId="0" applyNumberFormat="1" applyFill="1" applyBorder="1" applyAlignment="1">
      <alignment horizontal="center" vertical="center" wrapText="1"/>
    </xf>
    <xf numFmtId="10" fontId="5" fillId="41" borderId="1" xfId="305"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9" fontId="0" fillId="46" borderId="1" xfId="0" applyNumberFormat="1" applyFill="1" applyBorder="1" applyAlignment="1">
      <alignment horizontal="center" vertical="center" wrapText="1"/>
    </xf>
    <xf numFmtId="1" fontId="74" fillId="0" borderId="1" xfId="2" applyNumberFormat="1" applyFont="1" applyFill="1" applyBorder="1" applyAlignment="1">
      <alignment horizontal="center" vertical="center" wrapText="1"/>
    </xf>
    <xf numFmtId="2" fontId="74" fillId="0" borderId="1" xfId="2" applyNumberFormat="1" applyFont="1" applyFill="1" applyBorder="1" applyAlignment="1">
      <alignment horizontal="center" vertical="center" wrapText="1"/>
    </xf>
    <xf numFmtId="0" fontId="0" fillId="46" borderId="1" xfId="0" applyFill="1" applyBorder="1" applyAlignment="1">
      <alignment horizontal="center" vertical="center" wrapText="1"/>
    </xf>
    <xf numFmtId="10" fontId="66" fillId="41" borderId="34" xfId="0" applyNumberFormat="1" applyFont="1" applyFill="1" applyBorder="1" applyAlignment="1">
      <alignment horizontal="center" vertical="center" wrapText="1"/>
    </xf>
    <xf numFmtId="10" fontId="65" fillId="41" borderId="1" xfId="305" applyNumberFormat="1" applyFont="1" applyFill="1" applyBorder="1" applyAlignment="1">
      <alignment horizontal="center" vertical="center" wrapText="1"/>
    </xf>
    <xf numFmtId="0" fontId="21" fillId="2" borderId="1" xfId="1" applyFont="1" applyFill="1" applyBorder="1" applyAlignment="1">
      <alignment horizontal="left" vertical="center"/>
    </xf>
    <xf numFmtId="0" fontId="0" fillId="2" borderId="0" xfId="0" applyFill="1"/>
    <xf numFmtId="0" fontId="2" fillId="2" borderId="3" xfId="0" applyFont="1" applyFill="1" applyBorder="1" applyAlignment="1">
      <alignment vertical="center" wrapText="1"/>
    </xf>
    <xf numFmtId="0" fontId="75" fillId="47" borderId="31" xfId="0" applyFont="1" applyFill="1" applyBorder="1" applyAlignment="1">
      <alignment horizontal="center" vertical="center" wrapText="1"/>
    </xf>
    <xf numFmtId="0" fontId="75" fillId="39" borderId="31" xfId="0" applyFont="1" applyFill="1" applyBorder="1" applyAlignment="1">
      <alignment horizontal="center" vertical="center" wrapText="1"/>
    </xf>
    <xf numFmtId="0" fontId="0" fillId="2" borderId="0" xfId="0" applyFill="1" applyAlignment="1">
      <alignment horizontal="center"/>
    </xf>
    <xf numFmtId="0" fontId="0" fillId="0" borderId="7" xfId="0" applyBorder="1" applyAlignment="1">
      <alignment vertical="justify"/>
    </xf>
    <xf numFmtId="0" fontId="0" fillId="0" borderId="1" xfId="0" applyBorder="1"/>
    <xf numFmtId="4" fontId="0" fillId="0" borderId="1" xfId="0" applyNumberFormat="1" applyBorder="1"/>
    <xf numFmtId="2" fontId="0" fillId="0" borderId="1" xfId="0" applyNumberFormat="1" applyBorder="1"/>
    <xf numFmtId="0" fontId="0" fillId="0" borderId="1" xfId="0" applyBorder="1" applyAlignment="1">
      <alignment wrapText="1"/>
    </xf>
    <xf numFmtId="0" fontId="0" fillId="0" borderId="1" xfId="0" applyBorder="1" applyAlignment="1">
      <alignment vertical="justify"/>
    </xf>
    <xf numFmtId="0" fontId="0" fillId="0" borderId="27" xfId="0" applyBorder="1" applyAlignment="1">
      <alignment vertical="justify"/>
    </xf>
    <xf numFmtId="0" fontId="0" fillId="0" borderId="27" xfId="0" applyBorder="1"/>
    <xf numFmtId="0" fontId="0" fillId="0" borderId="7" xfId="0" applyBorder="1"/>
    <xf numFmtId="0" fontId="0" fillId="0" borderId="30" xfId="0" applyBorder="1" applyAlignment="1">
      <alignment vertical="justify"/>
    </xf>
    <xf numFmtId="0" fontId="0" fillId="0" borderId="30" xfId="0" applyBorder="1"/>
    <xf numFmtId="0" fontId="49" fillId="2" borderId="27"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3" fillId="41" borderId="3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6" fillId="2" borderId="7"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53" fillId="41" borderId="27"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77" fillId="2"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54" fillId="2" borderId="29" xfId="0" applyNumberFormat="1" applyFont="1" applyFill="1" applyBorder="1" applyAlignment="1">
      <alignment horizontal="center" vertical="center"/>
    </xf>
    <xf numFmtId="0" fontId="53" fillId="41" borderId="1" xfId="0" applyFont="1" applyFill="1" applyBorder="1" applyAlignment="1">
      <alignment horizontal="center" vertical="center" wrapText="1"/>
    </xf>
    <xf numFmtId="0" fontId="49" fillId="41" borderId="1" xfId="0" applyFont="1" applyFill="1" applyBorder="1" applyAlignment="1">
      <alignment horizontal="center" vertical="center" wrapText="1"/>
    </xf>
    <xf numFmtId="14" fontId="8" fillId="2" borderId="12" xfId="0" applyNumberFormat="1" applyFont="1" applyFill="1" applyBorder="1" applyAlignment="1">
      <alignment horizontal="center" vertical="center"/>
    </xf>
    <xf numFmtId="14" fontId="8" fillId="2" borderId="27" xfId="0" applyNumberFormat="1" applyFont="1" applyFill="1" applyBorder="1" applyAlignment="1">
      <alignment horizontal="center" vertical="center"/>
    </xf>
    <xf numFmtId="0" fontId="8" fillId="2" borderId="27" xfId="0" applyFont="1" applyFill="1" applyBorder="1" applyAlignment="1">
      <alignment horizontal="center" vertical="center" wrapText="1"/>
    </xf>
    <xf numFmtId="0" fontId="49" fillId="2" borderId="7" xfId="0" applyFont="1" applyFill="1" applyBorder="1" applyAlignment="1">
      <alignment horizontal="center" vertical="center" wrapText="1"/>
    </xf>
    <xf numFmtId="44" fontId="8" fillId="2" borderId="17" xfId="303" applyFont="1" applyFill="1" applyBorder="1" applyAlignment="1">
      <alignment horizontal="center" vertical="center"/>
    </xf>
    <xf numFmtId="0" fontId="56" fillId="2" borderId="93" xfId="0" applyFont="1" applyFill="1" applyBorder="1" applyAlignment="1">
      <alignment horizontal="center" vertical="center" wrapText="1"/>
    </xf>
    <xf numFmtId="0" fontId="56" fillId="2" borderId="94" xfId="0" applyFont="1" applyFill="1" applyBorder="1" applyAlignment="1">
      <alignment horizontal="center" vertical="center" wrapText="1"/>
    </xf>
    <xf numFmtId="1" fontId="58" fillId="2" borderId="17" xfId="0" applyNumberFormat="1" applyFont="1" applyFill="1" applyBorder="1" applyAlignment="1">
      <alignment horizontal="center" vertical="center"/>
    </xf>
    <xf numFmtId="1" fontId="70" fillId="0" borderId="28" xfId="0" applyNumberFormat="1" applyFont="1" applyBorder="1" applyAlignment="1">
      <alignment horizontal="center" vertical="center"/>
    </xf>
    <xf numFmtId="1" fontId="70" fillId="0" borderId="1" xfId="0" applyNumberFormat="1" applyFont="1" applyBorder="1" applyAlignment="1">
      <alignment horizontal="center" vertical="center"/>
    </xf>
    <xf numFmtId="9" fontId="54" fillId="0" borderId="1" xfId="305" applyFont="1" applyFill="1" applyBorder="1" applyAlignment="1">
      <alignment horizontal="center" vertical="center"/>
    </xf>
    <xf numFmtId="14" fontId="8" fillId="2" borderId="27" xfId="0" applyNumberFormat="1" applyFont="1" applyFill="1" applyBorder="1" applyAlignment="1">
      <alignment horizontal="center"/>
    </xf>
    <xf numFmtId="14" fontId="8" fillId="2" borderId="4" xfId="0" applyNumberFormat="1" applyFont="1" applyFill="1" applyBorder="1" applyAlignment="1">
      <alignment horizontal="center"/>
    </xf>
    <xf numFmtId="0" fontId="3" fillId="0" borderId="1" xfId="0" applyFont="1" applyBorder="1" applyAlignment="1">
      <alignment vertical="center" wrapText="1"/>
    </xf>
    <xf numFmtId="2" fontId="54" fillId="2" borderId="7" xfId="0" applyNumberFormat="1" applyFont="1" applyFill="1" applyBorder="1" applyAlignment="1">
      <alignment horizontal="center" vertical="center"/>
    </xf>
    <xf numFmtId="2" fontId="54" fillId="2" borderId="1" xfId="0" applyNumberFormat="1" applyFont="1" applyFill="1" applyBorder="1" applyAlignment="1">
      <alignment horizontal="center" vertical="center"/>
    </xf>
    <xf numFmtId="44" fontId="8" fillId="2" borderId="7" xfId="303" applyFont="1" applyFill="1" applyBorder="1" applyAlignment="1"/>
    <xf numFmtId="44" fontId="8" fillId="2" borderId="1" xfId="303" applyFont="1" applyFill="1" applyBorder="1" applyAlignment="1"/>
    <xf numFmtId="2" fontId="54" fillId="2" borderId="37" xfId="0" applyNumberFormat="1" applyFont="1" applyFill="1" applyBorder="1" applyAlignment="1">
      <alignment horizontal="center" vertical="center"/>
    </xf>
    <xf numFmtId="2" fontId="54" fillId="2" borderId="34" xfId="2" applyNumberFormat="1" applyFont="1" applyFill="1" applyBorder="1" applyAlignment="1">
      <alignment horizontal="center" vertical="center"/>
    </xf>
    <xf numFmtId="14" fontId="8" fillId="2" borderId="1" xfId="0" applyNumberFormat="1" applyFont="1" applyFill="1" applyBorder="1" applyAlignment="1">
      <alignment horizontal="center"/>
    </xf>
    <xf numFmtId="0" fontId="8" fillId="2" borderId="1" xfId="0" applyFont="1" applyFill="1" applyBorder="1" applyAlignment="1">
      <alignment vertical="center" wrapText="1"/>
    </xf>
    <xf numFmtId="49" fontId="14" fillId="0" borderId="28" xfId="5" applyFill="1" applyBorder="1" applyAlignment="1" applyProtection="1">
      <alignment vertical="center" wrapText="1"/>
    </xf>
    <xf numFmtId="0" fontId="8" fillId="2" borderId="1" xfId="0" applyFont="1" applyFill="1" applyBorder="1" applyAlignment="1" applyProtection="1">
      <alignment wrapText="1"/>
      <protection locked="0"/>
    </xf>
    <xf numFmtId="14" fontId="54" fillId="2" borderId="15" xfId="0" applyNumberFormat="1" applyFont="1" applyFill="1" applyBorder="1" applyAlignment="1">
      <alignment horizontal="center" vertical="center"/>
    </xf>
    <xf numFmtId="1" fontId="54" fillId="2" borderId="27" xfId="0" applyNumberFormat="1" applyFont="1" applyFill="1" applyBorder="1" applyAlignment="1">
      <alignment horizontal="center" vertical="center"/>
    </xf>
    <xf numFmtId="0" fontId="78" fillId="0" borderId="1" xfId="0" applyFont="1" applyBorder="1" applyAlignment="1">
      <alignment horizontal="justify" vertical="top" wrapText="1"/>
    </xf>
    <xf numFmtId="0" fontId="79" fillId="0" borderId="1" xfId="0" applyFont="1" applyBorder="1" applyAlignment="1">
      <alignment horizontal="justify" vertical="top" wrapText="1"/>
    </xf>
    <xf numFmtId="0" fontId="79" fillId="0" borderId="29" xfId="0" applyFont="1" applyBorder="1" applyAlignment="1">
      <alignment horizontal="justify" vertical="top" wrapText="1"/>
    </xf>
    <xf numFmtId="1" fontId="54" fillId="41" borderId="29" xfId="0" applyNumberFormat="1" applyFont="1" applyFill="1" applyBorder="1" applyAlignment="1">
      <alignment horizontal="center" vertical="center"/>
    </xf>
    <xf numFmtId="1" fontId="54" fillId="41" borderId="1" xfId="0" applyNumberFormat="1" applyFont="1" applyFill="1" applyBorder="1" applyAlignment="1">
      <alignment horizontal="center" vertical="center"/>
    </xf>
    <xf numFmtId="0" fontId="57" fillId="0" borderId="28" xfId="0" applyFont="1" applyBorder="1" applyAlignment="1">
      <alignment horizontal="center" vertical="center" wrapText="1"/>
    </xf>
    <xf numFmtId="1" fontId="54" fillId="2" borderId="29" xfId="2" applyNumberFormat="1" applyFont="1" applyFill="1" applyBorder="1" applyAlignment="1">
      <alignment horizontal="center" vertical="center"/>
    </xf>
    <xf numFmtId="49" fontId="80" fillId="2" borderId="4" xfId="5" applyFont="1" applyFill="1" applyBorder="1" applyAlignment="1" applyProtection="1">
      <alignment horizontal="center" vertical="center" wrapText="1"/>
      <protection locked="0"/>
    </xf>
    <xf numFmtId="44" fontId="8" fillId="0" borderId="1" xfId="303" applyFont="1" applyBorder="1"/>
    <xf numFmtId="14" fontId="8" fillId="0" borderId="1" xfId="0" applyNumberFormat="1" applyFont="1" applyBorder="1" applyAlignment="1">
      <alignment horizontal="center" vertical="center"/>
    </xf>
    <xf numFmtId="8" fontId="51" fillId="42" borderId="77" xfId="0" applyNumberFormat="1" applyFont="1" applyFill="1" applyBorder="1" applyAlignment="1">
      <alignment horizontal="center" vertical="center"/>
    </xf>
    <xf numFmtId="2" fontId="54" fillId="0" borderId="79" xfId="0" applyNumberFormat="1" applyFont="1" applyBorder="1" applyAlignment="1">
      <alignment horizontal="center" vertical="center"/>
    </xf>
    <xf numFmtId="2" fontId="54" fillId="0" borderId="34" xfId="0" applyNumberFormat="1" applyFont="1" applyBorder="1" applyAlignment="1">
      <alignment horizontal="center" vertical="center"/>
    </xf>
    <xf numFmtId="2" fontId="54" fillId="41" borderId="7" xfId="0" applyNumberFormat="1" applyFont="1" applyFill="1" applyBorder="1" applyAlignment="1">
      <alignment horizontal="center" vertical="center"/>
    </xf>
    <xf numFmtId="2" fontId="54" fillId="41" borderId="29" xfId="0" applyNumberFormat="1" applyFont="1" applyFill="1" applyBorder="1" applyAlignment="1">
      <alignment horizontal="center" vertical="center"/>
    </xf>
    <xf numFmtId="1" fontId="54" fillId="0" borderId="7" xfId="2" applyNumberFormat="1" applyFont="1" applyFill="1" applyBorder="1" applyAlignment="1">
      <alignment horizontal="center" vertical="center"/>
    </xf>
    <xf numFmtId="1" fontId="54" fillId="0" borderId="29" xfId="2" applyNumberFormat="1" applyFont="1" applyFill="1" applyBorder="1" applyAlignment="1">
      <alignment horizontal="center" vertical="center"/>
    </xf>
    <xf numFmtId="1" fontId="54" fillId="0" borderId="1" xfId="0" applyNumberFormat="1" applyFont="1" applyBorder="1" applyAlignment="1">
      <alignment horizontal="center" vertical="center"/>
    </xf>
    <xf numFmtId="1" fontId="54" fillId="0" borderId="1" xfId="2" applyNumberFormat="1" applyFont="1" applyFill="1" applyBorder="1" applyAlignment="1">
      <alignment horizontal="center" vertical="center"/>
    </xf>
    <xf numFmtId="10" fontId="51" fillId="42" borderId="77" xfId="305" applyNumberFormat="1" applyFont="1" applyFill="1" applyBorder="1" applyAlignment="1">
      <alignment horizontal="center" vertical="center"/>
    </xf>
    <xf numFmtId="10" fontId="50" fillId="42" borderId="51" xfId="305" applyNumberFormat="1" applyFont="1" applyFill="1" applyBorder="1" applyAlignment="1">
      <alignment horizontal="center" vertical="center"/>
    </xf>
    <xf numFmtId="2" fontId="5" fillId="2" borderId="1" xfId="305" applyNumberFormat="1" applyFont="1" applyFill="1" applyBorder="1" applyAlignment="1">
      <alignment horizontal="center" vertical="center" wrapText="1"/>
    </xf>
    <xf numFmtId="0" fontId="5" fillId="41" borderId="1" xfId="0" applyFont="1" applyFill="1" applyBorder="1" applyAlignment="1">
      <alignment horizontal="center" vertical="center" wrapText="1"/>
    </xf>
    <xf numFmtId="1" fontId="51" fillId="2" borderId="0" xfId="0" applyNumberFormat="1" applyFont="1" applyFill="1" applyAlignment="1">
      <alignment horizontal="center" vertical="center" wrapText="1"/>
    </xf>
    <xf numFmtId="0" fontId="54" fillId="0" borderId="0" xfId="0" applyFont="1" applyAlignment="1">
      <alignment horizontal="center" vertical="center" wrapText="1"/>
    </xf>
    <xf numFmtId="10" fontId="5" fillId="45" borderId="1" xfId="305"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0" fillId="2" borderId="27" xfId="0" applyFill="1" applyBorder="1" applyAlignment="1">
      <alignment vertical="center" wrapText="1"/>
    </xf>
    <xf numFmtId="0" fontId="0" fillId="2" borderId="29" xfId="0" applyFill="1" applyBorder="1" applyAlignment="1">
      <alignment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42" fillId="2" borderId="27"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0" fillId="2" borderId="1" xfId="0" applyFill="1" applyBorder="1" applyAlignment="1">
      <alignment horizontal="left" vertical="center" wrapText="1"/>
    </xf>
    <xf numFmtId="0" fontId="42" fillId="2" borderId="28" xfId="0" applyFont="1" applyFill="1" applyBorder="1" applyAlignment="1">
      <alignment horizontal="center" vertical="center" wrapText="1"/>
    </xf>
    <xf numFmtId="9" fontId="42" fillId="2" borderId="27" xfId="0" applyNumberFormat="1" applyFont="1" applyFill="1" applyBorder="1" applyAlignment="1">
      <alignment horizontal="center" vertical="center" wrapText="1"/>
    </xf>
    <xf numFmtId="9" fontId="42" fillId="2" borderId="29" xfId="0" applyNumberFormat="1" applyFont="1" applyFill="1" applyBorder="1" applyAlignment="1">
      <alignment horizontal="center" vertical="center" wrapText="1"/>
    </xf>
    <xf numFmtId="0" fontId="0" fillId="2" borderId="28" xfId="0"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9" xfId="0" applyFill="1" applyBorder="1" applyAlignment="1">
      <alignment horizontal="left" vertical="center" wrapText="1"/>
    </xf>
    <xf numFmtId="9" fontId="0" fillId="2" borderId="27" xfId="0" applyNumberFormat="1" applyFill="1" applyBorder="1" applyAlignment="1">
      <alignment horizontal="center" vertical="center" wrapText="1"/>
    </xf>
    <xf numFmtId="9" fontId="0" fillId="2" borderId="28" xfId="0" applyNumberForma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0" fillId="2" borderId="107" xfId="0" applyFont="1" applyFill="1" applyBorder="1" applyAlignment="1">
      <alignment horizontal="center" vertical="center" wrapText="1"/>
    </xf>
    <xf numFmtId="0" fontId="52" fillId="2" borderId="35"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2" fillId="2" borderId="53"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0" fillId="0" borderId="32" xfId="0" applyBorder="1" applyAlignment="1">
      <alignment horizontal="center" vertical="justify"/>
    </xf>
    <xf numFmtId="0" fontId="0" fillId="0" borderId="28" xfId="0" applyBorder="1" applyAlignment="1">
      <alignment horizontal="center" vertical="justify"/>
    </xf>
    <xf numFmtId="0" fontId="0" fillId="0" borderId="33" xfId="0" applyBorder="1" applyAlignment="1">
      <alignment horizontal="center" vertical="justify"/>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xf>
    <xf numFmtId="0" fontId="0" fillId="0" borderId="28" xfId="0" applyBorder="1" applyAlignment="1">
      <alignment horizontal="center"/>
    </xf>
    <xf numFmtId="0" fontId="0" fillId="0" borderId="33" xfId="0" applyBorder="1" applyAlignment="1">
      <alignment horizontal="center"/>
    </xf>
    <xf numFmtId="0" fontId="54" fillId="2" borderId="28" xfId="0" applyFont="1" applyFill="1" applyBorder="1" applyAlignment="1">
      <alignment horizontal="center" vertical="center" wrapText="1"/>
    </xf>
    <xf numFmtId="0" fontId="54" fillId="2" borderId="29" xfId="0" applyFont="1" applyFill="1" applyBorder="1" applyAlignment="1">
      <alignment horizontal="center" vertical="center" wrapText="1"/>
    </xf>
    <xf numFmtId="0" fontId="54" fillId="2" borderId="27" xfId="0" applyFont="1" applyFill="1" applyBorder="1" applyAlignment="1">
      <alignment horizontal="center" vertical="center" wrapText="1"/>
    </xf>
    <xf numFmtId="0" fontId="49" fillId="2" borderId="32" xfId="0" applyFont="1" applyFill="1" applyBorder="1" applyAlignment="1">
      <alignment horizontal="center" vertical="center" wrapText="1"/>
    </xf>
    <xf numFmtId="0" fontId="53" fillId="2" borderId="29" xfId="0" applyFont="1" applyFill="1" applyBorder="1" applyAlignment="1">
      <alignment horizontal="center" vertical="center" wrapText="1"/>
    </xf>
    <xf numFmtId="0" fontId="54" fillId="2" borderId="32" xfId="0" applyFont="1" applyFill="1" applyBorder="1" applyAlignment="1">
      <alignment horizontal="center" vertical="center"/>
    </xf>
    <xf numFmtId="0" fontId="54" fillId="2" borderId="29" xfId="0" applyFont="1" applyFill="1" applyBorder="1" applyAlignment="1">
      <alignment horizontal="center" vertical="center"/>
    </xf>
    <xf numFmtId="0" fontId="53" fillId="2" borderId="32" xfId="0" applyFont="1" applyFill="1" applyBorder="1" applyAlignment="1">
      <alignment horizontal="center" vertical="center" wrapText="1"/>
    </xf>
    <xf numFmtId="9" fontId="54" fillId="2" borderId="79" xfId="0" applyNumberFormat="1" applyFont="1" applyFill="1" applyBorder="1" applyAlignment="1">
      <alignment horizontal="center" vertical="center"/>
    </xf>
    <xf numFmtId="9" fontId="54" fillId="2" borderId="34" xfId="0" applyNumberFormat="1" applyFont="1" applyFill="1" applyBorder="1" applyAlignment="1">
      <alignment horizontal="center" vertical="center"/>
    </xf>
    <xf numFmtId="9" fontId="68" fillId="0" borderId="7" xfId="305" applyFont="1" applyBorder="1" applyAlignment="1">
      <alignment horizontal="center" vertical="center" wrapText="1"/>
    </xf>
    <xf numFmtId="9" fontId="68" fillId="0" borderId="0" xfId="305" applyFont="1" applyBorder="1" applyAlignment="1">
      <alignment horizontal="center" vertical="center" wrapText="1"/>
    </xf>
    <xf numFmtId="9" fontId="8" fillId="0" borderId="38" xfId="305" applyFont="1" applyBorder="1" applyAlignment="1">
      <alignment horizontal="center" vertical="center"/>
    </xf>
    <xf numFmtId="9" fontId="8" fillId="0" borderId="77" xfId="305" applyFont="1" applyBorder="1" applyAlignment="1">
      <alignment horizontal="center" vertical="center"/>
    </xf>
    <xf numFmtId="8" fontId="8" fillId="2" borderId="59" xfId="0" applyNumberFormat="1" applyFont="1" applyFill="1" applyBorder="1" applyAlignment="1">
      <alignment horizontal="center" vertical="center"/>
    </xf>
    <xf numFmtId="0" fontId="8" fillId="2" borderId="38" xfId="0" applyFont="1" applyFill="1" applyBorder="1" applyAlignment="1">
      <alignment horizontal="center" vertical="center"/>
    </xf>
    <xf numFmtId="0" fontId="8" fillId="2" borderId="37" xfId="0" applyFont="1" applyFill="1" applyBorder="1" applyAlignment="1">
      <alignment horizontal="center" vertical="center"/>
    </xf>
    <xf numFmtId="8" fontId="68" fillId="0" borderId="7" xfId="0" applyNumberFormat="1" applyFont="1" applyBorder="1" applyAlignment="1">
      <alignment horizontal="center" vertical="center" wrapText="1"/>
    </xf>
    <xf numFmtId="8" fontId="68" fillId="0" borderId="0" xfId="0" applyNumberFormat="1" applyFont="1" applyAlignment="1">
      <alignment horizontal="center" vertical="center" wrapText="1"/>
    </xf>
    <xf numFmtId="0" fontId="8" fillId="0" borderId="38" xfId="0" applyFont="1" applyBorder="1" applyAlignment="1">
      <alignment horizontal="center" vertical="center"/>
    </xf>
    <xf numFmtId="0" fontId="8" fillId="0" borderId="77" xfId="0" applyFont="1" applyBorder="1" applyAlignment="1">
      <alignment horizontal="center" vertical="center"/>
    </xf>
    <xf numFmtId="8" fontId="68" fillId="0" borderId="67" xfId="0" applyNumberFormat="1" applyFont="1" applyBorder="1" applyAlignment="1">
      <alignment horizontal="center" vertical="center" wrapText="1"/>
    </xf>
    <xf numFmtId="0" fontId="8" fillId="0" borderId="92" xfId="0" applyFont="1" applyBorder="1" applyAlignment="1">
      <alignment horizontal="center" vertical="center"/>
    </xf>
    <xf numFmtId="0" fontId="8" fillId="0" borderId="89" xfId="0" applyFont="1" applyBorder="1" applyAlignment="1">
      <alignment horizontal="center" vertical="center"/>
    </xf>
    <xf numFmtId="0" fontId="8" fillId="2" borderId="32" xfId="0" applyFont="1" applyFill="1" applyBorder="1" applyAlignment="1">
      <alignment horizontal="center" vertical="center"/>
    </xf>
    <xf numFmtId="0" fontId="54" fillId="2" borderId="28" xfId="0" applyFont="1" applyFill="1" applyBorder="1" applyAlignment="1">
      <alignment horizontal="center" vertical="center"/>
    </xf>
    <xf numFmtId="0" fontId="54" fillId="2" borderId="33" xfId="0" applyFont="1" applyFill="1" applyBorder="1" applyAlignment="1">
      <alignment horizontal="center" vertical="center"/>
    </xf>
    <xf numFmtId="0" fontId="54" fillId="2" borderId="32" xfId="0" applyFont="1" applyFill="1" applyBorder="1" applyAlignment="1">
      <alignment horizontal="center" vertical="center" wrapText="1"/>
    </xf>
    <xf numFmtId="44" fontId="54" fillId="2" borderId="32" xfId="303" applyFont="1" applyFill="1" applyBorder="1" applyAlignment="1">
      <alignment horizontal="center" vertical="center"/>
    </xf>
    <xf numFmtId="44" fontId="54" fillId="2" borderId="28" xfId="303" applyFont="1" applyFill="1" applyBorder="1" applyAlignment="1">
      <alignment horizontal="center" vertical="center"/>
    </xf>
    <xf numFmtId="44" fontId="54" fillId="2" borderId="33" xfId="303" applyFont="1" applyFill="1" applyBorder="1" applyAlignment="1">
      <alignment horizontal="center" vertical="center"/>
    </xf>
    <xf numFmtId="44" fontId="54" fillId="2" borderId="29" xfId="303" applyFont="1" applyFill="1" applyBorder="1" applyAlignment="1">
      <alignment horizontal="center" vertical="center"/>
    </xf>
    <xf numFmtId="0" fontId="8" fillId="2" borderId="27"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57" fillId="2" borderId="11" xfId="304" applyFont="1" applyFill="1" applyBorder="1" applyAlignment="1">
      <alignment horizontal="center" vertical="center" wrapText="1"/>
    </xf>
    <xf numFmtId="0" fontId="57" fillId="2" borderId="16" xfId="304" applyFont="1" applyFill="1" applyBorder="1" applyAlignment="1">
      <alignment horizontal="center" vertical="center" wrapText="1"/>
    </xf>
    <xf numFmtId="0" fontId="57" fillId="2" borderId="76" xfId="304" applyFont="1" applyFill="1" applyBorder="1" applyAlignment="1">
      <alignment horizontal="center" vertical="center" wrapText="1"/>
    </xf>
    <xf numFmtId="2" fontId="57" fillId="2" borderId="34" xfId="304" applyNumberFormat="1" applyFont="1" applyFill="1" applyBorder="1" applyAlignment="1">
      <alignment horizontal="center" vertical="center" wrapText="1"/>
    </xf>
    <xf numFmtId="0" fontId="57" fillId="2" borderId="79" xfId="304" applyFont="1" applyFill="1" applyBorder="1" applyAlignment="1">
      <alignment horizontal="center" vertical="center" wrapText="1"/>
    </xf>
    <xf numFmtId="0" fontId="57" fillId="2" borderId="34" xfId="304" applyFont="1" applyFill="1" applyBorder="1" applyAlignment="1">
      <alignment horizontal="center" vertical="center" wrapText="1"/>
    </xf>
    <xf numFmtId="0" fontId="54" fillId="2" borderId="33" xfId="0" applyFont="1" applyFill="1" applyBorder="1" applyAlignment="1">
      <alignment horizontal="center" vertical="center" wrapText="1"/>
    </xf>
    <xf numFmtId="0" fontId="54" fillId="2" borderId="79" xfId="0" applyFont="1" applyFill="1" applyBorder="1" applyAlignment="1">
      <alignment horizontal="center" vertical="center" wrapText="1"/>
    </xf>
    <xf numFmtId="0" fontId="54" fillId="2" borderId="34" xfId="0" applyFont="1" applyFill="1" applyBorder="1" applyAlignment="1">
      <alignment horizontal="center" vertical="center" wrapText="1"/>
    </xf>
    <xf numFmtId="1" fontId="54" fillId="0" borderId="79" xfId="0" applyNumberFormat="1" applyFont="1" applyBorder="1" applyAlignment="1">
      <alignment horizontal="center" vertical="center"/>
    </xf>
    <xf numFmtId="1" fontId="54" fillId="0" borderId="34" xfId="0" applyNumberFormat="1" applyFont="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3" xfId="0" applyFont="1" applyFill="1" applyBorder="1" applyAlignment="1">
      <alignment horizontal="center" vertical="center"/>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0" borderId="5" xfId="0" applyFont="1" applyBorder="1" applyAlignment="1">
      <alignment horizontal="center" vertical="center"/>
    </xf>
    <xf numFmtId="0" fontId="53" fillId="0" borderId="12"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2" borderId="1"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1" xfId="0" applyFont="1" applyFill="1" applyBorder="1" applyAlignment="1">
      <alignment horizontal="center" vertical="center"/>
    </xf>
    <xf numFmtId="0" fontId="54" fillId="2" borderId="34" xfId="0" applyFont="1" applyFill="1" applyBorder="1" applyAlignment="1">
      <alignment horizontal="center" vertical="center"/>
    </xf>
    <xf numFmtId="0" fontId="54" fillId="2" borderId="79" xfId="0" applyFont="1" applyFill="1" applyBorder="1" applyAlignment="1">
      <alignment horizontal="center" vertical="center"/>
    </xf>
    <xf numFmtId="0" fontId="57" fillId="0" borderId="32"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27" xfId="0" applyFont="1" applyBorder="1" applyAlignment="1">
      <alignment horizontal="center" vertical="center" wrapText="1"/>
    </xf>
    <xf numFmtId="0" fontId="57" fillId="2" borderId="57" xfId="304" applyFont="1" applyFill="1" applyBorder="1" applyAlignment="1">
      <alignment horizontal="center" vertical="center" wrapText="1"/>
    </xf>
    <xf numFmtId="0" fontId="57" fillId="2" borderId="13" xfId="304" applyFont="1" applyFill="1" applyBorder="1" applyAlignment="1">
      <alignment horizontal="center" vertical="center" wrapText="1"/>
    </xf>
    <xf numFmtId="1" fontId="51" fillId="2" borderId="11" xfId="0" applyNumberFormat="1" applyFont="1" applyFill="1" applyBorder="1" applyAlignment="1">
      <alignment horizontal="center" vertical="center"/>
    </xf>
    <xf numFmtId="1" fontId="51" fillId="2" borderId="5" xfId="0" applyNumberFormat="1" applyFont="1" applyFill="1" applyBorder="1" applyAlignment="1">
      <alignment horizontal="center" vertical="center"/>
    </xf>
    <xf numFmtId="1" fontId="51" fillId="2" borderId="73" xfId="0" applyNumberFormat="1" applyFont="1" applyFill="1" applyBorder="1" applyAlignment="1">
      <alignment horizontal="center" vertical="center"/>
    </xf>
    <xf numFmtId="1" fontId="51" fillId="2" borderId="74" xfId="0" applyNumberFormat="1" applyFont="1" applyFill="1" applyBorder="1" applyAlignment="1">
      <alignment horizontal="center" vertical="center"/>
    </xf>
    <xf numFmtId="1" fontId="51" fillId="2" borderId="36" xfId="0" applyNumberFormat="1" applyFont="1" applyFill="1" applyBorder="1" applyAlignment="1">
      <alignment horizontal="center" vertical="center"/>
    </xf>
    <xf numFmtId="0" fontId="54" fillId="2" borderId="37" xfId="0" applyFont="1" applyFill="1" applyBorder="1" applyAlignment="1">
      <alignment horizontal="center" vertical="center" wrapText="1"/>
    </xf>
    <xf numFmtId="0" fontId="54" fillId="2" borderId="36" xfId="0" applyFont="1" applyFill="1" applyBorder="1" applyAlignment="1">
      <alignment horizontal="center" vertical="center" wrapText="1"/>
    </xf>
    <xf numFmtId="0" fontId="54" fillId="2" borderId="89" xfId="0" applyFont="1" applyFill="1" applyBorder="1" applyAlignment="1">
      <alignment horizontal="center" vertical="center"/>
    </xf>
    <xf numFmtId="0" fontId="54" fillId="2" borderId="53" xfId="0" applyFont="1" applyFill="1" applyBorder="1" applyAlignment="1">
      <alignment horizontal="center" vertical="center"/>
    </xf>
    <xf numFmtId="9" fontId="54" fillId="2" borderId="32" xfId="0" applyNumberFormat="1" applyFont="1" applyFill="1" applyBorder="1" applyAlignment="1">
      <alignment horizontal="center" vertical="center"/>
    </xf>
    <xf numFmtId="9" fontId="54" fillId="2" borderId="28" xfId="0" applyNumberFormat="1" applyFont="1" applyFill="1" applyBorder="1" applyAlignment="1">
      <alignment horizontal="center" vertical="center"/>
    </xf>
    <xf numFmtId="9" fontId="54" fillId="2" borderId="29" xfId="0" applyNumberFormat="1" applyFont="1" applyFill="1" applyBorder="1" applyAlignment="1">
      <alignment horizontal="center" vertical="center"/>
    </xf>
    <xf numFmtId="9" fontId="54" fillId="2" borderId="27" xfId="0" applyNumberFormat="1" applyFont="1" applyFill="1" applyBorder="1" applyAlignment="1">
      <alignment horizontal="center" vertical="center"/>
    </xf>
    <xf numFmtId="9" fontId="54" fillId="2" borderId="33" xfId="0" applyNumberFormat="1" applyFont="1" applyFill="1" applyBorder="1" applyAlignment="1">
      <alignment horizontal="center" vertical="center"/>
    </xf>
    <xf numFmtId="0" fontId="54" fillId="2" borderId="27" xfId="0" applyFont="1" applyFill="1" applyBorder="1" applyAlignment="1">
      <alignment horizontal="center" vertical="center"/>
    </xf>
    <xf numFmtId="0" fontId="54" fillId="2" borderId="59" xfId="0" applyFont="1" applyFill="1" applyBorder="1" applyAlignment="1">
      <alignment horizontal="center" vertical="center" wrapText="1"/>
    </xf>
    <xf numFmtId="0" fontId="54" fillId="2" borderId="38" xfId="0" applyFont="1" applyFill="1" applyBorder="1" applyAlignment="1">
      <alignment horizontal="center" vertical="center" wrapText="1"/>
    </xf>
    <xf numFmtId="9" fontId="54" fillId="2" borderId="13" xfId="0" applyNumberFormat="1" applyFont="1" applyFill="1" applyBorder="1" applyAlignment="1">
      <alignment horizontal="center" vertical="center" wrapText="1"/>
    </xf>
    <xf numFmtId="9" fontId="54" fillId="2" borderId="2" xfId="0" applyNumberFormat="1" applyFont="1" applyFill="1" applyBorder="1" applyAlignment="1">
      <alignment horizontal="center" vertical="center" wrapText="1"/>
    </xf>
    <xf numFmtId="0" fontId="54" fillId="2" borderId="88" xfId="0" applyFont="1" applyFill="1" applyBorder="1" applyAlignment="1">
      <alignment horizontal="center" vertical="center" wrapText="1"/>
    </xf>
    <xf numFmtId="0" fontId="54" fillId="2" borderId="44" xfId="0" applyFont="1" applyFill="1" applyBorder="1" applyAlignment="1">
      <alignment horizontal="center" vertical="center" wrapText="1"/>
    </xf>
    <xf numFmtId="0" fontId="8" fillId="2" borderId="37" xfId="0" applyFont="1" applyFill="1" applyBorder="1" applyAlignment="1">
      <alignment horizontal="center" vertical="center" wrapText="1"/>
    </xf>
    <xf numFmtId="1" fontId="54" fillId="2" borderId="37" xfId="0" applyNumberFormat="1" applyFont="1" applyFill="1" applyBorder="1" applyAlignment="1">
      <alignment horizontal="center" vertical="center" wrapText="1"/>
    </xf>
    <xf numFmtId="1" fontId="54" fillId="2" borderId="34" xfId="0" applyNumberFormat="1" applyFont="1" applyFill="1" applyBorder="1" applyAlignment="1">
      <alignment horizontal="center" vertical="center" wrapText="1"/>
    </xf>
    <xf numFmtId="0" fontId="57" fillId="2" borderId="27" xfId="304" applyFont="1" applyFill="1" applyBorder="1" applyAlignment="1">
      <alignment horizontal="center" vertical="center" wrapText="1"/>
    </xf>
    <xf numFmtId="0" fontId="57" fillId="2" borderId="29" xfId="304" applyFont="1" applyFill="1" applyBorder="1" applyAlignment="1">
      <alignment horizontal="center" vertical="center" wrapText="1"/>
    </xf>
    <xf numFmtId="9" fontId="54" fillId="2" borderId="56" xfId="0" applyNumberFormat="1" applyFont="1" applyFill="1" applyBorder="1" applyAlignment="1">
      <alignment horizontal="center" vertical="center" wrapText="1"/>
    </xf>
    <xf numFmtId="9" fontId="54" fillId="2" borderId="68" xfId="0" applyNumberFormat="1" applyFont="1" applyFill="1" applyBorder="1" applyAlignment="1">
      <alignment horizontal="center" vertical="center" wrapText="1"/>
    </xf>
    <xf numFmtId="9" fontId="54" fillId="2" borderId="70" xfId="0" applyNumberFormat="1" applyFont="1" applyFill="1" applyBorder="1" applyAlignment="1">
      <alignment horizontal="center" vertical="center" wrapText="1"/>
    </xf>
    <xf numFmtId="0" fontId="57" fillId="2" borderId="32" xfId="304" applyFont="1" applyFill="1" applyBorder="1" applyAlignment="1">
      <alignment horizontal="center" vertical="center" wrapText="1"/>
    </xf>
    <xf numFmtId="1" fontId="54" fillId="2" borderId="32" xfId="0" applyNumberFormat="1" applyFont="1" applyFill="1" applyBorder="1" applyAlignment="1">
      <alignment horizontal="center" vertical="center" wrapText="1"/>
    </xf>
    <xf numFmtId="1" fontId="54" fillId="2" borderId="28" xfId="0" applyNumberFormat="1" applyFont="1" applyFill="1" applyBorder="1" applyAlignment="1">
      <alignment horizontal="center" vertical="center" wrapText="1"/>
    </xf>
    <xf numFmtId="1" fontId="54" fillId="2" borderId="29" xfId="0" applyNumberFormat="1" applyFont="1" applyFill="1" applyBorder="1" applyAlignment="1">
      <alignment horizontal="center" vertical="center" wrapText="1"/>
    </xf>
    <xf numFmtId="0" fontId="57" fillId="2" borderId="37" xfId="304" applyFont="1" applyFill="1" applyBorder="1" applyAlignment="1">
      <alignment horizontal="center" vertical="center" wrapText="1"/>
    </xf>
    <xf numFmtId="1" fontId="54" fillId="2" borderId="37" xfId="0" applyNumberFormat="1" applyFont="1" applyFill="1" applyBorder="1" applyAlignment="1">
      <alignment horizontal="center" vertical="center"/>
    </xf>
    <xf numFmtId="1" fontId="54" fillId="2" borderId="34" xfId="0" applyNumberFormat="1" applyFont="1" applyFill="1" applyBorder="1" applyAlignment="1">
      <alignment horizontal="center" vertical="center"/>
    </xf>
    <xf numFmtId="0" fontId="54" fillId="2" borderId="70" xfId="0" applyFont="1" applyFill="1" applyBorder="1" applyAlignment="1">
      <alignment horizontal="center" vertical="center" wrapText="1"/>
    </xf>
    <xf numFmtId="0" fontId="54" fillId="2" borderId="83" xfId="0" applyFont="1" applyFill="1" applyBorder="1" applyAlignment="1">
      <alignment horizontal="center" vertical="center" wrapText="1"/>
    </xf>
    <xf numFmtId="1" fontId="54" fillId="2" borderId="79" xfId="0" applyNumberFormat="1" applyFont="1" applyFill="1" applyBorder="1" applyAlignment="1">
      <alignment horizontal="center" vertical="center" wrapText="1"/>
    </xf>
    <xf numFmtId="1" fontId="54" fillId="2" borderId="33" xfId="0" applyNumberFormat="1" applyFont="1" applyFill="1" applyBorder="1" applyAlignment="1">
      <alignment horizontal="center" vertical="center" wrapText="1"/>
    </xf>
    <xf numFmtId="0" fontId="54" fillId="2" borderId="56" xfId="0" applyFont="1" applyFill="1" applyBorder="1" applyAlignment="1">
      <alignment horizontal="center" vertical="center" wrapText="1"/>
    </xf>
    <xf numFmtId="0" fontId="54" fillId="2" borderId="68" xfId="0" applyFont="1" applyFill="1" applyBorder="1" applyAlignment="1">
      <alignment horizontal="center" vertical="center" wrapText="1"/>
    </xf>
    <xf numFmtId="0" fontId="54" fillId="2" borderId="72" xfId="0" applyFont="1" applyFill="1" applyBorder="1" applyAlignment="1">
      <alignment horizontal="center" vertical="center" wrapText="1"/>
    </xf>
    <xf numFmtId="1" fontId="54" fillId="2" borderId="32" xfId="0" applyNumberFormat="1" applyFont="1" applyFill="1" applyBorder="1" applyAlignment="1">
      <alignment horizontal="center" vertical="center"/>
    </xf>
    <xf numFmtId="1" fontId="54" fillId="2" borderId="28" xfId="0" applyNumberFormat="1" applyFont="1" applyFill="1" applyBorder="1" applyAlignment="1">
      <alignment horizontal="center" vertical="center"/>
    </xf>
    <xf numFmtId="1" fontId="54" fillId="2" borderId="29" xfId="0" applyNumberFormat="1" applyFont="1" applyFill="1" applyBorder="1" applyAlignment="1">
      <alignment horizontal="center" vertical="center"/>
    </xf>
    <xf numFmtId="0" fontId="54" fillId="2" borderId="62" xfId="0" applyFont="1" applyFill="1" applyBorder="1" applyAlignment="1">
      <alignment horizontal="center" vertical="center" wrapText="1"/>
    </xf>
    <xf numFmtId="1" fontId="54" fillId="2" borderId="58" xfId="0" applyNumberFormat="1" applyFont="1" applyFill="1" applyBorder="1" applyAlignment="1">
      <alignment horizontal="center" vertical="center"/>
    </xf>
    <xf numFmtId="1" fontId="54" fillId="2" borderId="17" xfId="0" applyNumberFormat="1" applyFont="1" applyFill="1" applyBorder="1" applyAlignment="1">
      <alignment horizontal="center" vertical="center"/>
    </xf>
    <xf numFmtId="1" fontId="54" fillId="2" borderId="80" xfId="0" applyNumberFormat="1" applyFont="1" applyFill="1" applyBorder="1" applyAlignment="1">
      <alignment horizontal="center" vertical="center"/>
    </xf>
    <xf numFmtId="1" fontId="51" fillId="2" borderId="62" xfId="0" applyNumberFormat="1" applyFont="1" applyFill="1" applyBorder="1" applyAlignment="1">
      <alignment horizontal="center" vertical="center"/>
    </xf>
    <xf numFmtId="0" fontId="54" fillId="2" borderId="36"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37" xfId="0" applyFont="1" applyFill="1" applyBorder="1" applyAlignment="1">
      <alignment horizontal="center" vertical="center"/>
    </xf>
    <xf numFmtId="2" fontId="8" fillId="2" borderId="27" xfId="0" applyNumberFormat="1" applyFont="1" applyFill="1" applyBorder="1" applyAlignment="1">
      <alignment horizontal="center" vertical="center"/>
    </xf>
    <xf numFmtId="2" fontId="8" fillId="2" borderId="28" xfId="0" applyNumberFormat="1" applyFont="1" applyFill="1" applyBorder="1" applyAlignment="1">
      <alignment horizontal="center" vertical="center"/>
    </xf>
    <xf numFmtId="2" fontId="8" fillId="2" borderId="32" xfId="0" applyNumberFormat="1" applyFont="1" applyFill="1" applyBorder="1" applyAlignment="1">
      <alignment horizontal="center" vertical="center"/>
    </xf>
    <xf numFmtId="9" fontId="54" fillId="2" borderId="82" xfId="0" applyNumberFormat="1" applyFont="1" applyFill="1" applyBorder="1" applyAlignment="1">
      <alignment horizontal="center" vertical="center" wrapText="1"/>
    </xf>
    <xf numFmtId="9" fontId="54" fillId="2" borderId="85" xfId="0" applyNumberFormat="1" applyFont="1" applyFill="1" applyBorder="1" applyAlignment="1">
      <alignment horizontal="center" vertical="center" wrapText="1"/>
    </xf>
    <xf numFmtId="0" fontId="51" fillId="2" borderId="91" xfId="0" applyFont="1" applyFill="1" applyBorder="1" applyAlignment="1">
      <alignment horizontal="center" vertical="center" wrapText="1"/>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8" fillId="2" borderId="57" xfId="0" applyFont="1" applyFill="1" applyBorder="1" applyAlignment="1">
      <alignment horizontal="center" vertical="center"/>
    </xf>
    <xf numFmtId="0" fontId="54" fillId="2" borderId="16" xfId="0" applyFont="1" applyFill="1" applyBorder="1" applyAlignment="1">
      <alignment horizontal="center" vertical="center"/>
    </xf>
    <xf numFmtId="0" fontId="54" fillId="2" borderId="76" xfId="0" applyFont="1" applyFill="1" applyBorder="1" applyAlignment="1">
      <alignment horizontal="center" vertical="center"/>
    </xf>
    <xf numFmtId="0" fontId="8" fillId="2" borderId="1" xfId="0" applyFont="1" applyFill="1" applyBorder="1" applyAlignment="1">
      <alignment horizontal="center" vertical="center"/>
    </xf>
    <xf numFmtId="0" fontId="54" fillId="2" borderId="1" xfId="0" applyFont="1" applyFill="1" applyBorder="1" applyAlignment="1">
      <alignment horizontal="center" vertical="center"/>
    </xf>
    <xf numFmtId="0" fontId="7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4" fillId="2" borderId="59" xfId="0" applyFont="1" applyFill="1" applyBorder="1" applyAlignment="1">
      <alignment horizontal="center" vertical="center"/>
    </xf>
    <xf numFmtId="0" fontId="8" fillId="0" borderId="1" xfId="0" applyFont="1" applyBorder="1" applyAlignment="1">
      <alignment horizontal="center" vertical="center"/>
    </xf>
    <xf numFmtId="0" fontId="8" fillId="2" borderId="90"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99" xfId="0" applyFont="1" applyFill="1" applyBorder="1" applyAlignment="1">
      <alignment horizontal="center" vertical="center" wrapText="1"/>
    </xf>
    <xf numFmtId="0" fontId="51" fillId="2" borderId="46" xfId="0" applyFont="1" applyFill="1" applyBorder="1" applyAlignment="1">
      <alignment horizontal="center" vertical="center"/>
    </xf>
    <xf numFmtId="0" fontId="51" fillId="2" borderId="47" xfId="0" applyFont="1" applyFill="1" applyBorder="1" applyAlignment="1">
      <alignment horizontal="center" vertical="center"/>
    </xf>
    <xf numFmtId="1" fontId="58" fillId="2" borderId="73" xfId="0" applyNumberFormat="1" applyFont="1" applyFill="1" applyBorder="1" applyAlignment="1">
      <alignment horizontal="center" vertical="center"/>
    </xf>
    <xf numFmtId="1" fontId="58" fillId="2" borderId="74" xfId="0" applyNumberFormat="1" applyFont="1" applyFill="1" applyBorder="1" applyAlignment="1">
      <alignment horizontal="center" vertical="center"/>
    </xf>
    <xf numFmtId="1" fontId="58" fillId="2" borderId="5"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2" fontId="54" fillId="2" borderId="32" xfId="0" applyNumberFormat="1" applyFont="1" applyFill="1" applyBorder="1" applyAlignment="1">
      <alignment horizontal="center" vertical="center"/>
    </xf>
    <xf numFmtId="2" fontId="54" fillId="2" borderId="29" xfId="0" applyNumberFormat="1" applyFont="1" applyFill="1" applyBorder="1" applyAlignment="1">
      <alignment horizontal="center" vertical="center"/>
    </xf>
    <xf numFmtId="2" fontId="54" fillId="2" borderId="27" xfId="0" applyNumberFormat="1"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7" xfId="0" applyFont="1" applyFill="1" applyBorder="1" applyAlignment="1">
      <alignment horizontal="center" wrapText="1"/>
    </xf>
    <xf numFmtId="0" fontId="8" fillId="2" borderId="29" xfId="0" applyFont="1" applyFill="1" applyBorder="1" applyAlignment="1">
      <alignment horizontal="center" wrapText="1"/>
    </xf>
    <xf numFmtId="8" fontId="68" fillId="0" borderId="105" xfId="0" applyNumberFormat="1" applyFont="1" applyBorder="1" applyAlignment="1">
      <alignment horizontal="center" vertical="center" wrapText="1"/>
    </xf>
    <xf numFmtId="0" fontId="8" fillId="0" borderId="0" xfId="0" applyFont="1" applyAlignment="1">
      <alignment horizontal="center" vertical="center"/>
    </xf>
    <xf numFmtId="0" fontId="8" fillId="0" borderId="106" xfId="0" applyFont="1" applyBorder="1" applyAlignment="1">
      <alignment horizontal="center" vertical="center"/>
    </xf>
    <xf numFmtId="8" fontId="68" fillId="0" borderId="1" xfId="0" applyNumberFormat="1" applyFont="1" applyBorder="1" applyAlignment="1">
      <alignment horizontal="center" vertical="center" wrapText="1"/>
    </xf>
    <xf numFmtId="10" fontId="8" fillId="2" borderId="60" xfId="0" applyNumberFormat="1" applyFont="1" applyFill="1" applyBorder="1" applyAlignment="1">
      <alignment horizontal="center" vertical="center"/>
    </xf>
    <xf numFmtId="10" fontId="8" fillId="2" borderId="69" xfId="0" applyNumberFormat="1" applyFont="1" applyFill="1" applyBorder="1" applyAlignment="1">
      <alignment horizontal="center" vertical="center"/>
    </xf>
    <xf numFmtId="10" fontId="8" fillId="2" borderId="71" xfId="0" applyNumberFormat="1" applyFont="1" applyFill="1" applyBorder="1" applyAlignment="1">
      <alignment horizontal="center" vertical="center"/>
    </xf>
    <xf numFmtId="0" fontId="54" fillId="2" borderId="60" xfId="0" applyFont="1" applyFill="1" applyBorder="1" applyAlignment="1">
      <alignment horizontal="center" vertical="center"/>
    </xf>
    <xf numFmtId="0" fontId="54" fillId="2" borderId="71" xfId="0" applyFont="1" applyFill="1" applyBorder="1" applyAlignment="1">
      <alignment horizontal="center" vertical="center"/>
    </xf>
    <xf numFmtId="8" fontId="69" fillId="0" borderId="59" xfId="0" applyNumberFormat="1" applyFont="1" applyBorder="1" applyAlignment="1">
      <alignment horizontal="center" vertical="center" wrapText="1"/>
    </xf>
    <xf numFmtId="8" fontId="69" fillId="0" borderId="38" xfId="0" applyNumberFormat="1" applyFont="1" applyBorder="1" applyAlignment="1">
      <alignment horizontal="center" vertical="center" wrapText="1"/>
    </xf>
    <xf numFmtId="8" fontId="69" fillId="0" borderId="37" xfId="0" applyNumberFormat="1" applyFont="1" applyBorder="1" applyAlignment="1">
      <alignment horizontal="center" vertical="center" wrapText="1"/>
    </xf>
    <xf numFmtId="10" fontId="64" fillId="2" borderId="60" xfId="305" applyNumberFormat="1" applyFont="1" applyFill="1" applyBorder="1" applyAlignment="1">
      <alignment horizontal="center" vertical="center" wrapText="1"/>
    </xf>
    <xf numFmtId="10" fontId="64" fillId="2" borderId="69" xfId="305" applyNumberFormat="1" applyFont="1" applyFill="1" applyBorder="1" applyAlignment="1">
      <alignment horizontal="center" vertical="center" wrapText="1"/>
    </xf>
    <xf numFmtId="10" fontId="64" fillId="2" borderId="71" xfId="305"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8" fontId="59" fillId="0" borderId="0" xfId="0" applyNumberFormat="1" applyFont="1" applyAlignment="1">
      <alignment horizontal="center" vertical="center" wrapText="1"/>
    </xf>
    <xf numFmtId="8" fontId="68" fillId="0" borderId="32" xfId="0" applyNumberFormat="1" applyFont="1" applyBorder="1" applyAlignment="1">
      <alignment horizontal="center" vertical="center" wrapText="1"/>
    </xf>
    <xf numFmtId="8" fontId="68" fillId="0" borderId="28" xfId="0" applyNumberFormat="1" applyFont="1" applyBorder="1" applyAlignment="1">
      <alignment horizontal="center" vertical="center" wrapText="1"/>
    </xf>
    <xf numFmtId="8" fontId="68" fillId="0" borderId="29" xfId="0" applyNumberFormat="1" applyFont="1" applyBorder="1" applyAlignment="1">
      <alignment horizontal="center" vertical="center" wrapText="1"/>
    </xf>
    <xf numFmtId="10" fontId="68" fillId="0" borderId="32" xfId="305" applyNumberFormat="1" applyFont="1" applyBorder="1" applyAlignment="1">
      <alignment horizontal="center" vertical="center" wrapText="1"/>
    </xf>
    <xf numFmtId="10" fontId="68" fillId="0" borderId="28" xfId="305" applyNumberFormat="1" applyFont="1" applyBorder="1" applyAlignment="1">
      <alignment horizontal="center" vertical="center" wrapText="1"/>
    </xf>
    <xf numFmtId="10" fontId="68" fillId="0" borderId="104" xfId="305" applyNumberFormat="1" applyFont="1" applyBorder="1" applyAlignment="1">
      <alignment horizontal="center" vertical="center" wrapText="1"/>
    </xf>
    <xf numFmtId="0" fontId="53" fillId="2" borderId="90" xfId="0" applyFont="1" applyFill="1" applyBorder="1" applyAlignment="1">
      <alignment horizontal="center" vertical="center" wrapText="1"/>
    </xf>
    <xf numFmtId="0" fontId="53" fillId="2" borderId="52" xfId="0" applyFont="1" applyFill="1" applyBorder="1" applyAlignment="1">
      <alignment horizontal="center" vertical="center" wrapText="1"/>
    </xf>
    <xf numFmtId="9" fontId="54" fillId="2" borderId="41" xfId="0" applyNumberFormat="1" applyFont="1" applyFill="1" applyBorder="1" applyAlignment="1">
      <alignment horizontal="center" vertical="center" wrapText="1"/>
    </xf>
    <xf numFmtId="0" fontId="54" fillId="2" borderId="41" xfId="0" applyFont="1" applyFill="1" applyBorder="1" applyAlignment="1">
      <alignment horizontal="center" vertical="center" wrapText="1"/>
    </xf>
    <xf numFmtId="0" fontId="54" fillId="2" borderId="40" xfId="0" applyFont="1" applyFill="1" applyBorder="1" applyAlignment="1">
      <alignment horizontal="center" vertical="center" wrapText="1"/>
    </xf>
    <xf numFmtId="2" fontId="54" fillId="2" borderId="36" xfId="0" applyNumberFormat="1" applyFont="1" applyFill="1" applyBorder="1" applyAlignment="1">
      <alignment horizontal="center" vertical="center" wrapText="1"/>
    </xf>
    <xf numFmtId="2" fontId="54" fillId="2" borderId="37" xfId="0" applyNumberFormat="1" applyFont="1" applyFill="1" applyBorder="1" applyAlignment="1">
      <alignment horizontal="center" vertical="center" wrapText="1"/>
    </xf>
    <xf numFmtId="168" fontId="54" fillId="2" borderId="59" xfId="0" applyNumberFormat="1" applyFont="1" applyFill="1" applyBorder="1" applyAlignment="1">
      <alignment horizontal="center" vertical="center" wrapText="1"/>
    </xf>
    <xf numFmtId="168" fontId="54" fillId="2" borderId="38" xfId="0" applyNumberFormat="1" applyFont="1" applyFill="1" applyBorder="1" applyAlignment="1">
      <alignment horizontal="center" vertical="center" wrapText="1"/>
    </xf>
    <xf numFmtId="168" fontId="54" fillId="2" borderId="37" xfId="0" applyNumberFormat="1" applyFont="1" applyFill="1" applyBorder="1" applyAlignment="1">
      <alignment horizontal="center" vertical="center" wrapText="1"/>
    </xf>
    <xf numFmtId="169" fontId="54" fillId="2" borderId="36" xfId="0" applyNumberFormat="1" applyFont="1" applyFill="1" applyBorder="1" applyAlignment="1">
      <alignment horizontal="center" vertical="center" wrapText="1"/>
    </xf>
    <xf numFmtId="169" fontId="54" fillId="2" borderId="37" xfId="0" applyNumberFormat="1" applyFont="1" applyFill="1" applyBorder="1" applyAlignment="1">
      <alignment horizontal="center" vertical="center" wrapText="1"/>
    </xf>
    <xf numFmtId="1" fontId="51" fillId="2" borderId="16" xfId="0" applyNumberFormat="1" applyFont="1" applyFill="1" applyBorder="1" applyAlignment="1">
      <alignment horizontal="center" vertical="center"/>
    </xf>
    <xf numFmtId="1" fontId="51" fillId="2" borderId="0" xfId="0" applyNumberFormat="1" applyFont="1" applyFill="1" applyAlignment="1">
      <alignment horizontal="center" vertical="center"/>
    </xf>
    <xf numFmtId="9" fontId="57" fillId="2" borderId="56" xfId="0" applyNumberFormat="1" applyFont="1" applyFill="1" applyBorder="1" applyAlignment="1">
      <alignment horizontal="center" vertical="center" wrapText="1"/>
    </xf>
    <xf numFmtId="9" fontId="57" fillId="2" borderId="70" xfId="0" applyNumberFormat="1" applyFont="1" applyFill="1" applyBorder="1" applyAlignment="1">
      <alignment horizontal="center" vertical="center" wrapText="1"/>
    </xf>
    <xf numFmtId="2" fontId="8" fillId="2" borderId="33" xfId="0" applyNumberFormat="1" applyFont="1" applyFill="1" applyBorder="1" applyAlignment="1">
      <alignment horizontal="center" vertical="center"/>
    </xf>
    <xf numFmtId="9" fontId="54" fillId="2" borderId="37" xfId="0" applyNumberFormat="1" applyFont="1" applyFill="1" applyBorder="1" applyAlignment="1">
      <alignment horizontal="center" vertical="center"/>
    </xf>
    <xf numFmtId="4" fontId="54" fillId="2" borderId="32" xfId="0" applyNumberFormat="1" applyFont="1" applyFill="1" applyBorder="1" applyAlignment="1">
      <alignment horizontal="center" vertical="center"/>
    </xf>
    <xf numFmtId="4" fontId="54" fillId="2" borderId="28" xfId="0" applyNumberFormat="1" applyFont="1" applyFill="1" applyBorder="1" applyAlignment="1">
      <alignment horizontal="center" vertical="center"/>
    </xf>
    <xf numFmtId="4" fontId="54" fillId="2" borderId="29" xfId="0" applyNumberFormat="1" applyFont="1" applyFill="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1" fontId="54" fillId="2" borderId="1" xfId="0" applyNumberFormat="1" applyFont="1" applyFill="1" applyBorder="1" applyAlignment="1">
      <alignment horizontal="center" vertical="center" wrapText="1"/>
    </xf>
    <xf numFmtId="1" fontId="54" fillId="2" borderId="1" xfId="0" applyNumberFormat="1" applyFont="1" applyFill="1" applyBorder="1" applyAlignment="1">
      <alignment horizontal="center" vertical="center"/>
    </xf>
    <xf numFmtId="0" fontId="8" fillId="2" borderId="28" xfId="0" applyFont="1" applyFill="1" applyBorder="1" applyAlignment="1">
      <alignment horizontal="left" vertical="center" wrapText="1"/>
    </xf>
    <xf numFmtId="44" fontId="8" fillId="0" borderId="27" xfId="303" applyFont="1" applyBorder="1" applyAlignment="1">
      <alignment horizontal="center" vertical="center"/>
    </xf>
    <xf numFmtId="44" fontId="8" fillId="0" borderId="28" xfId="303" applyFont="1" applyBorder="1" applyAlignment="1">
      <alignment horizontal="center" vertical="center"/>
    </xf>
    <xf numFmtId="44" fontId="8" fillId="0" borderId="29" xfId="303" applyFont="1" applyBorder="1" applyAlignment="1">
      <alignment horizontal="center" vertical="center"/>
    </xf>
    <xf numFmtId="14" fontId="8" fillId="0" borderId="27" xfId="0" applyNumberFormat="1" applyFont="1" applyBorder="1" applyAlignment="1">
      <alignment horizontal="center" vertical="center"/>
    </xf>
    <xf numFmtId="14" fontId="8" fillId="0" borderId="28" xfId="0" applyNumberFormat="1" applyFont="1" applyBorder="1" applyAlignment="1">
      <alignment horizontal="center" vertical="center"/>
    </xf>
    <xf numFmtId="14" fontId="8" fillId="0" borderId="29" xfId="0" applyNumberFormat="1" applyFont="1" applyBorder="1" applyAlignment="1">
      <alignment horizontal="center" vertical="center"/>
    </xf>
    <xf numFmtId="14" fontId="54" fillId="2" borderId="32" xfId="0" applyNumberFormat="1" applyFont="1" applyFill="1" applyBorder="1" applyAlignment="1">
      <alignment horizontal="center" vertical="center"/>
    </xf>
    <xf numFmtId="14" fontId="54" fillId="2" borderId="29" xfId="0" applyNumberFormat="1" applyFont="1" applyFill="1" applyBorder="1" applyAlignment="1">
      <alignment horizontal="center" vertical="center"/>
    </xf>
    <xf numFmtId="9" fontId="54" fillId="2" borderId="27" xfId="305" applyFont="1" applyFill="1" applyBorder="1" applyAlignment="1">
      <alignment horizontal="center" vertical="center" wrapText="1"/>
    </xf>
    <xf numFmtId="9" fontId="54" fillId="2" borderId="28" xfId="305" applyFont="1" applyFill="1" applyBorder="1" applyAlignment="1">
      <alignment horizontal="center" vertical="center" wrapText="1"/>
    </xf>
    <xf numFmtId="9" fontId="54" fillId="2" borderId="29" xfId="305" applyFont="1" applyFill="1" applyBorder="1" applyAlignment="1">
      <alignment horizontal="center" vertical="center" wrapText="1"/>
    </xf>
    <xf numFmtId="0" fontId="54" fillId="2" borderId="27" xfId="0" applyFont="1" applyFill="1" applyBorder="1"/>
    <xf numFmtId="0" fontId="54" fillId="2" borderId="28" xfId="0" applyFont="1" applyFill="1" applyBorder="1"/>
    <xf numFmtId="0" fontId="54" fillId="2" borderId="29" xfId="0" applyFont="1" applyFill="1" applyBorder="1"/>
    <xf numFmtId="0" fontId="3" fillId="0" borderId="1" xfId="0" applyFont="1" applyBorder="1" applyAlignment="1">
      <alignment horizontal="center" vertical="center" wrapText="1"/>
    </xf>
    <xf numFmtId="9" fontId="68" fillId="0" borderId="56" xfId="305" applyFont="1" applyBorder="1" applyAlignment="1">
      <alignment horizontal="center" vertical="center" wrapText="1"/>
    </xf>
    <xf numFmtId="9" fontId="68" fillId="0" borderId="68" xfId="305" applyFont="1" applyBorder="1" applyAlignment="1">
      <alignment horizontal="center" vertical="center" wrapText="1"/>
    </xf>
    <xf numFmtId="9" fontId="68" fillId="0" borderId="70" xfId="305" applyFont="1" applyBorder="1" applyAlignment="1">
      <alignment horizontal="center" vertical="center" wrapText="1"/>
    </xf>
    <xf numFmtId="0" fontId="8" fillId="2" borderId="1" xfId="0" applyFont="1" applyFill="1" applyBorder="1" applyAlignment="1">
      <alignment horizontal="left" vertical="center" wrapText="1"/>
    </xf>
    <xf numFmtId="44" fontId="54" fillId="2" borderId="90" xfId="303" applyFont="1" applyFill="1" applyBorder="1" applyAlignment="1">
      <alignment horizontal="center" vertical="center"/>
    </xf>
    <xf numFmtId="44" fontId="54" fillId="2" borderId="98" xfId="303" applyFont="1" applyFill="1" applyBorder="1" applyAlignment="1">
      <alignment horizontal="center" vertical="center"/>
    </xf>
    <xf numFmtId="44" fontId="54" fillId="2" borderId="99" xfId="303" applyFont="1" applyFill="1" applyBorder="1" applyAlignment="1">
      <alignment horizontal="center" vertical="center"/>
    </xf>
    <xf numFmtId="44" fontId="54" fillId="2" borderId="100" xfId="303" applyFont="1" applyFill="1" applyBorder="1" applyAlignment="1">
      <alignment horizontal="center" vertical="center"/>
    </xf>
    <xf numFmtId="14" fontId="54" fillId="2" borderId="59" xfId="0" applyNumberFormat="1" applyFont="1" applyFill="1" applyBorder="1" applyAlignment="1">
      <alignment horizontal="center" vertical="center"/>
    </xf>
    <xf numFmtId="14" fontId="54" fillId="2" borderId="38" xfId="0" applyNumberFormat="1" applyFont="1" applyFill="1" applyBorder="1" applyAlignment="1">
      <alignment horizontal="center" vertical="center"/>
    </xf>
    <xf numFmtId="14" fontId="54" fillId="2" borderId="37" xfId="0" applyNumberFormat="1" applyFont="1" applyFill="1" applyBorder="1" applyAlignment="1">
      <alignment horizontal="center" vertical="center"/>
    </xf>
    <xf numFmtId="14" fontId="54" fillId="2" borderId="36" xfId="0" applyNumberFormat="1" applyFont="1" applyFill="1" applyBorder="1" applyAlignment="1">
      <alignment horizontal="center" vertical="center"/>
    </xf>
    <xf numFmtId="10" fontId="8" fillId="2" borderId="32" xfId="0" applyNumberFormat="1" applyFont="1" applyFill="1" applyBorder="1" applyAlignment="1">
      <alignment horizontal="center" vertical="center"/>
    </xf>
    <xf numFmtId="10" fontId="8" fillId="2" borderId="28" xfId="0" applyNumberFormat="1" applyFont="1" applyFill="1" applyBorder="1" applyAlignment="1">
      <alignment horizontal="center" vertical="center"/>
    </xf>
    <xf numFmtId="10" fontId="8" fillId="2" borderId="104" xfId="0" applyNumberFormat="1" applyFont="1" applyFill="1" applyBorder="1" applyAlignment="1">
      <alignment horizontal="center" vertical="center"/>
    </xf>
    <xf numFmtId="9" fontId="68" fillId="0" borderId="32" xfId="305" applyFont="1" applyBorder="1" applyAlignment="1">
      <alignment horizontal="center" vertical="center" wrapText="1"/>
    </xf>
    <xf numFmtId="9" fontId="68" fillId="0" borderId="28" xfId="305" applyFont="1" applyBorder="1" applyAlignment="1">
      <alignment horizontal="center" vertical="center" wrapText="1"/>
    </xf>
    <xf numFmtId="9" fontId="68" fillId="0" borderId="29" xfId="305" applyFont="1" applyBorder="1" applyAlignment="1">
      <alignment horizontal="center" vertical="center" wrapText="1"/>
    </xf>
    <xf numFmtId="10" fontId="8" fillId="2" borderId="95" xfId="0" applyNumberFormat="1" applyFont="1" applyFill="1" applyBorder="1" applyAlignment="1">
      <alignment horizontal="center" vertical="center"/>
    </xf>
    <xf numFmtId="10" fontId="8" fillId="2" borderId="96" xfId="0" applyNumberFormat="1" applyFont="1" applyFill="1" applyBorder="1" applyAlignment="1">
      <alignment horizontal="center" vertical="center"/>
    </xf>
    <xf numFmtId="10" fontId="8" fillId="2" borderId="97" xfId="0" applyNumberFormat="1" applyFont="1" applyFill="1" applyBorder="1" applyAlignment="1">
      <alignment horizontal="center" vertical="center"/>
    </xf>
    <xf numFmtId="44" fontId="54" fillId="2" borderId="37" xfId="303" applyFont="1" applyFill="1" applyBorder="1" applyAlignment="1">
      <alignment horizontal="center" vertical="center"/>
    </xf>
    <xf numFmtId="44" fontId="54" fillId="2" borderId="34" xfId="303" applyFont="1" applyFill="1" applyBorder="1" applyAlignment="1">
      <alignment horizontal="center" vertical="center"/>
    </xf>
    <xf numFmtId="9" fontId="69" fillId="0" borderId="101" xfId="305" applyFont="1" applyBorder="1" applyAlignment="1">
      <alignment horizontal="center" vertical="center" wrapText="1"/>
    </xf>
    <xf numFmtId="9" fontId="69" fillId="0" borderId="102" xfId="305" applyFont="1" applyBorder="1" applyAlignment="1">
      <alignment horizontal="center" vertical="center" wrapText="1"/>
    </xf>
    <xf numFmtId="9" fontId="69" fillId="0" borderId="103" xfId="305" applyFont="1" applyBorder="1" applyAlignment="1">
      <alignment horizontal="center"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44" fontId="8" fillId="0" borderId="1" xfId="303" applyFont="1" applyBorder="1" applyAlignment="1">
      <alignment horizontal="center" vertical="center"/>
    </xf>
    <xf numFmtId="14" fontId="54" fillId="2" borderId="27" xfId="0" applyNumberFormat="1" applyFont="1" applyFill="1" applyBorder="1" applyAlignment="1">
      <alignment horizontal="center" vertical="center"/>
    </xf>
    <xf numFmtId="14" fontId="54" fillId="2" borderId="33" xfId="0" applyNumberFormat="1" applyFont="1" applyFill="1" applyBorder="1" applyAlignment="1">
      <alignment horizontal="center" vertical="center"/>
    </xf>
    <xf numFmtId="9" fontId="8" fillId="2" borderId="60" xfId="0" applyNumberFormat="1" applyFont="1" applyFill="1" applyBorder="1" applyAlignment="1">
      <alignment horizontal="center" vertical="center"/>
    </xf>
    <xf numFmtId="9" fontId="8" fillId="2" borderId="69" xfId="0" applyNumberFormat="1" applyFont="1" applyFill="1" applyBorder="1" applyAlignment="1">
      <alignment horizontal="center" vertical="center"/>
    </xf>
    <xf numFmtId="9" fontId="8" fillId="2" borderId="81" xfId="0" applyNumberFormat="1" applyFont="1" applyFill="1" applyBorder="1" applyAlignment="1">
      <alignment horizontal="center" vertical="center"/>
    </xf>
    <xf numFmtId="44" fontId="54" fillId="2" borderId="79" xfId="303" applyFont="1" applyFill="1" applyBorder="1" applyAlignment="1">
      <alignment horizontal="center" vertical="center"/>
    </xf>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KPT06_fill" xfId="304" xr:uid="{00000000-0005-0000-0000-000023000000}"/>
    <cellStyle name="Millares 10" xfId="41" xr:uid="{00000000-0005-0000-0000-000024000000}"/>
    <cellStyle name="Millares 2" xfId="3" xr:uid="{00000000-0005-0000-0000-000025000000}"/>
    <cellStyle name="Millares 2 2" xfId="130" xr:uid="{00000000-0005-0000-0000-000026000000}"/>
    <cellStyle name="Millares 2 2 2" xfId="209" xr:uid="{00000000-0005-0000-0000-000027000000}"/>
    <cellStyle name="Millares 2 2 2 2" xfId="227" xr:uid="{00000000-0005-0000-0000-000028000000}"/>
    <cellStyle name="Millares 2 2 2 2 2" xfId="299" xr:uid="{00000000-0005-0000-0000-000029000000}"/>
    <cellStyle name="Millares 2 2 2 2 3" xfId="263" xr:uid="{00000000-0005-0000-0000-00002A000000}"/>
    <cellStyle name="Millares 2 2 2 3" xfId="281" xr:uid="{00000000-0005-0000-0000-00002B000000}"/>
    <cellStyle name="Millares 2 2 2 4" xfId="245" xr:uid="{00000000-0005-0000-0000-00002C000000}"/>
    <cellStyle name="Millares 2 2 3" xfId="218" xr:uid="{00000000-0005-0000-0000-00002D000000}"/>
    <cellStyle name="Millares 2 2 3 2" xfId="290" xr:uid="{00000000-0005-0000-0000-00002E000000}"/>
    <cellStyle name="Millares 2 2 3 3" xfId="254" xr:uid="{00000000-0005-0000-0000-00002F000000}"/>
    <cellStyle name="Millares 2 2 4" xfId="272" xr:uid="{00000000-0005-0000-0000-000030000000}"/>
    <cellStyle name="Millares 2 2 5" xfId="236" xr:uid="{00000000-0005-0000-0000-000031000000}"/>
    <cellStyle name="Millares 2 3" xfId="202" xr:uid="{00000000-0005-0000-0000-000032000000}"/>
    <cellStyle name="Millares 2 3 2" xfId="211" xr:uid="{00000000-0005-0000-0000-000033000000}"/>
    <cellStyle name="Millares 2 3 2 2" xfId="229" xr:uid="{00000000-0005-0000-0000-000034000000}"/>
    <cellStyle name="Millares 2 3 2 2 2" xfId="301" xr:uid="{00000000-0005-0000-0000-000035000000}"/>
    <cellStyle name="Millares 2 3 2 2 3" xfId="265" xr:uid="{00000000-0005-0000-0000-000036000000}"/>
    <cellStyle name="Millares 2 3 2 3" xfId="283" xr:uid="{00000000-0005-0000-0000-000037000000}"/>
    <cellStyle name="Millares 2 3 2 4" xfId="247" xr:uid="{00000000-0005-0000-0000-000038000000}"/>
    <cellStyle name="Millares 2 3 3" xfId="220" xr:uid="{00000000-0005-0000-0000-000039000000}"/>
    <cellStyle name="Millares 2 3 3 2" xfId="292" xr:uid="{00000000-0005-0000-0000-00003A000000}"/>
    <cellStyle name="Millares 2 3 3 3" xfId="256" xr:uid="{00000000-0005-0000-0000-00003B000000}"/>
    <cellStyle name="Millares 2 3 4" xfId="274" xr:uid="{00000000-0005-0000-0000-00003C000000}"/>
    <cellStyle name="Millares 2 3 5" xfId="238" xr:uid="{00000000-0005-0000-0000-00003D000000}"/>
    <cellStyle name="Millares 2 4" xfId="207" xr:uid="{00000000-0005-0000-0000-00003E000000}"/>
    <cellStyle name="Millares 2 4 2" xfId="225" xr:uid="{00000000-0005-0000-0000-00003F000000}"/>
    <cellStyle name="Millares 2 4 2 2" xfId="297" xr:uid="{00000000-0005-0000-0000-000040000000}"/>
    <cellStyle name="Millares 2 4 2 3" xfId="261" xr:uid="{00000000-0005-0000-0000-000041000000}"/>
    <cellStyle name="Millares 2 4 3" xfId="279" xr:uid="{00000000-0005-0000-0000-000042000000}"/>
    <cellStyle name="Millares 2 4 4" xfId="243" xr:uid="{00000000-0005-0000-0000-000043000000}"/>
    <cellStyle name="Millares 2 5" xfId="216" xr:uid="{00000000-0005-0000-0000-000044000000}"/>
    <cellStyle name="Millares 2 5 2" xfId="288" xr:uid="{00000000-0005-0000-0000-000045000000}"/>
    <cellStyle name="Millares 2 5 3" xfId="252" xr:uid="{00000000-0005-0000-0000-000046000000}"/>
    <cellStyle name="Millares 2 6" xfId="270" xr:uid="{00000000-0005-0000-0000-000047000000}"/>
    <cellStyle name="Millares 2 7" xfId="234" xr:uid="{00000000-0005-0000-0000-000048000000}"/>
    <cellStyle name="Millares 2 8" xfId="59" xr:uid="{00000000-0005-0000-0000-000049000000}"/>
    <cellStyle name="Millares 3" xfId="124" xr:uid="{00000000-0005-0000-0000-00004A000000}"/>
    <cellStyle name="Millares 3 2" xfId="208" xr:uid="{00000000-0005-0000-0000-00004B000000}"/>
    <cellStyle name="Millares 3 2 2" xfId="226" xr:uid="{00000000-0005-0000-0000-00004C000000}"/>
    <cellStyle name="Millares 3 2 2 2" xfId="298" xr:uid="{00000000-0005-0000-0000-00004D000000}"/>
    <cellStyle name="Millares 3 2 2 3" xfId="262" xr:uid="{00000000-0005-0000-0000-00004E000000}"/>
    <cellStyle name="Millares 3 2 3" xfId="280" xr:uid="{00000000-0005-0000-0000-00004F000000}"/>
    <cellStyle name="Millares 3 2 4" xfId="244" xr:uid="{00000000-0005-0000-0000-000050000000}"/>
    <cellStyle name="Millares 3 3" xfId="217" xr:uid="{00000000-0005-0000-0000-000051000000}"/>
    <cellStyle name="Millares 3 3 2" xfId="289" xr:uid="{00000000-0005-0000-0000-000052000000}"/>
    <cellStyle name="Millares 3 3 3" xfId="253" xr:uid="{00000000-0005-0000-0000-000053000000}"/>
    <cellStyle name="Millares 3 4" xfId="271" xr:uid="{00000000-0005-0000-0000-000054000000}"/>
    <cellStyle name="Millares 3 5" xfId="235" xr:uid="{00000000-0005-0000-0000-000055000000}"/>
    <cellStyle name="Millares 4" xfId="194" xr:uid="{00000000-0005-0000-0000-000056000000}"/>
    <cellStyle name="Millares 4 2" xfId="210" xr:uid="{00000000-0005-0000-0000-000057000000}"/>
    <cellStyle name="Millares 4 2 2" xfId="228" xr:uid="{00000000-0005-0000-0000-000058000000}"/>
    <cellStyle name="Millares 4 2 2 2" xfId="300" xr:uid="{00000000-0005-0000-0000-000059000000}"/>
    <cellStyle name="Millares 4 2 2 3" xfId="264" xr:uid="{00000000-0005-0000-0000-00005A000000}"/>
    <cellStyle name="Millares 4 2 3" xfId="282" xr:uid="{00000000-0005-0000-0000-00005B000000}"/>
    <cellStyle name="Millares 4 2 4" xfId="246" xr:uid="{00000000-0005-0000-0000-00005C000000}"/>
    <cellStyle name="Millares 4 3" xfId="219" xr:uid="{00000000-0005-0000-0000-00005D000000}"/>
    <cellStyle name="Millares 4 3 2" xfId="291" xr:uid="{00000000-0005-0000-0000-00005E000000}"/>
    <cellStyle name="Millares 4 3 3" xfId="255" xr:uid="{00000000-0005-0000-0000-00005F000000}"/>
    <cellStyle name="Millares 4 4" xfId="273" xr:uid="{00000000-0005-0000-0000-000060000000}"/>
    <cellStyle name="Millares 4 5" xfId="237" xr:uid="{00000000-0005-0000-0000-000061000000}"/>
    <cellStyle name="Millares 5" xfId="206" xr:uid="{00000000-0005-0000-0000-000062000000}"/>
    <cellStyle name="Millares 5 2" xfId="224" xr:uid="{00000000-0005-0000-0000-000063000000}"/>
    <cellStyle name="Millares 5 2 2" xfId="296" xr:uid="{00000000-0005-0000-0000-000064000000}"/>
    <cellStyle name="Millares 5 2 3" xfId="260" xr:uid="{00000000-0005-0000-0000-000065000000}"/>
    <cellStyle name="Millares 5 3" xfId="278" xr:uid="{00000000-0005-0000-0000-000066000000}"/>
    <cellStyle name="Millares 5 4" xfId="242" xr:uid="{00000000-0005-0000-0000-000067000000}"/>
    <cellStyle name="Millares 6" xfId="215" xr:uid="{00000000-0005-0000-0000-000068000000}"/>
    <cellStyle name="Millares 6 2" xfId="287" xr:uid="{00000000-0005-0000-0000-000069000000}"/>
    <cellStyle name="Millares 6 3" xfId="251" xr:uid="{00000000-0005-0000-0000-00006A000000}"/>
    <cellStyle name="Millares 7" xfId="269" xr:uid="{00000000-0005-0000-0000-00006B000000}"/>
    <cellStyle name="Millares 8" xfId="233" xr:uid="{00000000-0005-0000-0000-00006C000000}"/>
    <cellStyle name="Millares 9" xfId="53" xr:uid="{00000000-0005-0000-0000-00006D000000}"/>
    <cellStyle name="Moneda" xfId="303" builtinId="4"/>
    <cellStyle name="Moneda [0] 2" xfId="48" xr:uid="{00000000-0005-0000-0000-00006F000000}"/>
    <cellStyle name="Moneda [0] 2 2" xfId="55" xr:uid="{00000000-0005-0000-0000-000070000000}"/>
    <cellStyle name="Moneda [0] 2 2 2" xfId="126" xr:uid="{00000000-0005-0000-0000-000071000000}"/>
    <cellStyle name="Moneda [0] 2 3" xfId="121" xr:uid="{00000000-0005-0000-0000-000072000000}"/>
    <cellStyle name="Moneda [0] 3" xfId="51" xr:uid="{00000000-0005-0000-0000-000073000000}"/>
    <cellStyle name="Moneda [0] 3 2" xfId="204" xr:uid="{00000000-0005-0000-0000-000074000000}"/>
    <cellStyle name="Moneda [0] 3 2 2" xfId="222" xr:uid="{00000000-0005-0000-0000-000075000000}"/>
    <cellStyle name="Moneda [0] 3 2 2 2" xfId="294" xr:uid="{00000000-0005-0000-0000-000076000000}"/>
    <cellStyle name="Moneda [0] 3 2 2 3" xfId="258" xr:uid="{00000000-0005-0000-0000-000077000000}"/>
    <cellStyle name="Moneda [0] 3 2 3" xfId="276" xr:uid="{00000000-0005-0000-0000-000078000000}"/>
    <cellStyle name="Moneda [0] 3 2 4" xfId="240" xr:uid="{00000000-0005-0000-0000-000079000000}"/>
    <cellStyle name="Moneda [0] 3 3" xfId="213" xr:uid="{00000000-0005-0000-0000-00007A000000}"/>
    <cellStyle name="Moneda [0] 3 3 2" xfId="285" xr:uid="{00000000-0005-0000-0000-00007B000000}"/>
    <cellStyle name="Moneda [0] 3 3 3" xfId="249" xr:uid="{00000000-0005-0000-0000-00007C000000}"/>
    <cellStyle name="Moneda [0] 3 4" xfId="267" xr:uid="{00000000-0005-0000-0000-00007D000000}"/>
    <cellStyle name="Moneda [0] 3 5" xfId="231" xr:uid="{00000000-0005-0000-0000-00007E000000}"/>
    <cellStyle name="Moneda [0] 4" xfId="205" xr:uid="{00000000-0005-0000-0000-00007F000000}"/>
    <cellStyle name="Moneda [0] 4 2" xfId="223" xr:uid="{00000000-0005-0000-0000-000080000000}"/>
    <cellStyle name="Moneda [0] 4 2 2" xfId="295" xr:uid="{00000000-0005-0000-0000-000081000000}"/>
    <cellStyle name="Moneda [0] 4 2 3" xfId="259" xr:uid="{00000000-0005-0000-0000-000082000000}"/>
    <cellStyle name="Moneda [0] 4 3" xfId="277" xr:uid="{00000000-0005-0000-0000-000083000000}"/>
    <cellStyle name="Moneda [0] 4 4" xfId="241" xr:uid="{00000000-0005-0000-0000-000084000000}"/>
    <cellStyle name="Moneda [0] 5" xfId="214" xr:uid="{00000000-0005-0000-0000-000085000000}"/>
    <cellStyle name="Moneda [0] 5 2" xfId="286" xr:uid="{00000000-0005-0000-0000-000086000000}"/>
    <cellStyle name="Moneda [0] 5 3" xfId="250" xr:uid="{00000000-0005-0000-0000-000087000000}"/>
    <cellStyle name="Moneda [0] 6" xfId="268" xr:uid="{00000000-0005-0000-0000-000088000000}"/>
    <cellStyle name="Moneda [0] 7" xfId="232" xr:uid="{00000000-0005-0000-0000-000089000000}"/>
    <cellStyle name="Moneda [0] 8" xfId="52" xr:uid="{00000000-0005-0000-0000-00008A000000}"/>
    <cellStyle name="Moneda [0] 9" xfId="45" xr:uid="{00000000-0005-0000-0000-00008B000000}"/>
    <cellStyle name="Moneda 10" xfId="66" xr:uid="{00000000-0005-0000-0000-00008C000000}"/>
    <cellStyle name="Moneda 10 2" xfId="137" xr:uid="{00000000-0005-0000-0000-00008D000000}"/>
    <cellStyle name="Moneda 11" xfId="67" xr:uid="{00000000-0005-0000-0000-00008E000000}"/>
    <cellStyle name="Moneda 11 2" xfId="138" xr:uid="{00000000-0005-0000-0000-00008F000000}"/>
    <cellStyle name="Moneda 12" xfId="68" xr:uid="{00000000-0005-0000-0000-000090000000}"/>
    <cellStyle name="Moneda 12 2" xfId="139" xr:uid="{00000000-0005-0000-0000-000091000000}"/>
    <cellStyle name="Moneda 13" xfId="69" xr:uid="{00000000-0005-0000-0000-000092000000}"/>
    <cellStyle name="Moneda 13 2" xfId="140" xr:uid="{00000000-0005-0000-0000-000093000000}"/>
    <cellStyle name="Moneda 14" xfId="70" xr:uid="{00000000-0005-0000-0000-000094000000}"/>
    <cellStyle name="Moneda 14 2" xfId="141" xr:uid="{00000000-0005-0000-0000-000095000000}"/>
    <cellStyle name="Moneda 15" xfId="71" xr:uid="{00000000-0005-0000-0000-000096000000}"/>
    <cellStyle name="Moneda 15 2" xfId="142" xr:uid="{00000000-0005-0000-0000-000097000000}"/>
    <cellStyle name="Moneda 16" xfId="72" xr:uid="{00000000-0005-0000-0000-000098000000}"/>
    <cellStyle name="Moneda 16 2" xfId="143" xr:uid="{00000000-0005-0000-0000-000099000000}"/>
    <cellStyle name="Moneda 17" xfId="73" xr:uid="{00000000-0005-0000-0000-00009A000000}"/>
    <cellStyle name="Moneda 17 2" xfId="144" xr:uid="{00000000-0005-0000-0000-00009B000000}"/>
    <cellStyle name="Moneda 18" xfId="74" xr:uid="{00000000-0005-0000-0000-00009C000000}"/>
    <cellStyle name="Moneda 18 2" xfId="145" xr:uid="{00000000-0005-0000-0000-00009D000000}"/>
    <cellStyle name="Moneda 19" xfId="75" xr:uid="{00000000-0005-0000-0000-00009E000000}"/>
    <cellStyle name="Moneda 19 2" xfId="146" xr:uid="{00000000-0005-0000-0000-00009F000000}"/>
    <cellStyle name="Moneda 2" xfId="2" xr:uid="{00000000-0005-0000-0000-0000A0000000}"/>
    <cellStyle name="Moneda 2 2" xfId="128" xr:uid="{00000000-0005-0000-0000-0000A1000000}"/>
    <cellStyle name="Moneda 2 3" xfId="57" xr:uid="{00000000-0005-0000-0000-0000A2000000}"/>
    <cellStyle name="Moneda 20" xfId="76" xr:uid="{00000000-0005-0000-0000-0000A3000000}"/>
    <cellStyle name="Moneda 20 2" xfId="147" xr:uid="{00000000-0005-0000-0000-0000A4000000}"/>
    <cellStyle name="Moneda 21" xfId="79" xr:uid="{00000000-0005-0000-0000-0000A5000000}"/>
    <cellStyle name="Moneda 21 2" xfId="150" xr:uid="{00000000-0005-0000-0000-0000A6000000}"/>
    <cellStyle name="Moneda 22" xfId="78" xr:uid="{00000000-0005-0000-0000-0000A7000000}"/>
    <cellStyle name="Moneda 22 2" xfId="149" xr:uid="{00000000-0005-0000-0000-0000A8000000}"/>
    <cellStyle name="Moneda 23" xfId="56" xr:uid="{00000000-0005-0000-0000-0000A9000000}"/>
    <cellStyle name="Moneda 23 2" xfId="127" xr:uid="{00000000-0005-0000-0000-0000AA000000}"/>
    <cellStyle name="Moneda 24" xfId="77" xr:uid="{00000000-0005-0000-0000-0000AB000000}"/>
    <cellStyle name="Moneda 24 2" xfId="148" xr:uid="{00000000-0005-0000-0000-0000AC000000}"/>
    <cellStyle name="Moneda 25" xfId="80" xr:uid="{00000000-0005-0000-0000-0000AD000000}"/>
    <cellStyle name="Moneda 25 2" xfId="151" xr:uid="{00000000-0005-0000-0000-0000AE000000}"/>
    <cellStyle name="Moneda 26" xfId="81" xr:uid="{00000000-0005-0000-0000-0000AF000000}"/>
    <cellStyle name="Moneda 26 2" xfId="152" xr:uid="{00000000-0005-0000-0000-0000B0000000}"/>
    <cellStyle name="Moneda 27" xfId="82" xr:uid="{00000000-0005-0000-0000-0000B1000000}"/>
    <cellStyle name="Moneda 27 2" xfId="153" xr:uid="{00000000-0005-0000-0000-0000B2000000}"/>
    <cellStyle name="Moneda 28" xfId="83" xr:uid="{00000000-0005-0000-0000-0000B3000000}"/>
    <cellStyle name="Moneda 28 2" xfId="154" xr:uid="{00000000-0005-0000-0000-0000B4000000}"/>
    <cellStyle name="Moneda 29" xfId="84" xr:uid="{00000000-0005-0000-0000-0000B5000000}"/>
    <cellStyle name="Moneda 29 2" xfId="155" xr:uid="{00000000-0005-0000-0000-0000B6000000}"/>
    <cellStyle name="Moneda 3" xfId="58" xr:uid="{00000000-0005-0000-0000-0000B7000000}"/>
    <cellStyle name="Moneda 3 2" xfId="129" xr:uid="{00000000-0005-0000-0000-0000B8000000}"/>
    <cellStyle name="Moneda 30" xfId="85" xr:uid="{00000000-0005-0000-0000-0000B9000000}"/>
    <cellStyle name="Moneda 30 2" xfId="156" xr:uid="{00000000-0005-0000-0000-0000BA000000}"/>
    <cellStyle name="Moneda 31" xfId="86" xr:uid="{00000000-0005-0000-0000-0000BB000000}"/>
    <cellStyle name="Moneda 31 2" xfId="157" xr:uid="{00000000-0005-0000-0000-0000BC000000}"/>
    <cellStyle name="Moneda 32" xfId="87" xr:uid="{00000000-0005-0000-0000-0000BD000000}"/>
    <cellStyle name="Moneda 32 2" xfId="158" xr:uid="{00000000-0005-0000-0000-0000BE000000}"/>
    <cellStyle name="Moneda 33" xfId="88" xr:uid="{00000000-0005-0000-0000-0000BF000000}"/>
    <cellStyle name="Moneda 33 2" xfId="159" xr:uid="{00000000-0005-0000-0000-0000C0000000}"/>
    <cellStyle name="Moneda 34" xfId="89" xr:uid="{00000000-0005-0000-0000-0000C1000000}"/>
    <cellStyle name="Moneda 34 2" xfId="160" xr:uid="{00000000-0005-0000-0000-0000C2000000}"/>
    <cellStyle name="Moneda 35" xfId="90" xr:uid="{00000000-0005-0000-0000-0000C3000000}"/>
    <cellStyle name="Moneda 35 2" xfId="161" xr:uid="{00000000-0005-0000-0000-0000C4000000}"/>
    <cellStyle name="Moneda 36" xfId="91" xr:uid="{00000000-0005-0000-0000-0000C5000000}"/>
    <cellStyle name="Moneda 36 2" xfId="162" xr:uid="{00000000-0005-0000-0000-0000C6000000}"/>
    <cellStyle name="Moneda 37" xfId="92" xr:uid="{00000000-0005-0000-0000-0000C7000000}"/>
    <cellStyle name="Moneda 37 2" xfId="163" xr:uid="{00000000-0005-0000-0000-0000C8000000}"/>
    <cellStyle name="Moneda 38" xfId="93" xr:uid="{00000000-0005-0000-0000-0000C9000000}"/>
    <cellStyle name="Moneda 38 2" xfId="164" xr:uid="{00000000-0005-0000-0000-0000CA000000}"/>
    <cellStyle name="Moneda 39" xfId="94" xr:uid="{00000000-0005-0000-0000-0000CB000000}"/>
    <cellStyle name="Moneda 39 2" xfId="165" xr:uid="{00000000-0005-0000-0000-0000CC000000}"/>
    <cellStyle name="Moneda 4" xfId="63" xr:uid="{00000000-0005-0000-0000-0000CD000000}"/>
    <cellStyle name="Moneda 4 2" xfId="134" xr:uid="{00000000-0005-0000-0000-0000CE000000}"/>
    <cellStyle name="Moneda 40" xfId="95" xr:uid="{00000000-0005-0000-0000-0000CF000000}"/>
    <cellStyle name="Moneda 40 2" xfId="166" xr:uid="{00000000-0005-0000-0000-0000D0000000}"/>
    <cellStyle name="Moneda 41" xfId="96" xr:uid="{00000000-0005-0000-0000-0000D1000000}"/>
    <cellStyle name="Moneda 41 2" xfId="167" xr:uid="{00000000-0005-0000-0000-0000D2000000}"/>
    <cellStyle name="Moneda 42" xfId="97" xr:uid="{00000000-0005-0000-0000-0000D3000000}"/>
    <cellStyle name="Moneda 42 2" xfId="168" xr:uid="{00000000-0005-0000-0000-0000D4000000}"/>
    <cellStyle name="Moneda 43" xfId="98" xr:uid="{00000000-0005-0000-0000-0000D5000000}"/>
    <cellStyle name="Moneda 43 2" xfId="169" xr:uid="{00000000-0005-0000-0000-0000D6000000}"/>
    <cellStyle name="Moneda 44" xfId="99" xr:uid="{00000000-0005-0000-0000-0000D7000000}"/>
    <cellStyle name="Moneda 44 2" xfId="170" xr:uid="{00000000-0005-0000-0000-0000D8000000}"/>
    <cellStyle name="Moneda 45" xfId="100" xr:uid="{00000000-0005-0000-0000-0000D9000000}"/>
    <cellStyle name="Moneda 45 2" xfId="171" xr:uid="{00000000-0005-0000-0000-0000DA000000}"/>
    <cellStyle name="Moneda 46" xfId="101" xr:uid="{00000000-0005-0000-0000-0000DB000000}"/>
    <cellStyle name="Moneda 46 2" xfId="172" xr:uid="{00000000-0005-0000-0000-0000DC000000}"/>
    <cellStyle name="Moneda 47" xfId="102" xr:uid="{00000000-0005-0000-0000-0000DD000000}"/>
    <cellStyle name="Moneda 47 2" xfId="173" xr:uid="{00000000-0005-0000-0000-0000DE000000}"/>
    <cellStyle name="Moneda 48" xfId="103" xr:uid="{00000000-0005-0000-0000-0000DF000000}"/>
    <cellStyle name="Moneda 48 2" xfId="174" xr:uid="{00000000-0005-0000-0000-0000E0000000}"/>
    <cellStyle name="Moneda 49" xfId="104" xr:uid="{00000000-0005-0000-0000-0000E1000000}"/>
    <cellStyle name="Moneda 49 2" xfId="175" xr:uid="{00000000-0005-0000-0000-0000E2000000}"/>
    <cellStyle name="Moneda 5" xfId="61" xr:uid="{00000000-0005-0000-0000-0000E3000000}"/>
    <cellStyle name="Moneda 5 2" xfId="132" xr:uid="{00000000-0005-0000-0000-0000E4000000}"/>
    <cellStyle name="Moneda 50" xfId="105" xr:uid="{00000000-0005-0000-0000-0000E5000000}"/>
    <cellStyle name="Moneda 50 2" xfId="176" xr:uid="{00000000-0005-0000-0000-0000E6000000}"/>
    <cellStyle name="Moneda 51" xfId="106" xr:uid="{00000000-0005-0000-0000-0000E7000000}"/>
    <cellStyle name="Moneda 51 2" xfId="177" xr:uid="{00000000-0005-0000-0000-0000E8000000}"/>
    <cellStyle name="Moneda 52" xfId="107" xr:uid="{00000000-0005-0000-0000-0000E9000000}"/>
    <cellStyle name="Moneda 52 2" xfId="178" xr:uid="{00000000-0005-0000-0000-0000EA000000}"/>
    <cellStyle name="Moneda 53" xfId="108" xr:uid="{00000000-0005-0000-0000-0000EB000000}"/>
    <cellStyle name="Moneda 53 2" xfId="179" xr:uid="{00000000-0005-0000-0000-0000EC000000}"/>
    <cellStyle name="Moneda 54" xfId="109" xr:uid="{00000000-0005-0000-0000-0000ED000000}"/>
    <cellStyle name="Moneda 54 2" xfId="180" xr:uid="{00000000-0005-0000-0000-0000EE000000}"/>
    <cellStyle name="Moneda 55" xfId="110" xr:uid="{00000000-0005-0000-0000-0000EF000000}"/>
    <cellStyle name="Moneda 55 2" xfId="181" xr:uid="{00000000-0005-0000-0000-0000F0000000}"/>
    <cellStyle name="Moneda 56" xfId="111" xr:uid="{00000000-0005-0000-0000-0000F1000000}"/>
    <cellStyle name="Moneda 56 2" xfId="182" xr:uid="{00000000-0005-0000-0000-0000F2000000}"/>
    <cellStyle name="Moneda 57" xfId="112" xr:uid="{00000000-0005-0000-0000-0000F3000000}"/>
    <cellStyle name="Moneda 57 2" xfId="183" xr:uid="{00000000-0005-0000-0000-0000F4000000}"/>
    <cellStyle name="Moneda 58" xfId="113" xr:uid="{00000000-0005-0000-0000-0000F5000000}"/>
    <cellStyle name="Moneda 58 2" xfId="184" xr:uid="{00000000-0005-0000-0000-0000F6000000}"/>
    <cellStyle name="Moneda 59" xfId="114" xr:uid="{00000000-0005-0000-0000-0000F7000000}"/>
    <cellStyle name="Moneda 59 2" xfId="185" xr:uid="{00000000-0005-0000-0000-0000F8000000}"/>
    <cellStyle name="Moneda 6" xfId="54" xr:uid="{00000000-0005-0000-0000-0000F9000000}"/>
    <cellStyle name="Moneda 6 2" xfId="125" xr:uid="{00000000-0005-0000-0000-0000FA000000}"/>
    <cellStyle name="Moneda 60" xfId="117" xr:uid="{00000000-0005-0000-0000-0000FB000000}"/>
    <cellStyle name="Moneda 60 2" xfId="188" xr:uid="{00000000-0005-0000-0000-0000FC000000}"/>
    <cellStyle name="Moneda 61" xfId="115" xr:uid="{00000000-0005-0000-0000-0000FD000000}"/>
    <cellStyle name="Moneda 61 2" xfId="186" xr:uid="{00000000-0005-0000-0000-0000FE000000}"/>
    <cellStyle name="Moneda 62" xfId="60" xr:uid="{00000000-0005-0000-0000-0000FF000000}"/>
    <cellStyle name="Moneda 62 2" xfId="131" xr:uid="{00000000-0005-0000-0000-000000010000}"/>
    <cellStyle name="Moneda 63" xfId="116" xr:uid="{00000000-0005-0000-0000-000001010000}"/>
    <cellStyle name="Moneda 63 2" xfId="187" xr:uid="{00000000-0005-0000-0000-000002010000}"/>
    <cellStyle name="Moneda 64" xfId="118" xr:uid="{00000000-0005-0000-0000-000003010000}"/>
    <cellStyle name="Moneda 64 2" xfId="189" xr:uid="{00000000-0005-0000-0000-000004010000}"/>
    <cellStyle name="Moneda 65" xfId="119" xr:uid="{00000000-0005-0000-0000-000005010000}"/>
    <cellStyle name="Moneda 65 2" xfId="190" xr:uid="{00000000-0005-0000-0000-000006010000}"/>
    <cellStyle name="Moneda 66" xfId="120" xr:uid="{00000000-0005-0000-0000-000007010000}"/>
    <cellStyle name="Moneda 66 2" xfId="191" xr:uid="{00000000-0005-0000-0000-000008010000}"/>
    <cellStyle name="Moneda 67" xfId="122" xr:uid="{00000000-0005-0000-0000-000009010000}"/>
    <cellStyle name="Moneda 68" xfId="123" xr:uid="{00000000-0005-0000-0000-00000A010000}"/>
    <cellStyle name="Moneda 69" xfId="192" xr:uid="{00000000-0005-0000-0000-00000B010000}"/>
    <cellStyle name="Moneda 7" xfId="62" xr:uid="{00000000-0005-0000-0000-00000C010000}"/>
    <cellStyle name="Moneda 7 2" xfId="133" xr:uid="{00000000-0005-0000-0000-00000D010000}"/>
    <cellStyle name="Moneda 70" xfId="203" xr:uid="{00000000-0005-0000-0000-00000E010000}"/>
    <cellStyle name="Moneda 70 2" xfId="212" xr:uid="{00000000-0005-0000-0000-00000F010000}"/>
    <cellStyle name="Moneda 70 2 2" xfId="230" xr:uid="{00000000-0005-0000-0000-000010010000}"/>
    <cellStyle name="Moneda 70 2 2 2" xfId="302" xr:uid="{00000000-0005-0000-0000-000011010000}"/>
    <cellStyle name="Moneda 70 2 2 3" xfId="266" xr:uid="{00000000-0005-0000-0000-000012010000}"/>
    <cellStyle name="Moneda 70 2 3" xfId="284" xr:uid="{00000000-0005-0000-0000-000013010000}"/>
    <cellStyle name="Moneda 70 2 4" xfId="248" xr:uid="{00000000-0005-0000-0000-000014010000}"/>
    <cellStyle name="Moneda 70 3" xfId="221" xr:uid="{00000000-0005-0000-0000-000015010000}"/>
    <cellStyle name="Moneda 70 3 2" xfId="293" xr:uid="{00000000-0005-0000-0000-000016010000}"/>
    <cellStyle name="Moneda 70 3 3" xfId="257" xr:uid="{00000000-0005-0000-0000-000017010000}"/>
    <cellStyle name="Moneda 70 4" xfId="275" xr:uid="{00000000-0005-0000-0000-000018010000}"/>
    <cellStyle name="Moneda 70 5" xfId="239" xr:uid="{00000000-0005-0000-0000-000019010000}"/>
    <cellStyle name="Moneda 71" xfId="50" xr:uid="{00000000-0005-0000-0000-00001A010000}"/>
    <cellStyle name="Moneda 72" xfId="47" xr:uid="{00000000-0005-0000-0000-00001B010000}"/>
    <cellStyle name="Moneda 73" xfId="193" xr:uid="{00000000-0005-0000-0000-00001C010000}"/>
    <cellStyle name="Moneda 8" xfId="64" xr:uid="{00000000-0005-0000-0000-00001D010000}"/>
    <cellStyle name="Moneda 8 2" xfId="135" xr:uid="{00000000-0005-0000-0000-00001E010000}"/>
    <cellStyle name="Moneda 9" xfId="65" xr:uid="{00000000-0005-0000-0000-00001F010000}"/>
    <cellStyle name="Moneda 9 2" xfId="136" xr:uid="{00000000-0005-0000-0000-000020010000}"/>
    <cellStyle name="Neutral 2" xfId="195" xr:uid="{00000000-0005-0000-0000-000021010000}"/>
    <cellStyle name="Normal" xfId="0" builtinId="0"/>
    <cellStyle name="Normal 2" xfId="1" xr:uid="{00000000-0005-0000-0000-000023010000}"/>
    <cellStyle name="Normal 2 2" xfId="44" xr:uid="{00000000-0005-0000-0000-000024010000}"/>
    <cellStyle name="Normal 2 2 2" xfId="43" xr:uid="{00000000-0005-0000-0000-000025010000}"/>
    <cellStyle name="Normal 3" xfId="42" xr:uid="{00000000-0005-0000-0000-000026010000}"/>
    <cellStyle name="Normal 4" xfId="46" xr:uid="{00000000-0005-0000-0000-000027010000}"/>
    <cellStyle name="Notas" xfId="20" builtinId="10" customBuiltin="1"/>
    <cellStyle name="Numeric" xfId="6" xr:uid="{00000000-0005-0000-0000-000029010000}"/>
    <cellStyle name="Porcentaje" xfId="305" builtinId="5"/>
    <cellStyle name="Porcentaje 2" xfId="49" xr:uid="{00000000-0005-0000-0000-00002B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1</xdr:row>
      <xdr:rowOff>0</xdr:rowOff>
    </xdr:from>
    <xdr:ext cx="1413010" cy="1047750"/>
    <xdr:pic>
      <xdr:nvPicPr>
        <xdr:cNvPr id="3" name="Imagen 2">
          <a:extLst>
            <a:ext uri="{FF2B5EF4-FFF2-40B4-BE49-F238E27FC236}">
              <a16:creationId xmlns:a16="http://schemas.microsoft.com/office/drawing/2014/main" id="{38EB2087-B6F4-4762-ABD3-27374AD28C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392566</xdr:colOff>
      <xdr:row>0</xdr:row>
      <xdr:rowOff>0</xdr:rowOff>
    </xdr:from>
    <xdr:ext cx="1274309" cy="857250"/>
    <xdr:pic>
      <xdr:nvPicPr>
        <xdr:cNvPr id="3" name="Imagen 2">
          <a:extLst>
            <a:ext uri="{FF2B5EF4-FFF2-40B4-BE49-F238E27FC236}">
              <a16:creationId xmlns:a16="http://schemas.microsoft.com/office/drawing/2014/main" id="{781A1FB7-E5F1-455E-8023-38E28C2BB5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0384E348-A801-4062-B711-9774814EA477}"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7" dT="2024-09-26T15:24:56.78" personId="{0384E348-A801-4062-B711-9774814EA477}" id="{4D959608-4849-4187-A5AE-17F5A4272535}">
    <text>cual es la unidad de medida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7" zoomScale="80" zoomScaleNormal="80" workbookViewId="0">
      <selection activeCell="A65" sqref="A65"/>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875" style="6" customWidth="1"/>
    <col min="17" max="17" width="20.375" style="6" customWidth="1"/>
    <col min="18" max="18" width="18.75" style="6" customWidth="1"/>
    <col min="19" max="19" width="22.875" style="6" customWidth="1"/>
    <col min="20" max="20" width="22"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425" t="s">
        <v>0</v>
      </c>
      <c r="B1" s="425"/>
      <c r="C1" s="425"/>
      <c r="D1" s="425"/>
      <c r="E1" s="425"/>
      <c r="F1" s="425"/>
      <c r="G1" s="425"/>
      <c r="H1" s="425"/>
    </row>
    <row r="2" spans="1:50" ht="33" customHeight="1">
      <c r="A2" s="408" t="s">
        <v>1</v>
      </c>
      <c r="B2" s="408"/>
      <c r="C2" s="408"/>
      <c r="D2" s="408"/>
      <c r="E2" s="408"/>
      <c r="F2" s="408"/>
      <c r="G2" s="408"/>
      <c r="H2" s="408"/>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404" t="s">
        <v>3</v>
      </c>
      <c r="C3" s="404"/>
      <c r="D3" s="404"/>
      <c r="E3" s="404"/>
      <c r="F3" s="404"/>
      <c r="G3" s="404"/>
      <c r="H3" s="404"/>
    </row>
    <row r="4" spans="1:50" ht="48" customHeight="1">
      <c r="A4" s="10" t="s">
        <v>4</v>
      </c>
      <c r="B4" s="397" t="s">
        <v>5</v>
      </c>
      <c r="C4" s="398"/>
      <c r="D4" s="398"/>
      <c r="E4" s="398"/>
      <c r="F4" s="398"/>
      <c r="G4" s="398"/>
      <c r="H4" s="399"/>
    </row>
    <row r="5" spans="1:50" ht="31.5" customHeight="1">
      <c r="A5" s="10" t="s">
        <v>6</v>
      </c>
      <c r="B5" s="404" t="s">
        <v>7</v>
      </c>
      <c r="C5" s="404"/>
      <c r="D5" s="404"/>
      <c r="E5" s="404"/>
      <c r="F5" s="404"/>
      <c r="G5" s="404"/>
      <c r="H5" s="404"/>
    </row>
    <row r="6" spans="1:50" ht="40.5" customHeight="1">
      <c r="A6" s="10" t="s">
        <v>8</v>
      </c>
      <c r="B6" s="397" t="s">
        <v>9</v>
      </c>
      <c r="C6" s="398"/>
      <c r="D6" s="398"/>
      <c r="E6" s="398"/>
      <c r="F6" s="398"/>
      <c r="G6" s="398"/>
      <c r="H6" s="399"/>
    </row>
    <row r="7" spans="1:50" ht="41.1" customHeight="1">
      <c r="A7" s="10" t="s">
        <v>10</v>
      </c>
      <c r="B7" s="404" t="s">
        <v>11</v>
      </c>
      <c r="C7" s="404"/>
      <c r="D7" s="404"/>
      <c r="E7" s="404"/>
      <c r="F7" s="404"/>
      <c r="G7" s="404"/>
      <c r="H7" s="404"/>
    </row>
    <row r="8" spans="1:50" ht="48.95" customHeight="1">
      <c r="A8" s="10" t="s">
        <v>12</v>
      </c>
      <c r="B8" s="404" t="s">
        <v>13</v>
      </c>
      <c r="C8" s="404"/>
      <c r="D8" s="404"/>
      <c r="E8" s="404"/>
      <c r="F8" s="404"/>
      <c r="G8" s="404"/>
      <c r="H8" s="404"/>
    </row>
    <row r="9" spans="1:50" ht="48.95" customHeight="1">
      <c r="A9" s="10" t="s">
        <v>14</v>
      </c>
      <c r="B9" s="397" t="s">
        <v>15</v>
      </c>
      <c r="C9" s="398"/>
      <c r="D9" s="398"/>
      <c r="E9" s="398"/>
      <c r="F9" s="398"/>
      <c r="G9" s="398"/>
      <c r="H9" s="399"/>
    </row>
    <row r="10" spans="1:50" ht="30">
      <c r="A10" s="10" t="s">
        <v>16</v>
      </c>
      <c r="B10" s="404" t="s">
        <v>17</v>
      </c>
      <c r="C10" s="404"/>
      <c r="D10" s="404"/>
      <c r="E10" s="404"/>
      <c r="F10" s="404"/>
      <c r="G10" s="404"/>
      <c r="H10" s="404"/>
    </row>
    <row r="11" spans="1:50" ht="30">
      <c r="A11" s="10" t="s">
        <v>18</v>
      </c>
      <c r="B11" s="404" t="s">
        <v>19</v>
      </c>
      <c r="C11" s="404"/>
      <c r="D11" s="404"/>
      <c r="E11" s="404"/>
      <c r="F11" s="404"/>
      <c r="G11" s="404"/>
      <c r="H11" s="404"/>
    </row>
    <row r="12" spans="1:50" ht="33.950000000000003" customHeight="1">
      <c r="A12" s="10" t="s">
        <v>20</v>
      </c>
      <c r="B12" s="404" t="s">
        <v>21</v>
      </c>
      <c r="C12" s="404"/>
      <c r="D12" s="404"/>
      <c r="E12" s="404"/>
      <c r="F12" s="404"/>
      <c r="G12" s="404"/>
      <c r="H12" s="404"/>
    </row>
    <row r="13" spans="1:50" ht="30">
      <c r="A13" s="10" t="s">
        <v>22</v>
      </c>
      <c r="B13" s="404" t="s">
        <v>23</v>
      </c>
      <c r="C13" s="404"/>
      <c r="D13" s="404"/>
      <c r="E13" s="404"/>
      <c r="F13" s="404"/>
      <c r="G13" s="404"/>
      <c r="H13" s="404"/>
    </row>
    <row r="14" spans="1:50" ht="30">
      <c r="A14" s="10" t="s">
        <v>24</v>
      </c>
      <c r="B14" s="404" t="s">
        <v>25</v>
      </c>
      <c r="C14" s="404"/>
      <c r="D14" s="404"/>
      <c r="E14" s="404"/>
      <c r="F14" s="404"/>
      <c r="G14" s="404"/>
      <c r="H14" s="404"/>
    </row>
    <row r="15" spans="1:50" ht="44.1" customHeight="1">
      <c r="A15" s="10" t="s">
        <v>26</v>
      </c>
      <c r="B15" s="404" t="s">
        <v>27</v>
      </c>
      <c r="C15" s="404"/>
      <c r="D15" s="404"/>
      <c r="E15" s="404"/>
      <c r="F15" s="404"/>
      <c r="G15" s="404"/>
      <c r="H15" s="404"/>
    </row>
    <row r="16" spans="1:50" ht="60">
      <c r="A16" s="10" t="s">
        <v>28</v>
      </c>
      <c r="B16" s="404" t="s">
        <v>29</v>
      </c>
      <c r="C16" s="404"/>
      <c r="D16" s="404"/>
      <c r="E16" s="404"/>
      <c r="F16" s="404"/>
      <c r="G16" s="404"/>
      <c r="H16" s="404"/>
    </row>
    <row r="17" spans="1:8" ht="58.5" customHeight="1">
      <c r="A17" s="10" t="s">
        <v>30</v>
      </c>
      <c r="B17" s="404" t="s">
        <v>31</v>
      </c>
      <c r="C17" s="404"/>
      <c r="D17" s="404"/>
      <c r="E17" s="404"/>
      <c r="F17" s="404"/>
      <c r="G17" s="404"/>
      <c r="H17" s="404"/>
    </row>
    <row r="18" spans="1:8" ht="30">
      <c r="A18" s="10" t="s">
        <v>32</v>
      </c>
      <c r="B18" s="404" t="s">
        <v>33</v>
      </c>
      <c r="C18" s="404"/>
      <c r="D18" s="404"/>
      <c r="E18" s="404"/>
      <c r="F18" s="404"/>
      <c r="G18" s="404"/>
      <c r="H18" s="404"/>
    </row>
    <row r="19" spans="1:8" ht="30" customHeight="1">
      <c r="A19" s="422"/>
      <c r="B19" s="423"/>
      <c r="C19" s="423"/>
      <c r="D19" s="423"/>
      <c r="E19" s="423"/>
      <c r="F19" s="423"/>
      <c r="G19" s="423"/>
      <c r="H19" s="424"/>
    </row>
    <row r="20" spans="1:8" ht="37.5" customHeight="1">
      <c r="A20" s="408" t="s">
        <v>34</v>
      </c>
      <c r="B20" s="408"/>
      <c r="C20" s="408"/>
      <c r="D20" s="408"/>
      <c r="E20" s="408"/>
      <c r="F20" s="408"/>
      <c r="G20" s="408"/>
      <c r="H20" s="408"/>
    </row>
    <row r="21" spans="1:8" ht="117" customHeight="1">
      <c r="A21" s="405" t="s">
        <v>35</v>
      </c>
      <c r="B21" s="405"/>
      <c r="C21" s="405"/>
      <c r="D21" s="405"/>
      <c r="E21" s="405"/>
      <c r="F21" s="405"/>
      <c r="G21" s="405"/>
      <c r="H21" s="405"/>
    </row>
    <row r="22" spans="1:8" ht="117" customHeight="1">
      <c r="A22" s="10" t="s">
        <v>10</v>
      </c>
      <c r="B22" s="404" t="s">
        <v>11</v>
      </c>
      <c r="C22" s="404"/>
      <c r="D22" s="404"/>
      <c r="E22" s="404"/>
      <c r="F22" s="404"/>
      <c r="G22" s="404"/>
      <c r="H22" s="404"/>
    </row>
    <row r="23" spans="1:8" ht="167.1" customHeight="1">
      <c r="A23" s="10" t="s">
        <v>36</v>
      </c>
      <c r="B23" s="405" t="s">
        <v>37</v>
      </c>
      <c r="C23" s="405"/>
      <c r="D23" s="405"/>
      <c r="E23" s="405"/>
      <c r="F23" s="405"/>
      <c r="G23" s="405"/>
      <c r="H23" s="405"/>
    </row>
    <row r="24" spans="1:8" ht="69.75" customHeight="1">
      <c r="A24" s="10" t="s">
        <v>38</v>
      </c>
      <c r="B24" s="405" t="s">
        <v>39</v>
      </c>
      <c r="C24" s="405"/>
      <c r="D24" s="405"/>
      <c r="E24" s="405"/>
      <c r="F24" s="405"/>
      <c r="G24" s="405"/>
      <c r="H24" s="405"/>
    </row>
    <row r="25" spans="1:8" ht="60" customHeight="1">
      <c r="A25" s="10" t="s">
        <v>40</v>
      </c>
      <c r="B25" s="405" t="s">
        <v>41</v>
      </c>
      <c r="C25" s="405"/>
      <c r="D25" s="405"/>
      <c r="E25" s="405"/>
      <c r="F25" s="405"/>
      <c r="G25" s="405"/>
      <c r="H25" s="405"/>
    </row>
    <row r="26" spans="1:8" ht="24.75" customHeight="1">
      <c r="A26" s="11" t="s">
        <v>42</v>
      </c>
      <c r="B26" s="406" t="s">
        <v>43</v>
      </c>
      <c r="C26" s="406"/>
      <c r="D26" s="406"/>
      <c r="E26" s="406"/>
      <c r="F26" s="406"/>
      <c r="G26" s="406"/>
      <c r="H26" s="406"/>
    </row>
    <row r="27" spans="1:8" ht="26.25" customHeight="1">
      <c r="A27" s="11" t="s">
        <v>44</v>
      </c>
      <c r="B27" s="406" t="s">
        <v>45</v>
      </c>
      <c r="C27" s="406"/>
      <c r="D27" s="406"/>
      <c r="E27" s="406"/>
      <c r="F27" s="406"/>
      <c r="G27" s="406"/>
      <c r="H27" s="406"/>
    </row>
    <row r="28" spans="1:8" ht="53.25" customHeight="1">
      <c r="A28" s="10" t="s">
        <v>46</v>
      </c>
      <c r="B28" s="405" t="s">
        <v>47</v>
      </c>
      <c r="C28" s="405"/>
      <c r="D28" s="405"/>
      <c r="E28" s="405"/>
      <c r="F28" s="405"/>
      <c r="G28" s="405"/>
      <c r="H28" s="405"/>
    </row>
    <row r="29" spans="1:8" ht="45" customHeight="1">
      <c r="A29" s="10" t="s">
        <v>48</v>
      </c>
      <c r="B29" s="400" t="s">
        <v>49</v>
      </c>
      <c r="C29" s="401"/>
      <c r="D29" s="401"/>
      <c r="E29" s="401"/>
      <c r="F29" s="401"/>
      <c r="G29" s="401"/>
      <c r="H29" s="402"/>
    </row>
    <row r="30" spans="1:8" ht="45" customHeight="1">
      <c r="A30" s="10" t="s">
        <v>50</v>
      </c>
      <c r="B30" s="400" t="s">
        <v>51</v>
      </c>
      <c r="C30" s="401"/>
      <c r="D30" s="401"/>
      <c r="E30" s="401"/>
      <c r="F30" s="401"/>
      <c r="G30" s="401"/>
      <c r="H30" s="402"/>
    </row>
    <row r="31" spans="1:8" ht="45" customHeight="1">
      <c r="A31" s="10" t="s">
        <v>52</v>
      </c>
      <c r="B31" s="400" t="s">
        <v>53</v>
      </c>
      <c r="C31" s="401"/>
      <c r="D31" s="401"/>
      <c r="E31" s="401"/>
      <c r="F31" s="401"/>
      <c r="G31" s="401"/>
      <c r="H31" s="402"/>
    </row>
    <row r="32" spans="1:8" ht="33" customHeight="1">
      <c r="A32" s="11" t="s">
        <v>54</v>
      </c>
      <c r="B32" s="405" t="s">
        <v>55</v>
      </c>
      <c r="C32" s="405"/>
      <c r="D32" s="405"/>
      <c r="E32" s="405"/>
      <c r="F32" s="405"/>
      <c r="G32" s="405"/>
      <c r="H32" s="405"/>
    </row>
    <row r="33" spans="1:8" ht="39" customHeight="1">
      <c r="A33" s="10" t="s">
        <v>56</v>
      </c>
      <c r="B33" s="406" t="s">
        <v>57</v>
      </c>
      <c r="C33" s="406"/>
      <c r="D33" s="406"/>
      <c r="E33" s="406"/>
      <c r="F33" s="406"/>
      <c r="G33" s="406"/>
      <c r="H33" s="406"/>
    </row>
    <row r="34" spans="1:8" ht="39" customHeight="1">
      <c r="A34" s="408" t="s">
        <v>58</v>
      </c>
      <c r="B34" s="408"/>
      <c r="C34" s="408"/>
      <c r="D34" s="408"/>
      <c r="E34" s="408"/>
      <c r="F34" s="408"/>
      <c r="G34" s="408"/>
      <c r="H34" s="408"/>
    </row>
    <row r="35" spans="1:8" ht="79.5" customHeight="1">
      <c r="A35" s="397" t="s">
        <v>59</v>
      </c>
      <c r="B35" s="398"/>
      <c r="C35" s="398"/>
      <c r="D35" s="398"/>
      <c r="E35" s="398"/>
      <c r="F35" s="398"/>
      <c r="G35" s="398"/>
      <c r="H35" s="399"/>
    </row>
    <row r="36" spans="1:8" ht="33" customHeight="1">
      <c r="A36" s="10" t="s">
        <v>60</v>
      </c>
      <c r="B36" s="405" t="s">
        <v>61</v>
      </c>
      <c r="C36" s="405"/>
      <c r="D36" s="405"/>
      <c r="E36" s="405"/>
      <c r="F36" s="405"/>
      <c r="G36" s="405"/>
      <c r="H36" s="405"/>
    </row>
    <row r="37" spans="1:8" ht="33" customHeight="1">
      <c r="A37" s="10" t="s">
        <v>62</v>
      </c>
      <c r="B37" s="405" t="s">
        <v>63</v>
      </c>
      <c r="C37" s="405"/>
      <c r="D37" s="405"/>
      <c r="E37" s="405"/>
      <c r="F37" s="405"/>
      <c r="G37" s="405"/>
      <c r="H37" s="405"/>
    </row>
    <row r="38" spans="1:8" ht="33" customHeight="1">
      <c r="A38" s="17"/>
      <c r="B38" s="18"/>
      <c r="C38" s="18"/>
      <c r="D38" s="18"/>
      <c r="E38" s="18"/>
      <c r="F38" s="18"/>
      <c r="G38" s="18"/>
      <c r="H38" s="19"/>
    </row>
    <row r="39" spans="1:8" ht="34.5" customHeight="1">
      <c r="A39" s="408" t="s">
        <v>64</v>
      </c>
      <c r="B39" s="408"/>
      <c r="C39" s="408"/>
      <c r="D39" s="408"/>
      <c r="E39" s="408"/>
      <c r="F39" s="408"/>
      <c r="G39" s="408"/>
      <c r="H39" s="408"/>
    </row>
    <row r="40" spans="1:8" ht="34.5" customHeight="1">
      <c r="A40" s="10" t="s">
        <v>65</v>
      </c>
      <c r="B40" s="405" t="s">
        <v>66</v>
      </c>
      <c r="C40" s="405"/>
      <c r="D40" s="405"/>
      <c r="E40" s="405"/>
      <c r="F40" s="405"/>
      <c r="G40" s="405"/>
      <c r="H40" s="405"/>
    </row>
    <row r="41" spans="1:8" ht="29.25" customHeight="1">
      <c r="A41" s="10" t="s">
        <v>67</v>
      </c>
      <c r="B41" s="405" t="s">
        <v>68</v>
      </c>
      <c r="C41" s="405"/>
      <c r="D41" s="405"/>
      <c r="E41" s="405"/>
      <c r="F41" s="405"/>
      <c r="G41" s="405"/>
      <c r="H41" s="405"/>
    </row>
    <row r="42" spans="1:8" ht="42" customHeight="1">
      <c r="A42" s="10" t="s">
        <v>69</v>
      </c>
      <c r="B42" s="405" t="s">
        <v>70</v>
      </c>
      <c r="C42" s="405"/>
      <c r="D42" s="405"/>
      <c r="E42" s="405"/>
      <c r="F42" s="405"/>
      <c r="G42" s="405"/>
      <c r="H42" s="405"/>
    </row>
    <row r="43" spans="1:8" ht="42" customHeight="1">
      <c r="A43" s="10" t="s">
        <v>71</v>
      </c>
      <c r="B43" s="400" t="s">
        <v>72</v>
      </c>
      <c r="C43" s="401"/>
      <c r="D43" s="401"/>
      <c r="E43" s="401"/>
      <c r="F43" s="401"/>
      <c r="G43" s="401"/>
      <c r="H43" s="402"/>
    </row>
    <row r="44" spans="1:8" ht="42" customHeight="1">
      <c r="A44" s="10" t="s">
        <v>73</v>
      </c>
      <c r="B44" s="400" t="s">
        <v>74</v>
      </c>
      <c r="C44" s="401"/>
      <c r="D44" s="401"/>
      <c r="E44" s="401"/>
      <c r="F44" s="401"/>
      <c r="G44" s="401"/>
      <c r="H44" s="402"/>
    </row>
    <row r="45" spans="1:8" ht="42" customHeight="1">
      <c r="A45" s="10" t="s">
        <v>75</v>
      </c>
      <c r="B45" s="400" t="s">
        <v>76</v>
      </c>
      <c r="C45" s="401"/>
      <c r="D45" s="401"/>
      <c r="E45" s="401"/>
      <c r="F45" s="401"/>
      <c r="G45" s="401"/>
      <c r="H45" s="402"/>
    </row>
    <row r="46" spans="1:8" ht="86.1" customHeight="1">
      <c r="A46" s="12" t="s">
        <v>77</v>
      </c>
      <c r="B46" s="411" t="s">
        <v>78</v>
      </c>
      <c r="C46" s="411"/>
      <c r="D46" s="411"/>
      <c r="E46" s="411"/>
      <c r="F46" s="411"/>
      <c r="G46" s="411"/>
      <c r="H46" s="411"/>
    </row>
    <row r="47" spans="1:8" ht="39.75" customHeight="1">
      <c r="A47" s="12" t="s">
        <v>79</v>
      </c>
      <c r="B47" s="419" t="s">
        <v>80</v>
      </c>
      <c r="C47" s="420"/>
      <c r="D47" s="420"/>
      <c r="E47" s="420"/>
      <c r="F47" s="420"/>
      <c r="G47" s="420"/>
      <c r="H47" s="421"/>
    </row>
    <row r="48" spans="1:8" ht="31.5" customHeight="1">
      <c r="A48" s="12" t="s">
        <v>81</v>
      </c>
      <c r="B48" s="411" t="s">
        <v>82</v>
      </c>
      <c r="C48" s="411"/>
      <c r="D48" s="411"/>
      <c r="E48" s="411"/>
      <c r="F48" s="411"/>
      <c r="G48" s="411"/>
      <c r="H48" s="411"/>
    </row>
    <row r="49" spans="1:8" ht="30">
      <c r="A49" s="12" t="s">
        <v>83</v>
      </c>
      <c r="B49" s="411" t="s">
        <v>84</v>
      </c>
      <c r="C49" s="411"/>
      <c r="D49" s="411"/>
      <c r="E49" s="411"/>
      <c r="F49" s="411"/>
      <c r="G49" s="411"/>
      <c r="H49" s="411"/>
    </row>
    <row r="50" spans="1:8" ht="43.5" customHeight="1">
      <c r="A50" s="12" t="s">
        <v>85</v>
      </c>
      <c r="B50" s="411" t="s">
        <v>86</v>
      </c>
      <c r="C50" s="411"/>
      <c r="D50" s="411"/>
      <c r="E50" s="411"/>
      <c r="F50" s="411"/>
      <c r="G50" s="411"/>
      <c r="H50" s="411"/>
    </row>
    <row r="51" spans="1:8" ht="40.5" customHeight="1">
      <c r="A51" s="12" t="s">
        <v>87</v>
      </c>
      <c r="B51" s="411" t="s">
        <v>88</v>
      </c>
      <c r="C51" s="411"/>
      <c r="D51" s="411"/>
      <c r="E51" s="411"/>
      <c r="F51" s="411"/>
      <c r="G51" s="411"/>
      <c r="H51" s="411"/>
    </row>
    <row r="52" spans="1:8" ht="75.75" customHeight="1">
      <c r="A52" s="13" t="s">
        <v>89</v>
      </c>
      <c r="B52" s="407" t="s">
        <v>90</v>
      </c>
      <c r="C52" s="407"/>
      <c r="D52" s="407"/>
      <c r="E52" s="407"/>
      <c r="F52" s="407"/>
      <c r="G52" s="407"/>
      <c r="H52" s="407"/>
    </row>
    <row r="53" spans="1:8" ht="41.25" customHeight="1">
      <c r="A53" s="13" t="s">
        <v>91</v>
      </c>
      <c r="B53" s="407" t="s">
        <v>92</v>
      </c>
      <c r="C53" s="407"/>
      <c r="D53" s="407"/>
      <c r="E53" s="407"/>
      <c r="F53" s="407"/>
      <c r="G53" s="407"/>
      <c r="H53" s="407"/>
    </row>
    <row r="54" spans="1:8" ht="47.45" customHeight="1">
      <c r="A54" s="13" t="s">
        <v>93</v>
      </c>
      <c r="B54" s="407" t="s">
        <v>94</v>
      </c>
      <c r="C54" s="407"/>
      <c r="D54" s="407"/>
      <c r="E54" s="407"/>
      <c r="F54" s="407"/>
      <c r="G54" s="407"/>
      <c r="H54" s="407"/>
    </row>
    <row r="55" spans="1:8" ht="57.6" customHeight="1">
      <c r="A55" s="13" t="s">
        <v>95</v>
      </c>
      <c r="B55" s="407" t="s">
        <v>96</v>
      </c>
      <c r="C55" s="407"/>
      <c r="D55" s="407"/>
      <c r="E55" s="407"/>
      <c r="F55" s="407"/>
      <c r="G55" s="407"/>
      <c r="H55" s="407"/>
    </row>
    <row r="56" spans="1:8" ht="31.5" customHeight="1">
      <c r="A56" s="13" t="s">
        <v>97</v>
      </c>
      <c r="B56" s="407" t="s">
        <v>98</v>
      </c>
      <c r="C56" s="407"/>
      <c r="D56" s="407"/>
      <c r="E56" s="407"/>
      <c r="F56" s="407"/>
      <c r="G56" s="407"/>
      <c r="H56" s="407"/>
    </row>
    <row r="57" spans="1:8" ht="70.5" customHeight="1">
      <c r="A57" s="13" t="s">
        <v>99</v>
      </c>
      <c r="B57" s="407" t="s">
        <v>100</v>
      </c>
      <c r="C57" s="407"/>
      <c r="D57" s="407"/>
      <c r="E57" s="407"/>
      <c r="F57" s="407"/>
      <c r="G57" s="407"/>
      <c r="H57" s="407"/>
    </row>
    <row r="58" spans="1:8" ht="33.75" customHeight="1">
      <c r="A58" s="412"/>
      <c r="B58" s="412"/>
      <c r="C58" s="412"/>
      <c r="D58" s="412"/>
      <c r="E58" s="412"/>
      <c r="F58" s="412"/>
      <c r="G58" s="412"/>
      <c r="H58" s="413"/>
    </row>
    <row r="59" spans="1:8" ht="32.25" customHeight="1">
      <c r="A59" s="403" t="s">
        <v>101</v>
      </c>
      <c r="B59" s="403"/>
      <c r="C59" s="403"/>
      <c r="D59" s="403"/>
      <c r="E59" s="403"/>
      <c r="F59" s="403"/>
      <c r="G59" s="403"/>
      <c r="H59" s="403"/>
    </row>
    <row r="60" spans="1:8" ht="34.5" customHeight="1">
      <c r="A60" s="10" t="s">
        <v>102</v>
      </c>
      <c r="B60" s="409" t="s">
        <v>103</v>
      </c>
      <c r="C60" s="409"/>
      <c r="D60" s="409"/>
      <c r="E60" s="409"/>
      <c r="F60" s="409"/>
      <c r="G60" s="409"/>
      <c r="H60" s="409"/>
    </row>
    <row r="61" spans="1:8" ht="60" customHeight="1">
      <c r="A61" s="10" t="s">
        <v>104</v>
      </c>
      <c r="B61" s="418" t="s">
        <v>105</v>
      </c>
      <c r="C61" s="418"/>
      <c r="D61" s="418"/>
      <c r="E61" s="418"/>
      <c r="F61" s="418"/>
      <c r="G61" s="418"/>
      <c r="H61" s="418"/>
    </row>
    <row r="62" spans="1:8" ht="41.25" customHeight="1">
      <c r="A62" s="10" t="s">
        <v>106</v>
      </c>
      <c r="B62" s="415" t="s">
        <v>107</v>
      </c>
      <c r="C62" s="416"/>
      <c r="D62" s="416"/>
      <c r="E62" s="416"/>
      <c r="F62" s="416"/>
      <c r="G62" s="416"/>
      <c r="H62" s="417"/>
    </row>
    <row r="63" spans="1:8" ht="42" customHeight="1">
      <c r="A63" s="10" t="s">
        <v>108</v>
      </c>
      <c r="B63" s="405" t="s">
        <v>109</v>
      </c>
      <c r="C63" s="405"/>
      <c r="D63" s="405"/>
      <c r="E63" s="405"/>
      <c r="F63" s="405"/>
      <c r="G63" s="405"/>
      <c r="H63" s="405"/>
    </row>
    <row r="64" spans="1:8" ht="31.5" customHeight="1">
      <c r="A64" s="10" t="s">
        <v>110</v>
      </c>
      <c r="B64" s="409" t="s">
        <v>111</v>
      </c>
      <c r="C64" s="409"/>
      <c r="D64" s="409"/>
      <c r="E64" s="409"/>
      <c r="F64" s="409"/>
      <c r="G64" s="409"/>
      <c r="H64" s="409"/>
    </row>
    <row r="65" spans="1:8" ht="45.75" customHeight="1">
      <c r="A65" s="10" t="s">
        <v>112</v>
      </c>
      <c r="B65" s="409" t="s">
        <v>113</v>
      </c>
      <c r="C65" s="409"/>
      <c r="D65" s="409"/>
      <c r="E65" s="409"/>
      <c r="F65" s="409"/>
      <c r="G65" s="409"/>
      <c r="H65" s="409"/>
    </row>
    <row r="66" spans="1:8" ht="30.75" customHeight="1">
      <c r="A66" s="414"/>
      <c r="B66" s="414"/>
      <c r="C66" s="414"/>
      <c r="D66" s="414"/>
      <c r="E66" s="414"/>
      <c r="F66" s="414"/>
      <c r="G66" s="414"/>
      <c r="H66" s="414"/>
    </row>
    <row r="67" spans="1:8" ht="34.5" customHeight="1">
      <c r="A67" s="403" t="s">
        <v>114</v>
      </c>
      <c r="B67" s="403"/>
      <c r="C67" s="403"/>
      <c r="D67" s="403"/>
      <c r="E67" s="403"/>
      <c r="F67" s="403"/>
      <c r="G67" s="403"/>
      <c r="H67" s="403"/>
    </row>
    <row r="68" spans="1:8" ht="39.75" customHeight="1">
      <c r="A68" s="13" t="s">
        <v>115</v>
      </c>
      <c r="B68" s="409" t="s">
        <v>116</v>
      </c>
      <c r="C68" s="409"/>
      <c r="D68" s="409"/>
      <c r="E68" s="409"/>
      <c r="F68" s="409"/>
      <c r="G68" s="409"/>
      <c r="H68" s="409"/>
    </row>
    <row r="69" spans="1:8" ht="39.75" customHeight="1">
      <c r="A69" s="13" t="s">
        <v>117</v>
      </c>
      <c r="B69" s="409" t="s">
        <v>118</v>
      </c>
      <c r="C69" s="409"/>
      <c r="D69" s="409"/>
      <c r="E69" s="409"/>
      <c r="F69" s="409"/>
      <c r="G69" s="409"/>
      <c r="H69" s="409"/>
    </row>
    <row r="70" spans="1:8" ht="42" customHeight="1">
      <c r="A70" s="13" t="s">
        <v>119</v>
      </c>
      <c r="B70" s="407" t="s">
        <v>120</v>
      </c>
      <c r="C70" s="407"/>
      <c r="D70" s="407"/>
      <c r="E70" s="407"/>
      <c r="F70" s="407"/>
      <c r="G70" s="407"/>
      <c r="H70" s="407"/>
    </row>
    <row r="71" spans="1:8" ht="33.75" customHeight="1">
      <c r="A71" s="13" t="s">
        <v>121</v>
      </c>
      <c r="B71" s="409" t="s">
        <v>122</v>
      </c>
      <c r="C71" s="409"/>
      <c r="D71" s="409"/>
      <c r="E71" s="409"/>
      <c r="F71" s="409"/>
      <c r="G71" s="409"/>
      <c r="H71" s="409"/>
    </row>
    <row r="72" spans="1:8" ht="33" customHeight="1">
      <c r="A72" s="13" t="s">
        <v>123</v>
      </c>
      <c r="B72" s="409" t="s">
        <v>124</v>
      </c>
      <c r="C72" s="409"/>
      <c r="D72" s="409"/>
      <c r="E72" s="409"/>
      <c r="F72" s="409"/>
      <c r="G72" s="409"/>
      <c r="H72" s="409"/>
    </row>
    <row r="73" spans="1:8" ht="33.75" customHeight="1">
      <c r="A73" s="410"/>
      <c r="B73" s="410"/>
      <c r="C73" s="410"/>
      <c r="D73" s="410"/>
      <c r="E73" s="410"/>
      <c r="F73" s="410"/>
      <c r="G73" s="410"/>
      <c r="H73" s="410"/>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1"/>
  <sheetViews>
    <sheetView tabSelected="1" topLeftCell="M7" zoomScale="74" zoomScaleNormal="60" workbookViewId="0">
      <pane ySplit="1" topLeftCell="A20" activePane="bottomLeft" state="frozen"/>
      <selection activeCell="A7" sqref="A7"/>
      <selection pane="bottomLeft" activeCell="V22" sqref="V22"/>
    </sheetView>
  </sheetViews>
  <sheetFormatPr baseColWidth="10" defaultColWidth="19.875" defaultRowHeight="18.75" customHeight="1"/>
  <cols>
    <col min="1" max="10" width="19.875" style="54"/>
    <col min="11" max="11" width="19.875" style="53"/>
    <col min="12" max="14" width="19.875" style="53" customWidth="1"/>
    <col min="15" max="15" width="19.875" style="48"/>
    <col min="16" max="24" width="19.875" style="61"/>
    <col min="25" max="26" width="19.875" style="54"/>
    <col min="27" max="27" width="27.125" style="54" customWidth="1"/>
    <col min="28" max="16384" width="19.875" style="54"/>
  </cols>
  <sheetData>
    <row r="1" spans="1:27" ht="21" hidden="1" customHeight="1">
      <c r="A1" s="448"/>
      <c r="B1" s="448"/>
      <c r="C1" s="449" t="s">
        <v>125</v>
      </c>
      <c r="D1" s="449"/>
      <c r="E1" s="449"/>
      <c r="F1" s="449"/>
      <c r="G1" s="449"/>
      <c r="H1" s="449"/>
      <c r="I1" s="449"/>
      <c r="J1" s="449"/>
      <c r="K1" s="449"/>
      <c r="L1" s="449"/>
      <c r="M1" s="449"/>
      <c r="N1" s="449"/>
      <c r="O1" s="449"/>
      <c r="P1" s="449"/>
      <c r="Q1" s="449"/>
      <c r="R1" s="449"/>
      <c r="S1" s="449"/>
      <c r="T1" s="449"/>
      <c r="U1" s="449"/>
      <c r="V1" s="449"/>
      <c r="W1" s="449"/>
      <c r="X1" s="449"/>
      <c r="Y1" s="449"/>
      <c r="Z1" s="49" t="s">
        <v>126</v>
      </c>
    </row>
    <row r="2" spans="1:27" ht="21" hidden="1" customHeight="1">
      <c r="A2" s="448"/>
      <c r="B2" s="448"/>
      <c r="C2" s="449" t="s">
        <v>127</v>
      </c>
      <c r="D2" s="449"/>
      <c r="E2" s="449"/>
      <c r="F2" s="449"/>
      <c r="G2" s="449"/>
      <c r="H2" s="449"/>
      <c r="I2" s="449"/>
      <c r="J2" s="449"/>
      <c r="K2" s="449"/>
      <c r="L2" s="449"/>
      <c r="M2" s="449"/>
      <c r="N2" s="449"/>
      <c r="O2" s="449"/>
      <c r="P2" s="449"/>
      <c r="Q2" s="449"/>
      <c r="R2" s="449"/>
      <c r="S2" s="449"/>
      <c r="T2" s="449"/>
      <c r="U2" s="449"/>
      <c r="V2" s="449"/>
      <c r="W2" s="449"/>
      <c r="X2" s="449"/>
      <c r="Y2" s="449"/>
      <c r="Z2" s="49" t="s">
        <v>128</v>
      </c>
    </row>
    <row r="3" spans="1:27" ht="21" hidden="1" customHeight="1">
      <c r="A3" s="448"/>
      <c r="B3" s="448"/>
      <c r="C3" s="449" t="s">
        <v>129</v>
      </c>
      <c r="D3" s="449"/>
      <c r="E3" s="449"/>
      <c r="F3" s="449"/>
      <c r="G3" s="449"/>
      <c r="H3" s="449"/>
      <c r="I3" s="449"/>
      <c r="J3" s="449"/>
      <c r="K3" s="449"/>
      <c r="L3" s="449"/>
      <c r="M3" s="449"/>
      <c r="N3" s="449"/>
      <c r="O3" s="449"/>
      <c r="P3" s="449"/>
      <c r="Q3" s="449"/>
      <c r="R3" s="449"/>
      <c r="S3" s="449"/>
      <c r="T3" s="449"/>
      <c r="U3" s="449"/>
      <c r="V3" s="449"/>
      <c r="W3" s="449"/>
      <c r="X3" s="449"/>
      <c r="Y3" s="449"/>
      <c r="Z3" s="49" t="s">
        <v>130</v>
      </c>
    </row>
    <row r="4" spans="1:27" ht="21" hidden="1" customHeight="1">
      <c r="A4" s="448"/>
      <c r="B4" s="448"/>
      <c r="C4" s="449" t="s">
        <v>131</v>
      </c>
      <c r="D4" s="449"/>
      <c r="E4" s="449"/>
      <c r="F4" s="449"/>
      <c r="G4" s="449"/>
      <c r="H4" s="449"/>
      <c r="I4" s="449"/>
      <c r="J4" s="449"/>
      <c r="K4" s="449"/>
      <c r="L4" s="449"/>
      <c r="M4" s="449"/>
      <c r="N4" s="449"/>
      <c r="O4" s="449"/>
      <c r="P4" s="449"/>
      <c r="Q4" s="449"/>
      <c r="R4" s="449"/>
      <c r="S4" s="449"/>
      <c r="T4" s="449"/>
      <c r="U4" s="449"/>
      <c r="V4" s="449"/>
      <c r="W4" s="449"/>
      <c r="X4" s="449"/>
      <c r="Y4" s="449"/>
      <c r="Z4" s="49" t="s">
        <v>132</v>
      </c>
    </row>
    <row r="5" spans="1:27" ht="26.25" hidden="1" customHeight="1">
      <c r="A5" s="450" t="s">
        <v>133</v>
      </c>
      <c r="B5" s="450"/>
      <c r="C5" s="53"/>
      <c r="D5" s="15"/>
      <c r="E5" s="15"/>
      <c r="F5" s="15"/>
      <c r="G5" s="15"/>
      <c r="H5" s="15"/>
      <c r="I5" s="15"/>
      <c r="J5" s="15"/>
      <c r="K5" s="15"/>
      <c r="L5" s="15"/>
      <c r="M5" s="15"/>
      <c r="N5" s="15"/>
      <c r="O5" s="15"/>
      <c r="P5" s="15"/>
      <c r="Q5" s="15"/>
      <c r="R5" s="15"/>
      <c r="S5" s="15"/>
      <c r="T5" s="15"/>
      <c r="U5" s="15"/>
      <c r="V5" s="15"/>
      <c r="W5" s="15"/>
      <c r="X5" s="15"/>
      <c r="Y5" s="15"/>
      <c r="Z5" s="50"/>
    </row>
    <row r="6" spans="1:27" ht="39" hidden="1" customHeight="1">
      <c r="A6" s="451" t="s">
        <v>134</v>
      </c>
      <c r="B6" s="452"/>
      <c r="C6" s="452"/>
      <c r="D6" s="452"/>
      <c r="E6" s="452"/>
      <c r="F6" s="452"/>
      <c r="G6" s="452"/>
      <c r="H6" s="452"/>
      <c r="I6" s="452"/>
      <c r="J6" s="452"/>
      <c r="K6" s="452"/>
      <c r="L6" s="452"/>
      <c r="M6" s="452"/>
      <c r="N6" s="452"/>
      <c r="O6" s="452"/>
      <c r="P6" s="452"/>
      <c r="Q6" s="452"/>
      <c r="R6" s="452"/>
      <c r="S6" s="452"/>
      <c r="T6" s="452"/>
      <c r="U6" s="452"/>
      <c r="V6" s="452"/>
      <c r="W6" s="452"/>
      <c r="X6" s="452"/>
      <c r="Y6" s="452"/>
      <c r="Z6" s="453"/>
    </row>
    <row r="7" spans="1:27" s="55" customFormat="1" ht="96" customHeight="1">
      <c r="A7" s="1" t="s">
        <v>2</v>
      </c>
      <c r="B7" s="1" t="s">
        <v>4</v>
      </c>
      <c r="C7" s="1" t="s">
        <v>135</v>
      </c>
      <c r="D7" s="1" t="s">
        <v>136</v>
      </c>
      <c r="E7" s="1" t="s">
        <v>137</v>
      </c>
      <c r="F7" s="1" t="s">
        <v>138</v>
      </c>
      <c r="G7" s="1" t="s">
        <v>14</v>
      </c>
      <c r="H7" s="1" t="s">
        <v>16</v>
      </c>
      <c r="I7" s="1" t="s">
        <v>18</v>
      </c>
      <c r="J7" s="16" t="s">
        <v>139</v>
      </c>
      <c r="K7" s="1" t="s">
        <v>140</v>
      </c>
      <c r="L7" s="1" t="s">
        <v>141</v>
      </c>
      <c r="M7" s="1" t="s">
        <v>142</v>
      </c>
      <c r="N7" s="1" t="s">
        <v>28</v>
      </c>
      <c r="O7" s="1" t="s">
        <v>30</v>
      </c>
      <c r="P7" s="393" t="s">
        <v>143</v>
      </c>
      <c r="Q7" s="1" t="s">
        <v>145</v>
      </c>
      <c r="R7" s="31" t="s">
        <v>505</v>
      </c>
      <c r="S7" s="62" t="s">
        <v>504</v>
      </c>
      <c r="T7" s="62" t="s">
        <v>144</v>
      </c>
      <c r="U7" s="62" t="s">
        <v>499</v>
      </c>
      <c r="V7" s="62" t="s">
        <v>500</v>
      </c>
      <c r="W7" s="141" t="s">
        <v>497</v>
      </c>
      <c r="X7" s="141" t="s">
        <v>498</v>
      </c>
      <c r="Y7" s="144" t="s">
        <v>146</v>
      </c>
      <c r="Z7" s="144" t="s">
        <v>147</v>
      </c>
      <c r="AA7" s="1" t="s">
        <v>501</v>
      </c>
    </row>
    <row r="8" spans="1:27" s="55" customFormat="1" ht="113.25" customHeight="1">
      <c r="A8" s="433" t="s">
        <v>148</v>
      </c>
      <c r="B8" s="435" t="s">
        <v>149</v>
      </c>
      <c r="C8" s="433" t="s">
        <v>150</v>
      </c>
      <c r="D8" s="433" t="s">
        <v>151</v>
      </c>
      <c r="E8" s="437" t="s">
        <v>152</v>
      </c>
      <c r="F8" s="429" t="s">
        <v>153</v>
      </c>
      <c r="G8" s="431" t="s">
        <v>154</v>
      </c>
      <c r="H8" s="37" t="s">
        <v>155</v>
      </c>
      <c r="I8" s="34" t="s">
        <v>156</v>
      </c>
      <c r="J8" s="34" t="s">
        <v>157</v>
      </c>
      <c r="K8" s="37" t="s">
        <v>158</v>
      </c>
      <c r="L8" s="35">
        <v>0.5</v>
      </c>
      <c r="M8" s="43" t="s">
        <v>159</v>
      </c>
      <c r="N8" s="433" t="s">
        <v>160</v>
      </c>
      <c r="O8" s="34">
        <v>600</v>
      </c>
      <c r="P8" s="1" t="s">
        <v>161</v>
      </c>
      <c r="Q8" s="36">
        <v>200</v>
      </c>
      <c r="R8" s="1">
        <v>0</v>
      </c>
      <c r="S8" s="1">
        <f>+R8</f>
        <v>0</v>
      </c>
      <c r="T8" s="1">
        <f>+S8</f>
        <v>0</v>
      </c>
      <c r="U8" s="142">
        <f>+(S8/Q8)*L8</f>
        <v>0</v>
      </c>
      <c r="V8" s="63">
        <f>(T8/O8)*L8</f>
        <v>0</v>
      </c>
      <c r="W8" s="63">
        <f>+S8/Q8</f>
        <v>0</v>
      </c>
      <c r="X8" s="63">
        <f>+T8/O8</f>
        <v>0</v>
      </c>
      <c r="Y8" s="34">
        <v>200</v>
      </c>
      <c r="Z8" s="34">
        <v>200</v>
      </c>
      <c r="AA8" s="1"/>
    </row>
    <row r="9" spans="1:27" s="55" customFormat="1" ht="126.75" customHeight="1">
      <c r="A9" s="434"/>
      <c r="B9" s="435"/>
      <c r="C9" s="436"/>
      <c r="D9" s="434"/>
      <c r="E9" s="438"/>
      <c r="F9" s="430"/>
      <c r="G9" s="432"/>
      <c r="H9" s="37" t="s">
        <v>163</v>
      </c>
      <c r="I9" s="34" t="s">
        <v>156</v>
      </c>
      <c r="J9" s="34" t="s">
        <v>164</v>
      </c>
      <c r="K9" s="37" t="s">
        <v>165</v>
      </c>
      <c r="L9" s="35">
        <v>0.5</v>
      </c>
      <c r="M9" s="43" t="s">
        <v>166</v>
      </c>
      <c r="N9" s="434"/>
      <c r="O9" s="34">
        <v>6</v>
      </c>
      <c r="P9" s="1" t="s">
        <v>161</v>
      </c>
      <c r="Q9" s="290">
        <v>2</v>
      </c>
      <c r="R9" s="1">
        <v>0</v>
      </c>
      <c r="S9" s="1">
        <f>+R9</f>
        <v>0</v>
      </c>
      <c r="T9" s="1">
        <f>+S9</f>
        <v>0</v>
      </c>
      <c r="U9" s="142">
        <f>+(S9/Q9)*L9</f>
        <v>0</v>
      </c>
      <c r="V9" s="63">
        <f>(T9/O9)*L9</f>
        <v>0</v>
      </c>
      <c r="W9" s="63">
        <f>+S9/Q9</f>
        <v>0</v>
      </c>
      <c r="X9" s="63">
        <f>+T9/O9</f>
        <v>0</v>
      </c>
      <c r="Y9" s="291">
        <v>2</v>
      </c>
      <c r="Z9" s="291">
        <v>2</v>
      </c>
      <c r="AA9" s="1"/>
    </row>
    <row r="10" spans="1:27" s="55" customFormat="1" ht="78.75" customHeight="1">
      <c r="A10" s="47"/>
      <c r="B10" s="51"/>
      <c r="C10" s="436"/>
      <c r="D10" s="47"/>
      <c r="E10" s="64"/>
      <c r="F10" s="426" t="s">
        <v>167</v>
      </c>
      <c r="G10" s="427"/>
      <c r="H10" s="427"/>
      <c r="I10" s="427"/>
      <c r="J10" s="427"/>
      <c r="K10" s="427"/>
      <c r="L10" s="427"/>
      <c r="M10" s="427"/>
      <c r="N10" s="427"/>
      <c r="O10" s="427"/>
      <c r="P10" s="427"/>
      <c r="Q10" s="427"/>
      <c r="R10" s="427"/>
      <c r="S10" s="427"/>
      <c r="T10" s="428"/>
      <c r="U10" s="292"/>
      <c r="V10" s="147">
        <f>SUM(V8:V9)</f>
        <v>0</v>
      </c>
      <c r="W10" s="143"/>
      <c r="X10" s="143">
        <f>AVERAGE(X8:X9)</f>
        <v>0</v>
      </c>
      <c r="Y10" s="34"/>
      <c r="Z10" s="34"/>
      <c r="AA10" s="1"/>
    </row>
    <row r="11" spans="1:27" s="55" customFormat="1" ht="78.75" customHeight="1">
      <c r="A11" s="433" t="s">
        <v>168</v>
      </c>
      <c r="B11" s="435" t="s">
        <v>169</v>
      </c>
      <c r="C11" s="436"/>
      <c r="D11" s="433" t="s">
        <v>170</v>
      </c>
      <c r="E11" s="437" t="s">
        <v>171</v>
      </c>
      <c r="F11" s="429" t="s">
        <v>172</v>
      </c>
      <c r="G11" s="431" t="s">
        <v>173</v>
      </c>
      <c r="H11" s="37" t="s">
        <v>174</v>
      </c>
      <c r="I11" s="34" t="s">
        <v>156</v>
      </c>
      <c r="J11" s="34" t="s">
        <v>175</v>
      </c>
      <c r="K11" s="37" t="s">
        <v>176</v>
      </c>
      <c r="L11" s="35">
        <v>0.5</v>
      </c>
      <c r="M11" s="43" t="s">
        <v>159</v>
      </c>
      <c r="N11" s="433" t="s">
        <v>177</v>
      </c>
      <c r="O11" s="34">
        <v>176</v>
      </c>
      <c r="P11" s="36" t="s">
        <v>161</v>
      </c>
      <c r="Q11" s="34">
        <v>60</v>
      </c>
      <c r="R11" s="1">
        <v>0</v>
      </c>
      <c r="S11" s="1">
        <f>+R11</f>
        <v>0</v>
      </c>
      <c r="T11" s="1">
        <f>+S11</f>
        <v>0</v>
      </c>
      <c r="U11" s="1">
        <f>+(S11/Q11)*L11</f>
        <v>0</v>
      </c>
      <c r="V11" s="63">
        <f>(T11/O11)*L11</f>
        <v>0</v>
      </c>
      <c r="W11" s="63">
        <f>+S11/Q11</f>
        <v>0</v>
      </c>
      <c r="X11" s="63">
        <f>+T11/O11</f>
        <v>0</v>
      </c>
      <c r="Y11" s="34">
        <v>60</v>
      </c>
      <c r="Z11" s="34">
        <v>56</v>
      </c>
      <c r="AA11" s="1"/>
    </row>
    <row r="12" spans="1:27" s="55" customFormat="1" ht="78.75" customHeight="1">
      <c r="A12" s="434"/>
      <c r="B12" s="435"/>
      <c r="C12" s="434"/>
      <c r="D12" s="434"/>
      <c r="E12" s="438"/>
      <c r="F12" s="430"/>
      <c r="G12" s="432"/>
      <c r="H12" s="37" t="s">
        <v>178</v>
      </c>
      <c r="I12" s="34" t="s">
        <v>156</v>
      </c>
      <c r="J12" s="34" t="s">
        <v>179</v>
      </c>
      <c r="K12" s="37" t="s">
        <v>180</v>
      </c>
      <c r="L12" s="35">
        <v>0.5</v>
      </c>
      <c r="M12" s="43" t="s">
        <v>159</v>
      </c>
      <c r="N12" s="434"/>
      <c r="O12" s="34">
        <v>647</v>
      </c>
      <c r="P12" s="36" t="s">
        <v>161</v>
      </c>
      <c r="Q12" s="34">
        <v>220</v>
      </c>
      <c r="R12" s="1">
        <v>0</v>
      </c>
      <c r="S12" s="1">
        <f>+R12</f>
        <v>0</v>
      </c>
      <c r="T12" s="1">
        <f>+S12</f>
        <v>0</v>
      </c>
      <c r="U12" s="1">
        <f>+(S12/Q12)*L12</f>
        <v>0</v>
      </c>
      <c r="V12" s="63">
        <f>(T12/O12)*L12</f>
        <v>0</v>
      </c>
      <c r="W12" s="63">
        <f>+S12/Q12</f>
        <v>0</v>
      </c>
      <c r="X12" s="63">
        <f>+T12/O12</f>
        <v>0</v>
      </c>
      <c r="Y12" s="34">
        <v>220</v>
      </c>
      <c r="Z12" s="34">
        <v>207</v>
      </c>
      <c r="AA12" s="1"/>
    </row>
    <row r="13" spans="1:27" s="55" customFormat="1" ht="78.75" customHeight="1">
      <c r="A13" s="47"/>
      <c r="B13" s="41"/>
      <c r="C13" s="47"/>
      <c r="D13" s="47"/>
      <c r="E13" s="64"/>
      <c r="F13" s="426" t="s">
        <v>181</v>
      </c>
      <c r="G13" s="427"/>
      <c r="H13" s="427"/>
      <c r="I13" s="427"/>
      <c r="J13" s="427"/>
      <c r="K13" s="427"/>
      <c r="L13" s="427"/>
      <c r="M13" s="427"/>
      <c r="N13" s="427"/>
      <c r="O13" s="427"/>
      <c r="P13" s="427"/>
      <c r="Q13" s="427"/>
      <c r="R13" s="427"/>
      <c r="S13" s="427"/>
      <c r="T13" s="428"/>
      <c r="U13" s="292"/>
      <c r="V13" s="147">
        <f>SUM(V11:V12)</f>
        <v>0</v>
      </c>
      <c r="W13" s="143"/>
      <c r="X13" s="143">
        <f>AVERAGE(X10:X12)</f>
        <v>0</v>
      </c>
      <c r="Y13" s="34"/>
      <c r="Z13" s="34"/>
      <c r="AA13" s="1"/>
    </row>
    <row r="14" spans="1:27" ht="99.75">
      <c r="A14" s="429" t="s">
        <v>168</v>
      </c>
      <c r="B14" s="429" t="s">
        <v>182</v>
      </c>
      <c r="C14" s="433" t="s">
        <v>183</v>
      </c>
      <c r="D14" s="429" t="s">
        <v>184</v>
      </c>
      <c r="E14" s="446" t="s">
        <v>185</v>
      </c>
      <c r="F14" s="429" t="s">
        <v>186</v>
      </c>
      <c r="G14" s="440" t="s">
        <v>187</v>
      </c>
      <c r="H14" s="37" t="s">
        <v>188</v>
      </c>
      <c r="I14" s="42" t="s">
        <v>189</v>
      </c>
      <c r="J14" s="43" t="s">
        <v>190</v>
      </c>
      <c r="K14" s="268" t="s">
        <v>191</v>
      </c>
      <c r="L14" s="69">
        <v>0.4</v>
      </c>
      <c r="M14" s="153" t="s">
        <v>159</v>
      </c>
      <c r="N14" s="458" t="s">
        <v>192</v>
      </c>
      <c r="O14" s="99">
        <v>185000</v>
      </c>
      <c r="P14" s="99">
        <v>67148.66</v>
      </c>
      <c r="Q14" s="296">
        <v>50000</v>
      </c>
      <c r="R14" s="148">
        <v>14768.91</v>
      </c>
      <c r="S14" s="129">
        <f>+R14</f>
        <v>14768.91</v>
      </c>
      <c r="T14" s="295">
        <f>+P14+S14</f>
        <v>81917.570000000007</v>
      </c>
      <c r="U14" s="100">
        <f>+(S14/Q14)*L14</f>
        <v>0.11815128</v>
      </c>
      <c r="V14" s="63">
        <f>(T14/O14)*L14</f>
        <v>0.1771190702702703</v>
      </c>
      <c r="W14" s="142">
        <f>+S14/Q14</f>
        <v>0.29537819999999998</v>
      </c>
      <c r="X14" s="63">
        <f>+T14/O14</f>
        <v>0.44279767567567574</v>
      </c>
      <c r="Y14" s="56">
        <v>60000</v>
      </c>
      <c r="Z14" s="296">
        <v>4500</v>
      </c>
      <c r="AA14" s="37"/>
    </row>
    <row r="15" spans="1:27" ht="128.25">
      <c r="A15" s="439"/>
      <c r="B15" s="439"/>
      <c r="C15" s="436"/>
      <c r="D15" s="439"/>
      <c r="E15" s="441"/>
      <c r="F15" s="439"/>
      <c r="G15" s="441"/>
      <c r="H15" s="37" t="s">
        <v>193</v>
      </c>
      <c r="I15" s="42" t="s">
        <v>189</v>
      </c>
      <c r="J15" s="43" t="s">
        <v>194</v>
      </c>
      <c r="K15" s="155" t="s">
        <v>195</v>
      </c>
      <c r="L15" s="69">
        <v>0.4</v>
      </c>
      <c r="M15" s="153" t="s">
        <v>159</v>
      </c>
      <c r="N15" s="459"/>
      <c r="O15" s="99">
        <v>11000</v>
      </c>
      <c r="P15" s="99">
        <v>0</v>
      </c>
      <c r="Q15" s="99">
        <v>3700</v>
      </c>
      <c r="R15" s="297">
        <v>0</v>
      </c>
      <c r="S15" s="294">
        <f>+R15</f>
        <v>0</v>
      </c>
      <c r="T15" s="295">
        <f>+P15+S15</f>
        <v>0</v>
      </c>
      <c r="U15" s="63"/>
      <c r="V15" s="63">
        <f>(T15/O15)*L15</f>
        <v>0</v>
      </c>
      <c r="W15" s="63"/>
      <c r="X15" s="63">
        <f>+T15/O15</f>
        <v>0</v>
      </c>
      <c r="Y15" s="99">
        <v>3700</v>
      </c>
      <c r="Z15" s="99">
        <v>3600</v>
      </c>
      <c r="AA15" s="37"/>
    </row>
    <row r="16" spans="1:27" ht="93.75" customHeight="1">
      <c r="A16" s="430"/>
      <c r="B16" s="430"/>
      <c r="C16" s="436"/>
      <c r="D16" s="430"/>
      <c r="E16" s="442"/>
      <c r="F16" s="430"/>
      <c r="G16" s="442"/>
      <c r="H16" s="37" t="s">
        <v>196</v>
      </c>
      <c r="I16" s="34" t="s">
        <v>156</v>
      </c>
      <c r="J16" s="43" t="s">
        <v>197</v>
      </c>
      <c r="K16" s="268" t="s">
        <v>198</v>
      </c>
      <c r="L16" s="69">
        <v>0.2</v>
      </c>
      <c r="M16" s="43" t="s">
        <v>159</v>
      </c>
      <c r="N16" s="42" t="s">
        <v>199</v>
      </c>
      <c r="O16" s="99">
        <v>200</v>
      </c>
      <c r="P16" s="99">
        <v>25</v>
      </c>
      <c r="Q16" s="99">
        <v>60</v>
      </c>
      <c r="R16" s="148">
        <v>0</v>
      </c>
      <c r="S16" s="1">
        <f>+R16</f>
        <v>0</v>
      </c>
      <c r="T16" s="295">
        <f>+P16+S16</f>
        <v>25</v>
      </c>
      <c r="U16" s="100">
        <f>+(S16/Q16)*L16</f>
        <v>0</v>
      </c>
      <c r="V16" s="63">
        <f>(T16/O16)*L16</f>
        <v>2.5000000000000001E-2</v>
      </c>
      <c r="W16" s="63">
        <f>+S16/Q16</f>
        <v>0</v>
      </c>
      <c r="X16" s="63">
        <f>+T16/O16</f>
        <v>0.125</v>
      </c>
      <c r="Y16" s="56">
        <v>60</v>
      </c>
      <c r="Z16" s="56">
        <v>60</v>
      </c>
      <c r="AA16" s="37"/>
    </row>
    <row r="17" spans="1:27" ht="71.25" customHeight="1">
      <c r="A17" s="45"/>
      <c r="B17" s="45"/>
      <c r="C17" s="436"/>
      <c r="D17" s="45"/>
      <c r="E17" s="44"/>
      <c r="F17" s="426" t="s">
        <v>200</v>
      </c>
      <c r="G17" s="427"/>
      <c r="H17" s="427"/>
      <c r="I17" s="427"/>
      <c r="J17" s="427"/>
      <c r="K17" s="427"/>
      <c r="L17" s="427"/>
      <c r="M17" s="427"/>
      <c r="N17" s="427"/>
      <c r="O17" s="427"/>
      <c r="P17" s="427"/>
      <c r="Q17" s="427"/>
      <c r="R17" s="427"/>
      <c r="S17" s="427"/>
      <c r="T17" s="428"/>
      <c r="U17" s="147">
        <f>SUM(U14:U16)</f>
        <v>0.11815128</v>
      </c>
      <c r="V17" s="147">
        <f>SUM(V14:V16)</f>
        <v>0.20211907027027029</v>
      </c>
      <c r="W17" s="143">
        <f>AVERAGE(W14:W16)</f>
        <v>0.14768909999999999</v>
      </c>
      <c r="X17" s="143">
        <f>AVERAGE(X14:X16)</f>
        <v>0.18926589189189191</v>
      </c>
      <c r="Y17" s="56"/>
      <c r="Z17" s="56"/>
      <c r="AA17" s="37"/>
    </row>
    <row r="18" spans="1:27" ht="76.5" customHeight="1">
      <c r="A18" s="429" t="s">
        <v>201</v>
      </c>
      <c r="B18" s="429" t="s">
        <v>182</v>
      </c>
      <c r="C18" s="436"/>
      <c r="D18" s="429" t="s">
        <v>202</v>
      </c>
      <c r="E18" s="446" t="s">
        <v>203</v>
      </c>
      <c r="F18" s="429" t="s">
        <v>204</v>
      </c>
      <c r="G18" s="440" t="s">
        <v>205</v>
      </c>
      <c r="H18" s="32" t="s">
        <v>206</v>
      </c>
      <c r="I18" s="34" t="s">
        <v>156</v>
      </c>
      <c r="J18" s="43" t="s">
        <v>207</v>
      </c>
      <c r="K18" s="152" t="s">
        <v>208</v>
      </c>
      <c r="L18" s="278">
        <v>0.2</v>
      </c>
      <c r="M18" s="153" t="s">
        <v>166</v>
      </c>
      <c r="N18" s="154" t="s">
        <v>209</v>
      </c>
      <c r="O18" s="99">
        <v>10000</v>
      </c>
      <c r="P18" s="99">
        <v>0</v>
      </c>
      <c r="Q18" s="99">
        <v>3000</v>
      </c>
      <c r="R18" s="148">
        <v>0</v>
      </c>
      <c r="S18" s="392">
        <f>+R18</f>
        <v>0</v>
      </c>
      <c r="T18" s="63">
        <f>+P18+S18</f>
        <v>0</v>
      </c>
      <c r="U18" s="293"/>
      <c r="V18" s="293">
        <f>(T18/O18)*L18</f>
        <v>0</v>
      </c>
      <c r="W18" s="63"/>
      <c r="X18" s="63">
        <f>+T18/O18</f>
        <v>0</v>
      </c>
      <c r="Y18" s="99">
        <v>3500</v>
      </c>
      <c r="Z18" s="99">
        <v>3500</v>
      </c>
      <c r="AA18" s="37"/>
    </row>
    <row r="19" spans="1:27" ht="96.75" customHeight="1">
      <c r="A19" s="430"/>
      <c r="B19" s="430"/>
      <c r="C19" s="436"/>
      <c r="D19" s="430"/>
      <c r="E19" s="447"/>
      <c r="F19" s="430"/>
      <c r="G19" s="442"/>
      <c r="H19" s="32" t="s">
        <v>210</v>
      </c>
      <c r="I19" s="42" t="s">
        <v>211</v>
      </c>
      <c r="J19" s="43" t="s">
        <v>207</v>
      </c>
      <c r="K19" s="284" t="s">
        <v>212</v>
      </c>
      <c r="L19" s="278">
        <v>0.8</v>
      </c>
      <c r="M19" s="43" t="s">
        <v>166</v>
      </c>
      <c r="N19" s="43" t="s">
        <v>213</v>
      </c>
      <c r="O19" s="56">
        <v>6</v>
      </c>
      <c r="P19" s="298">
        <v>0.5</v>
      </c>
      <c r="Q19" s="56">
        <v>2</v>
      </c>
      <c r="R19" s="57">
        <v>0</v>
      </c>
      <c r="S19" s="392">
        <f>+R19</f>
        <v>0</v>
      </c>
      <c r="T19" s="392">
        <f>+P19+S19</f>
        <v>0.5</v>
      </c>
      <c r="U19" s="293">
        <f>+(S19/Q19)*L19</f>
        <v>0</v>
      </c>
      <c r="V19" s="293">
        <f>(T19/O19)*L19</f>
        <v>6.6666666666666666E-2</v>
      </c>
      <c r="W19" s="63">
        <f>+S19/Q19</f>
        <v>0</v>
      </c>
      <c r="X19" s="63">
        <f>+T19/O19</f>
        <v>8.3333333333333329E-2</v>
      </c>
      <c r="Y19" s="296">
        <v>2</v>
      </c>
      <c r="Z19" s="296">
        <v>2</v>
      </c>
      <c r="AA19" s="37"/>
    </row>
    <row r="20" spans="1:27" ht="96.75" customHeight="1">
      <c r="A20" s="45"/>
      <c r="B20" s="45"/>
      <c r="C20" s="436"/>
      <c r="D20" s="45"/>
      <c r="E20" s="46"/>
      <c r="F20" s="426" t="s">
        <v>495</v>
      </c>
      <c r="G20" s="427"/>
      <c r="H20" s="427"/>
      <c r="I20" s="427"/>
      <c r="J20" s="427"/>
      <c r="K20" s="427"/>
      <c r="L20" s="427"/>
      <c r="M20" s="427"/>
      <c r="N20" s="427"/>
      <c r="O20" s="427"/>
      <c r="P20" s="427"/>
      <c r="Q20" s="427"/>
      <c r="R20" s="427"/>
      <c r="S20" s="427"/>
      <c r="T20" s="428"/>
      <c r="U20" s="147">
        <f>SUM(U18:U19)</f>
        <v>0</v>
      </c>
      <c r="V20" s="147">
        <f>SUM(V18:V19)</f>
        <v>6.6666666666666666E-2</v>
      </c>
      <c r="W20" s="143">
        <f>AVERAGE(W18:W19)</f>
        <v>0</v>
      </c>
      <c r="X20" s="143">
        <f>AVERAGE(X18:X19)</f>
        <v>4.1666666666666664E-2</v>
      </c>
      <c r="Y20" s="56"/>
      <c r="Z20" s="56"/>
      <c r="AA20" s="37"/>
    </row>
    <row r="21" spans="1:27" ht="84" customHeight="1">
      <c r="A21" s="429" t="s">
        <v>168</v>
      </c>
      <c r="B21" s="429" t="s">
        <v>182</v>
      </c>
      <c r="C21" s="436"/>
      <c r="D21" s="429" t="s">
        <v>214</v>
      </c>
      <c r="E21" s="443" t="s">
        <v>215</v>
      </c>
      <c r="F21" s="429" t="s">
        <v>216</v>
      </c>
      <c r="G21" s="440" t="s">
        <v>217</v>
      </c>
      <c r="H21" s="32" t="s">
        <v>218</v>
      </c>
      <c r="I21" s="34" t="s">
        <v>156</v>
      </c>
      <c r="J21" s="43" t="s">
        <v>207</v>
      </c>
      <c r="K21" s="282" t="s">
        <v>219</v>
      </c>
      <c r="L21" s="278">
        <v>0.3</v>
      </c>
      <c r="M21" s="280" t="s">
        <v>166</v>
      </c>
      <c r="N21" s="283" t="s">
        <v>220</v>
      </c>
      <c r="O21" s="281">
        <v>1</v>
      </c>
      <c r="P21" s="150">
        <v>0.22</v>
      </c>
      <c r="Q21" s="150">
        <v>0.25</v>
      </c>
      <c r="R21" s="302">
        <v>0.05</v>
      </c>
      <c r="S21" s="300">
        <f>+R21</f>
        <v>0.05</v>
      </c>
      <c r="T21" s="300">
        <f>+P21+S21</f>
        <v>0.27</v>
      </c>
      <c r="U21" s="63">
        <f>+(S21/Q21)*L21</f>
        <v>0.06</v>
      </c>
      <c r="V21" s="63">
        <f>(T21/O21)*L21</f>
        <v>8.1000000000000003E-2</v>
      </c>
      <c r="W21" s="63">
        <f>+S21/Q21</f>
        <v>0.2</v>
      </c>
      <c r="X21" s="63">
        <f>+T21/O21</f>
        <v>0.27</v>
      </c>
      <c r="Y21" s="301">
        <v>0.28000000000000003</v>
      </c>
      <c r="Z21" s="58">
        <v>0.25</v>
      </c>
      <c r="AA21" s="37"/>
    </row>
    <row r="22" spans="1:27" ht="74.25" customHeight="1">
      <c r="A22" s="430"/>
      <c r="B22" s="430"/>
      <c r="C22" s="436"/>
      <c r="D22" s="430"/>
      <c r="E22" s="443"/>
      <c r="F22" s="430"/>
      <c r="G22" s="442"/>
      <c r="H22" s="32" t="s">
        <v>221</v>
      </c>
      <c r="I22" s="42" t="s">
        <v>189</v>
      </c>
      <c r="J22" s="43" t="s">
        <v>207</v>
      </c>
      <c r="K22" s="279" t="s">
        <v>222</v>
      </c>
      <c r="L22" s="278">
        <v>0.7</v>
      </c>
      <c r="M22" s="280" t="s">
        <v>166</v>
      </c>
      <c r="N22" s="280" t="s">
        <v>223</v>
      </c>
      <c r="O22" s="281">
        <v>5</v>
      </c>
      <c r="P22" s="299">
        <v>67.314999999999998</v>
      </c>
      <c r="Q22" s="99">
        <v>1</v>
      </c>
      <c r="R22" s="303">
        <v>0.1</v>
      </c>
      <c r="S22" s="300">
        <f>+R22</f>
        <v>0.1</v>
      </c>
      <c r="T22" s="300">
        <f>+P22+S22</f>
        <v>67.414999999999992</v>
      </c>
      <c r="U22" s="396">
        <f>+(S22/Q22)*L22</f>
        <v>6.9999999999999993E-2</v>
      </c>
      <c r="V22" s="396">
        <v>0.7</v>
      </c>
      <c r="W22" s="63">
        <f>+S22/Q22</f>
        <v>0.1</v>
      </c>
      <c r="X22" s="304">
        <v>1</v>
      </c>
      <c r="Y22" s="56">
        <v>1</v>
      </c>
      <c r="Z22" s="56">
        <v>1</v>
      </c>
      <c r="AA22" s="37"/>
    </row>
    <row r="23" spans="1:27" ht="45" customHeight="1">
      <c r="A23" s="45"/>
      <c r="B23" s="45"/>
      <c r="C23" s="436"/>
      <c r="D23" s="45"/>
      <c r="E23" s="40"/>
      <c r="F23" s="426" t="s">
        <v>224</v>
      </c>
      <c r="G23" s="427"/>
      <c r="H23" s="427"/>
      <c r="I23" s="427"/>
      <c r="J23" s="427"/>
      <c r="K23" s="427"/>
      <c r="L23" s="427"/>
      <c r="M23" s="427"/>
      <c r="N23" s="427"/>
      <c r="O23" s="427"/>
      <c r="P23" s="427"/>
      <c r="Q23" s="427"/>
      <c r="R23" s="427"/>
      <c r="S23" s="427"/>
      <c r="T23" s="428"/>
      <c r="U23" s="147">
        <f>SUM(U21:U22)</f>
        <v>0.13</v>
      </c>
      <c r="V23" s="147">
        <f>+V21+V22</f>
        <v>0.78099999999999992</v>
      </c>
      <c r="W23" s="143">
        <f>AVERAGE(W21:W22)</f>
        <v>0.15000000000000002</v>
      </c>
      <c r="X23" s="143">
        <f>AVERAGE(X21:X22)</f>
        <v>0.63500000000000001</v>
      </c>
      <c r="Y23" s="56"/>
      <c r="Z23" s="56"/>
      <c r="AA23" s="37"/>
    </row>
    <row r="24" spans="1:27" ht="91.5" customHeight="1">
      <c r="A24" s="429" t="s">
        <v>168</v>
      </c>
      <c r="B24" s="429" t="s">
        <v>182</v>
      </c>
      <c r="C24" s="436"/>
      <c r="D24" s="440" t="s">
        <v>225</v>
      </c>
      <c r="E24" s="443" t="s">
        <v>226</v>
      </c>
      <c r="F24" s="429" t="s">
        <v>227</v>
      </c>
      <c r="G24" s="440" t="s">
        <v>228</v>
      </c>
      <c r="H24" s="32" t="s">
        <v>229</v>
      </c>
      <c r="I24" s="34" t="s">
        <v>156</v>
      </c>
      <c r="J24" s="43" t="s">
        <v>207</v>
      </c>
      <c r="K24" s="33" t="s">
        <v>230</v>
      </c>
      <c r="L24" s="306">
        <v>0.13</v>
      </c>
      <c r="M24" s="43" t="s">
        <v>159</v>
      </c>
      <c r="N24" s="43" t="s">
        <v>220</v>
      </c>
      <c r="O24" s="56">
        <v>1</v>
      </c>
      <c r="P24" s="99">
        <v>0</v>
      </c>
      <c r="Q24" s="150">
        <v>0.25</v>
      </c>
      <c r="R24" s="151">
        <v>0.05</v>
      </c>
      <c r="S24" s="300">
        <f>+R24</f>
        <v>0.05</v>
      </c>
      <c r="T24" s="300">
        <f>+P24+S24</f>
        <v>0.05</v>
      </c>
      <c r="U24" s="100">
        <f>(S24/Q24)*L24</f>
        <v>2.6000000000000002E-2</v>
      </c>
      <c r="V24" s="100">
        <f>(T24/O24)*L24</f>
        <v>6.5000000000000006E-3</v>
      </c>
      <c r="W24" s="100">
        <f>+S24/Q24</f>
        <v>0.2</v>
      </c>
      <c r="X24" s="100">
        <f>+T24/O24</f>
        <v>0.05</v>
      </c>
      <c r="Y24" s="301">
        <v>0.5</v>
      </c>
      <c r="Z24" s="150">
        <v>0.25</v>
      </c>
      <c r="AA24" s="37"/>
    </row>
    <row r="25" spans="1:27" ht="73.5" customHeight="1">
      <c r="A25" s="439"/>
      <c r="B25" s="439"/>
      <c r="C25" s="436"/>
      <c r="D25" s="441"/>
      <c r="E25" s="443"/>
      <c r="F25" s="439"/>
      <c r="G25" s="441"/>
      <c r="H25" s="32" t="s">
        <v>231</v>
      </c>
      <c r="I25" s="42" t="s">
        <v>189</v>
      </c>
      <c r="J25" s="43" t="s">
        <v>207</v>
      </c>
      <c r="K25" s="33" t="s">
        <v>232</v>
      </c>
      <c r="L25" s="306">
        <v>0.16</v>
      </c>
      <c r="M25" s="43" t="s">
        <v>159</v>
      </c>
      <c r="N25" s="43" t="s">
        <v>233</v>
      </c>
      <c r="O25" s="56">
        <v>15</v>
      </c>
      <c r="P25" s="56">
        <v>0</v>
      </c>
      <c r="Q25" s="56">
        <v>5</v>
      </c>
      <c r="R25" s="305">
        <v>0.9</v>
      </c>
      <c r="S25" s="300">
        <f t="shared" ref="S25:S27" si="0">+R25</f>
        <v>0.9</v>
      </c>
      <c r="T25" s="300">
        <f t="shared" ref="T25:T27" si="1">+P25+S25</f>
        <v>0.9</v>
      </c>
      <c r="U25" s="63">
        <f>(S25/Q25)*L25</f>
        <v>2.8799999999999999E-2</v>
      </c>
      <c r="V25" s="63">
        <f>(T25/O25)*L25</f>
        <v>9.6000000000000009E-3</v>
      </c>
      <c r="W25" s="63">
        <f>+S25/Q25</f>
        <v>0.18</v>
      </c>
      <c r="X25" s="63">
        <f>+T25/O25</f>
        <v>6.0000000000000005E-2</v>
      </c>
      <c r="Y25" s="296">
        <v>5</v>
      </c>
      <c r="Z25" s="296">
        <v>5</v>
      </c>
      <c r="AA25" s="37"/>
    </row>
    <row r="26" spans="1:27" ht="68.25" customHeight="1">
      <c r="A26" s="439"/>
      <c r="B26" s="439"/>
      <c r="C26" s="436"/>
      <c r="D26" s="441"/>
      <c r="E26" s="443"/>
      <c r="F26" s="439"/>
      <c r="G26" s="441"/>
      <c r="H26" s="32" t="s">
        <v>234</v>
      </c>
      <c r="I26" s="34" t="s">
        <v>156</v>
      </c>
      <c r="J26" s="43" t="s">
        <v>207</v>
      </c>
      <c r="K26" s="33" t="s">
        <v>235</v>
      </c>
      <c r="L26" s="306">
        <v>0.06</v>
      </c>
      <c r="M26" s="43" t="s">
        <v>159</v>
      </c>
      <c r="N26" s="440" t="s">
        <v>236</v>
      </c>
      <c r="O26" s="56">
        <v>1</v>
      </c>
      <c r="P26" s="99">
        <v>0</v>
      </c>
      <c r="Q26" s="150">
        <v>0.5</v>
      </c>
      <c r="R26" s="151">
        <v>0.1</v>
      </c>
      <c r="S26" s="300">
        <f t="shared" si="0"/>
        <v>0.1</v>
      </c>
      <c r="T26" s="300">
        <f t="shared" si="1"/>
        <v>0.1</v>
      </c>
      <c r="U26" s="100">
        <f>(S26/Q26)*L26</f>
        <v>1.2E-2</v>
      </c>
      <c r="V26" s="100">
        <f>(T26/O26)*L26</f>
        <v>6.0000000000000001E-3</v>
      </c>
      <c r="W26" s="100">
        <f>+S26/Q26</f>
        <v>0.2</v>
      </c>
      <c r="X26" s="100">
        <f>+T26/O26</f>
        <v>0.1</v>
      </c>
      <c r="Y26" s="150">
        <v>0.25</v>
      </c>
      <c r="Z26" s="150">
        <v>0.25</v>
      </c>
      <c r="AA26" s="37"/>
    </row>
    <row r="27" spans="1:27" ht="50.25" customHeight="1">
      <c r="A27" s="430"/>
      <c r="B27" s="430"/>
      <c r="C27" s="436"/>
      <c r="D27" s="441"/>
      <c r="E27" s="443"/>
      <c r="F27" s="430"/>
      <c r="G27" s="442"/>
      <c r="H27" s="32" t="s">
        <v>237</v>
      </c>
      <c r="I27" s="34" t="s">
        <v>156</v>
      </c>
      <c r="J27" s="43" t="s">
        <v>207</v>
      </c>
      <c r="K27" s="32" t="s">
        <v>238</v>
      </c>
      <c r="L27" s="306">
        <v>0.06</v>
      </c>
      <c r="M27" s="43" t="s">
        <v>159</v>
      </c>
      <c r="N27" s="442"/>
      <c r="O27" s="56">
        <v>1</v>
      </c>
      <c r="P27" s="99">
        <v>0</v>
      </c>
      <c r="Q27" s="150">
        <v>0.5</v>
      </c>
      <c r="R27" s="151">
        <v>0.1</v>
      </c>
      <c r="S27" s="300">
        <f t="shared" si="0"/>
        <v>0.1</v>
      </c>
      <c r="T27" s="300">
        <f t="shared" si="1"/>
        <v>0.1</v>
      </c>
      <c r="U27" s="100">
        <f>(S27/Q27)*L27</f>
        <v>1.2E-2</v>
      </c>
      <c r="V27" s="100">
        <f>(T27/O27)*L27</f>
        <v>6.0000000000000001E-3</v>
      </c>
      <c r="W27" s="100">
        <f>+S27/Q27</f>
        <v>0.2</v>
      </c>
      <c r="X27" s="100">
        <f>+T27/O27</f>
        <v>0.1</v>
      </c>
      <c r="Y27" s="150">
        <v>0.25</v>
      </c>
      <c r="Z27" s="150">
        <v>0.25</v>
      </c>
      <c r="AA27" s="37"/>
    </row>
    <row r="28" spans="1:27" ht="51" customHeight="1">
      <c r="A28" s="45"/>
      <c r="B28" s="45"/>
      <c r="C28" s="436"/>
      <c r="D28" s="441"/>
      <c r="E28" s="46"/>
      <c r="F28" s="426" t="s">
        <v>239</v>
      </c>
      <c r="G28" s="427"/>
      <c r="H28" s="427"/>
      <c r="I28" s="427"/>
      <c r="J28" s="427"/>
      <c r="K28" s="427"/>
      <c r="L28" s="427"/>
      <c r="M28" s="427"/>
      <c r="N28" s="427"/>
      <c r="O28" s="427"/>
      <c r="P28" s="427"/>
      <c r="Q28" s="427"/>
      <c r="R28" s="427"/>
      <c r="S28" s="427"/>
      <c r="T28" s="428"/>
      <c r="U28" s="147">
        <f>SUM(U24:U27)</f>
        <v>7.8799999999999995E-2</v>
      </c>
      <c r="V28" s="147">
        <f>SUM(V24:V27)</f>
        <v>2.81E-2</v>
      </c>
      <c r="W28" s="143">
        <f>AVERAGE(W24:W27)</f>
        <v>0.19500000000000001</v>
      </c>
      <c r="X28" s="143">
        <f>AVERAGE(X24:X27)</f>
        <v>7.7500000000000013E-2</v>
      </c>
      <c r="Y28" s="58"/>
      <c r="Z28" s="58"/>
      <c r="AA28" s="37"/>
    </row>
    <row r="29" spans="1:27" ht="71.25">
      <c r="A29" s="429" t="s">
        <v>168</v>
      </c>
      <c r="B29" s="429" t="s">
        <v>182</v>
      </c>
      <c r="C29" s="436"/>
      <c r="D29" s="441"/>
      <c r="E29" s="441" t="s">
        <v>240</v>
      </c>
      <c r="F29" s="429" t="s">
        <v>241</v>
      </c>
      <c r="G29" s="440" t="s">
        <v>242</v>
      </c>
      <c r="H29" s="32" t="s">
        <v>243</v>
      </c>
      <c r="I29" s="42" t="s">
        <v>189</v>
      </c>
      <c r="J29" s="440" t="s">
        <v>244</v>
      </c>
      <c r="K29" s="33" t="s">
        <v>245</v>
      </c>
      <c r="L29" s="40">
        <v>0.5</v>
      </c>
      <c r="M29" s="43" t="s">
        <v>166</v>
      </c>
      <c r="N29" s="43" t="s">
        <v>192</v>
      </c>
      <c r="O29" s="56">
        <v>4</v>
      </c>
      <c r="P29" s="266">
        <v>0</v>
      </c>
      <c r="Q29" s="307">
        <v>2</v>
      </c>
      <c r="R29" s="148">
        <v>0</v>
      </c>
      <c r="S29" s="149">
        <f>+R29</f>
        <v>0</v>
      </c>
      <c r="T29" s="149">
        <f t="shared" ref="T29:T30" si="2">S29</f>
        <v>0</v>
      </c>
      <c r="U29" s="100">
        <f>(S29/Q29)*L29</f>
        <v>0</v>
      </c>
      <c r="V29" s="100">
        <f>(T29/O29)*L29</f>
        <v>0</v>
      </c>
      <c r="W29" s="100">
        <f>+S29/Q29</f>
        <v>0</v>
      </c>
      <c r="X29" s="100">
        <f>+T29/O29</f>
        <v>0</v>
      </c>
      <c r="Y29" s="99">
        <v>1</v>
      </c>
      <c r="Z29" s="99">
        <v>1</v>
      </c>
      <c r="AA29" s="37"/>
    </row>
    <row r="30" spans="1:27" ht="79.5" customHeight="1">
      <c r="A30" s="430"/>
      <c r="B30" s="430"/>
      <c r="C30" s="436"/>
      <c r="D30" s="442"/>
      <c r="E30" s="442"/>
      <c r="F30" s="430"/>
      <c r="G30" s="442"/>
      <c r="H30" s="32" t="s">
        <v>246</v>
      </c>
      <c r="I30" s="42" t="s">
        <v>189</v>
      </c>
      <c r="J30" s="442"/>
      <c r="K30" s="33" t="s">
        <v>247</v>
      </c>
      <c r="L30" s="40">
        <v>0.5</v>
      </c>
      <c r="M30" s="43" t="s">
        <v>166</v>
      </c>
      <c r="N30" s="43" t="s">
        <v>248</v>
      </c>
      <c r="O30" s="56">
        <v>2</v>
      </c>
      <c r="P30" s="266">
        <v>0</v>
      </c>
      <c r="Q30" s="308">
        <v>0.75</v>
      </c>
      <c r="R30" s="148">
        <v>0.08</v>
      </c>
      <c r="S30" s="149">
        <f>+R30</f>
        <v>0.08</v>
      </c>
      <c r="T30" s="149">
        <f t="shared" si="2"/>
        <v>0.08</v>
      </c>
      <c r="U30" s="100">
        <f>(S30/Q30)*L30</f>
        <v>5.3333333333333337E-2</v>
      </c>
      <c r="V30" s="100">
        <f>(T30/O30)*L30</f>
        <v>0.02</v>
      </c>
      <c r="W30" s="100">
        <f>+S30/Q30</f>
        <v>0.10666666666666667</v>
      </c>
      <c r="X30" s="100">
        <f>+T30/O30</f>
        <v>0.04</v>
      </c>
      <c r="Y30" s="150">
        <v>0.75</v>
      </c>
      <c r="Z30" s="150">
        <v>0.5</v>
      </c>
      <c r="AA30" s="37"/>
    </row>
    <row r="31" spans="1:27" ht="42.75" customHeight="1">
      <c r="A31" s="45"/>
      <c r="B31" s="45"/>
      <c r="C31" s="436"/>
      <c r="D31" s="44"/>
      <c r="E31" s="44"/>
      <c r="F31" s="426" t="s">
        <v>249</v>
      </c>
      <c r="G31" s="427"/>
      <c r="H31" s="427"/>
      <c r="I31" s="427"/>
      <c r="J31" s="427"/>
      <c r="K31" s="427"/>
      <c r="L31" s="427"/>
      <c r="M31" s="427"/>
      <c r="N31" s="427"/>
      <c r="O31" s="427"/>
      <c r="P31" s="427"/>
      <c r="Q31" s="427"/>
      <c r="R31" s="427"/>
      <c r="S31" s="427"/>
      <c r="T31" s="428"/>
      <c r="U31" s="147">
        <f>SUM(U29:U30)</f>
        <v>5.3333333333333337E-2</v>
      </c>
      <c r="V31" s="147">
        <f>+V29+V30</f>
        <v>0.02</v>
      </c>
      <c r="W31" s="143">
        <f>AVERAGE(W29:W30)</f>
        <v>5.3333333333333337E-2</v>
      </c>
      <c r="X31" s="143">
        <f>AVERAGE(X29:X30)</f>
        <v>0.02</v>
      </c>
      <c r="Y31" s="58"/>
      <c r="Z31" s="58"/>
      <c r="AA31" s="37"/>
    </row>
    <row r="32" spans="1:27" ht="51.75" customHeight="1">
      <c r="A32" s="444" t="s">
        <v>168</v>
      </c>
      <c r="B32" s="444" t="s">
        <v>182</v>
      </c>
      <c r="C32" s="436"/>
      <c r="D32" s="429" t="s">
        <v>250</v>
      </c>
      <c r="E32" s="446" t="s">
        <v>251</v>
      </c>
      <c r="F32" s="429" t="s">
        <v>252</v>
      </c>
      <c r="G32" s="440" t="s">
        <v>253</v>
      </c>
      <c r="H32" s="59" t="s">
        <v>254</v>
      </c>
      <c r="I32" s="34" t="s">
        <v>156</v>
      </c>
      <c r="J32" s="440" t="s">
        <v>255</v>
      </c>
      <c r="K32" s="59" t="s">
        <v>256</v>
      </c>
      <c r="L32" s="40">
        <v>0.5</v>
      </c>
      <c r="M32" s="43" t="s">
        <v>159</v>
      </c>
      <c r="N32" s="43" t="s">
        <v>192</v>
      </c>
      <c r="O32" s="56">
        <v>20</v>
      </c>
      <c r="P32" s="266">
        <v>0</v>
      </c>
      <c r="Q32" s="307">
        <v>4</v>
      </c>
      <c r="R32" s="151">
        <v>0.1</v>
      </c>
      <c r="S32" s="300">
        <f>+R32</f>
        <v>0.1</v>
      </c>
      <c r="T32" s="300">
        <f>S32+P32</f>
        <v>0.1</v>
      </c>
      <c r="U32" s="100">
        <f>(S32/Q32)*L32</f>
        <v>1.2500000000000001E-2</v>
      </c>
      <c r="V32" s="100">
        <f>(T32/O32)*L32</f>
        <v>2.5000000000000001E-3</v>
      </c>
      <c r="W32" s="100">
        <f>+S32/Q32</f>
        <v>2.5000000000000001E-2</v>
      </c>
      <c r="X32" s="100">
        <f>+T32/O32</f>
        <v>5.0000000000000001E-3</v>
      </c>
      <c r="Y32" s="296">
        <v>8</v>
      </c>
      <c r="Z32" s="296">
        <v>8</v>
      </c>
      <c r="AA32" s="37"/>
    </row>
    <row r="33" spans="1:27" ht="82.5" customHeight="1">
      <c r="A33" s="445"/>
      <c r="B33" s="445"/>
      <c r="C33" s="436"/>
      <c r="D33" s="430"/>
      <c r="E33" s="442"/>
      <c r="F33" s="430"/>
      <c r="G33" s="442"/>
      <c r="H33" s="59" t="s">
        <v>257</v>
      </c>
      <c r="I33" s="42" t="s">
        <v>189</v>
      </c>
      <c r="J33" s="442"/>
      <c r="K33" s="59" t="s">
        <v>258</v>
      </c>
      <c r="L33" s="40">
        <v>0.5</v>
      </c>
      <c r="M33" s="43" t="s">
        <v>159</v>
      </c>
      <c r="N33" s="43" t="s">
        <v>248</v>
      </c>
      <c r="O33" s="56">
        <v>20</v>
      </c>
      <c r="P33" s="266">
        <v>0</v>
      </c>
      <c r="Q33" s="307">
        <v>4</v>
      </c>
      <c r="R33" s="151">
        <v>0.1</v>
      </c>
      <c r="S33" s="300">
        <f>+R33</f>
        <v>0.1</v>
      </c>
      <c r="T33" s="300">
        <f>S33+P33</f>
        <v>0.1</v>
      </c>
      <c r="U33" s="100">
        <f>(S33/Q33)*L33</f>
        <v>1.2500000000000001E-2</v>
      </c>
      <c r="V33" s="100">
        <f>(T33/O33)*L33</f>
        <v>2.5000000000000001E-3</v>
      </c>
      <c r="W33" s="100">
        <f>+S33/Q33</f>
        <v>2.5000000000000001E-2</v>
      </c>
      <c r="X33" s="100">
        <f>+T33/O33</f>
        <v>5.0000000000000001E-3</v>
      </c>
      <c r="Y33" s="296">
        <v>8</v>
      </c>
      <c r="Z33" s="296">
        <v>8</v>
      </c>
      <c r="AA33" s="37"/>
    </row>
    <row r="34" spans="1:27" ht="55.5" customHeight="1">
      <c r="A34" s="65"/>
      <c r="B34" s="65"/>
      <c r="C34" s="436"/>
      <c r="D34" s="39"/>
      <c r="E34" s="66"/>
      <c r="F34" s="426" t="s">
        <v>259</v>
      </c>
      <c r="G34" s="427"/>
      <c r="H34" s="427"/>
      <c r="I34" s="427"/>
      <c r="J34" s="427"/>
      <c r="K34" s="427"/>
      <c r="L34" s="427"/>
      <c r="M34" s="427"/>
      <c r="N34" s="427"/>
      <c r="O34" s="427"/>
      <c r="P34" s="427"/>
      <c r="Q34" s="427"/>
      <c r="R34" s="427"/>
      <c r="S34" s="427"/>
      <c r="T34" s="428"/>
      <c r="U34" s="147">
        <f>SUM(U32:U33)</f>
        <v>2.5000000000000001E-2</v>
      </c>
      <c r="V34" s="147">
        <f>+V33+V32</f>
        <v>5.0000000000000001E-3</v>
      </c>
      <c r="W34" s="143">
        <f>AVERAGE(W32:W33)</f>
        <v>2.5000000000000001E-2</v>
      </c>
      <c r="X34" s="143">
        <f>AVERAGE(X32:X33)</f>
        <v>5.0000000000000001E-3</v>
      </c>
      <c r="Y34" s="56"/>
      <c r="Z34" s="56"/>
      <c r="AA34" s="37"/>
    </row>
    <row r="35" spans="1:27" ht="166.5" customHeight="1">
      <c r="A35" s="37" t="s">
        <v>168</v>
      </c>
      <c r="B35" s="37" t="s">
        <v>182</v>
      </c>
      <c r="C35" s="434"/>
      <c r="D35" s="37" t="s">
        <v>260</v>
      </c>
      <c r="E35" s="40" t="s">
        <v>261</v>
      </c>
      <c r="F35" s="37" t="s">
        <v>262</v>
      </c>
      <c r="G35" s="52" t="s">
        <v>263</v>
      </c>
      <c r="H35" s="37" t="s">
        <v>264</v>
      </c>
      <c r="I35" s="34" t="s">
        <v>156</v>
      </c>
      <c r="J35" s="43" t="s">
        <v>265</v>
      </c>
      <c r="K35" s="37" t="s">
        <v>266</v>
      </c>
      <c r="L35" s="40">
        <v>1</v>
      </c>
      <c r="M35" s="43" t="s">
        <v>166</v>
      </c>
      <c r="N35" s="43" t="s">
        <v>192</v>
      </c>
      <c r="O35" s="56">
        <v>10</v>
      </c>
      <c r="P35" s="38">
        <v>0</v>
      </c>
      <c r="Q35" s="38">
        <v>2</v>
      </c>
      <c r="R35" s="60">
        <v>0</v>
      </c>
      <c r="S35" s="1">
        <f>+R35</f>
        <v>0</v>
      </c>
      <c r="T35" s="1">
        <f>+P35+S35</f>
        <v>0</v>
      </c>
      <c r="U35" s="70">
        <f>(S35/Q35)*L35</f>
        <v>0</v>
      </c>
      <c r="V35" s="70">
        <f>(T35/O35)*L35</f>
        <v>0</v>
      </c>
      <c r="W35" s="63">
        <f>+S35/Q35</f>
        <v>0</v>
      </c>
      <c r="X35" s="63">
        <f>+T35/O35</f>
        <v>0</v>
      </c>
      <c r="Y35" s="56">
        <v>4</v>
      </c>
      <c r="Z35" s="309">
        <v>4</v>
      </c>
      <c r="AA35" s="37"/>
    </row>
    <row r="36" spans="1:27" ht="54.75" customHeight="1">
      <c r="C36" s="67"/>
      <c r="E36" s="68"/>
      <c r="F36" s="426" t="s">
        <v>267</v>
      </c>
      <c r="G36" s="427"/>
      <c r="H36" s="427"/>
      <c r="I36" s="427"/>
      <c r="J36" s="427"/>
      <c r="K36" s="427"/>
      <c r="L36" s="427"/>
      <c r="M36" s="427"/>
      <c r="N36" s="427"/>
      <c r="O36" s="427"/>
      <c r="P36" s="427"/>
      <c r="Q36" s="427"/>
      <c r="R36" s="427"/>
      <c r="S36" s="427"/>
      <c r="T36" s="454"/>
      <c r="U36" s="145">
        <f>+U35</f>
        <v>0</v>
      </c>
      <c r="V36" s="146">
        <f>+V35</f>
        <v>0</v>
      </c>
      <c r="W36" s="143">
        <f>AVERAGE(W35)</f>
        <v>0</v>
      </c>
      <c r="X36" s="143">
        <f>+X35</f>
        <v>0</v>
      </c>
      <c r="Y36" s="56"/>
      <c r="Z36" s="43"/>
      <c r="AA36" s="37"/>
    </row>
    <row r="38" spans="1:27" ht="37.5" customHeight="1">
      <c r="F38" s="455" t="s">
        <v>506</v>
      </c>
      <c r="G38" s="456"/>
      <c r="H38" s="456"/>
      <c r="I38" s="456"/>
      <c r="J38" s="456"/>
      <c r="K38" s="456"/>
      <c r="L38" s="456"/>
      <c r="M38" s="456"/>
      <c r="N38" s="456"/>
      <c r="O38" s="456"/>
      <c r="P38" s="456"/>
      <c r="Q38" s="456"/>
      <c r="R38" s="456"/>
      <c r="S38" s="456"/>
      <c r="T38" s="457"/>
      <c r="U38" s="310">
        <f>AVERAGE(U10,U13,U17,U20,U23,U28,U31,U34,U36)</f>
        <v>5.789780190476191E-2</v>
      </c>
      <c r="V38" s="310">
        <f>+(V10+V13+V17+V20+V23+V28+V31+V34+V36)/9</f>
        <v>0.12254285965965964</v>
      </c>
      <c r="W38" s="311">
        <f>+(W10+W13+W17+W20+W23+W28+W31+W34+W36)/9</f>
        <v>6.3446937037037035E-2</v>
      </c>
      <c r="X38" s="311">
        <f>+(X10+X13+X17+X20+X23+X28+X31+X34+X36)/9</f>
        <v>0.10760361761761762</v>
      </c>
    </row>
    <row r="39" spans="1:27" ht="18.75" customHeight="1">
      <c r="U39" s="170"/>
    </row>
    <row r="41" spans="1:27" ht="18.75" customHeight="1">
      <c r="V41" s="170"/>
    </row>
  </sheetData>
  <mergeCells count="72">
    <mergeCell ref="F31:T31"/>
    <mergeCell ref="F34:T34"/>
    <mergeCell ref="F36:T36"/>
    <mergeCell ref="F38:T38"/>
    <mergeCell ref="F13:T13"/>
    <mergeCell ref="F17:T17"/>
    <mergeCell ref="F20:T20"/>
    <mergeCell ref="F23:T23"/>
    <mergeCell ref="N26:N27"/>
    <mergeCell ref="N14:N15"/>
    <mergeCell ref="G32:G33"/>
    <mergeCell ref="J32:J33"/>
    <mergeCell ref="F21:F22"/>
    <mergeCell ref="G21:G22"/>
    <mergeCell ref="G24:G27"/>
    <mergeCell ref="G29:G30"/>
    <mergeCell ref="J29:J30"/>
    <mergeCell ref="F24:F27"/>
    <mergeCell ref="F32:F33"/>
    <mergeCell ref="A5:B5"/>
    <mergeCell ref="D11:D12"/>
    <mergeCell ref="E11:E12"/>
    <mergeCell ref="F14:F16"/>
    <mergeCell ref="G18:G19"/>
    <mergeCell ref="G14:G16"/>
    <mergeCell ref="A6:Z6"/>
    <mergeCell ref="A14:A16"/>
    <mergeCell ref="B14:B16"/>
    <mergeCell ref="D14:D16"/>
    <mergeCell ref="E14:E16"/>
    <mergeCell ref="C14:C35"/>
    <mergeCell ref="A21:A22"/>
    <mergeCell ref="B21:B22"/>
    <mergeCell ref="A18:A19"/>
    <mergeCell ref="B18:B19"/>
    <mergeCell ref="A1:B4"/>
    <mergeCell ref="C1:Y1"/>
    <mergeCell ref="C2:Y2"/>
    <mergeCell ref="C3:Y3"/>
    <mergeCell ref="C4:Y4"/>
    <mergeCell ref="A32:A33"/>
    <mergeCell ref="B32:B33"/>
    <mergeCell ref="D32:D33"/>
    <mergeCell ref="E32:E33"/>
    <mergeCell ref="F8:F9"/>
    <mergeCell ref="E18:E19"/>
    <mergeCell ref="F18:F19"/>
    <mergeCell ref="D21:D22"/>
    <mergeCell ref="E21:E22"/>
    <mergeCell ref="E29:E30"/>
    <mergeCell ref="B29:B30"/>
    <mergeCell ref="F10:T10"/>
    <mergeCell ref="G8:G9"/>
    <mergeCell ref="N8:N9"/>
    <mergeCell ref="A11:A12"/>
    <mergeCell ref="B11:B12"/>
    <mergeCell ref="F28:T28"/>
    <mergeCell ref="F11:F12"/>
    <mergeCell ref="G11:G12"/>
    <mergeCell ref="N11:N12"/>
    <mergeCell ref="A8:A9"/>
    <mergeCell ref="B8:B9"/>
    <mergeCell ref="C8:C12"/>
    <mergeCell ref="D8:D9"/>
    <mergeCell ref="E8:E9"/>
    <mergeCell ref="A24:A27"/>
    <mergeCell ref="B24:B27"/>
    <mergeCell ref="D24:D30"/>
    <mergeCell ref="E24:E27"/>
    <mergeCell ref="F29:F30"/>
    <mergeCell ref="D18:D19"/>
    <mergeCell ref="A29:A30"/>
  </mergeCells>
  <dataValidations count="1">
    <dataValidation type="list" allowBlank="1" showInputMessage="1" showErrorMessage="1" sqref="M8:M9 M11:M12 M18:M19 M21:M22 M24:M27 M14:M16 M29:M30 M32:M33 M35 M37 M39:M300" xr:uid="{00000000-0002-0000-0100-000000000000}">
      <formula1>#REF!</formula1>
    </dataValidation>
  </dataValidations>
  <pageMargins left="0.70866141732283472" right="0.70866141732283472" top="0.74803149606299213" bottom="0.74803149606299213" header="0.31496062992125984" footer="0.31496062992125984"/>
  <pageSetup paperSize="5" scale="80" orientation="landscape" r:id="rId1"/>
  <ignoredErrors>
    <ignoredError sqref="U28:X28 U31:X31 U34:X34 W36"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467" t="s">
        <v>268</v>
      </c>
      <c r="B2" s="468"/>
      <c r="C2" s="468"/>
      <c r="D2" s="468"/>
      <c r="E2" s="468"/>
      <c r="F2" s="468"/>
      <c r="G2" s="469"/>
    </row>
    <row r="3" spans="1:7" s="2" customFormat="1">
      <c r="A3" s="22" t="s">
        <v>269</v>
      </c>
      <c r="B3" s="464" t="s">
        <v>270</v>
      </c>
      <c r="C3" s="464"/>
      <c r="D3" s="464"/>
      <c r="E3" s="464"/>
      <c r="F3" s="464"/>
      <c r="G3" s="23" t="s">
        <v>271</v>
      </c>
    </row>
    <row r="4" spans="1:7" ht="12.75" customHeight="1">
      <c r="A4" s="24">
        <v>45489</v>
      </c>
      <c r="B4" s="465" t="s">
        <v>272</v>
      </c>
      <c r="C4" s="465"/>
      <c r="D4" s="465"/>
      <c r="E4" s="465"/>
      <c r="F4" s="465"/>
      <c r="G4" s="25" t="s">
        <v>273</v>
      </c>
    </row>
    <row r="5" spans="1:7" ht="12.75" customHeight="1">
      <c r="A5" s="26"/>
      <c r="B5" s="465"/>
      <c r="C5" s="465"/>
      <c r="D5" s="465"/>
      <c r="E5" s="465"/>
      <c r="F5" s="465"/>
      <c r="G5" s="25"/>
    </row>
    <row r="6" spans="1:7">
      <c r="A6" s="26"/>
      <c r="B6" s="466"/>
      <c r="C6" s="466"/>
      <c r="D6" s="466"/>
      <c r="E6" s="466"/>
      <c r="F6" s="466"/>
      <c r="G6" s="27"/>
    </row>
    <row r="7" spans="1:7">
      <c r="A7" s="26"/>
      <c r="B7" s="466"/>
      <c r="C7" s="466"/>
      <c r="D7" s="466"/>
      <c r="E7" s="466"/>
      <c r="F7" s="466"/>
      <c r="G7" s="27"/>
    </row>
    <row r="8" spans="1:7">
      <c r="A8" s="26"/>
      <c r="B8" s="28"/>
      <c r="C8" s="28"/>
      <c r="D8" s="28"/>
      <c r="E8" s="28"/>
      <c r="F8" s="28"/>
      <c r="G8" s="27"/>
    </row>
    <row r="9" spans="1:7">
      <c r="A9" s="460" t="s">
        <v>274</v>
      </c>
      <c r="B9" s="461"/>
      <c r="C9" s="461"/>
      <c r="D9" s="461"/>
      <c r="E9" s="461"/>
      <c r="F9" s="461"/>
      <c r="G9" s="462"/>
    </row>
    <row r="10" spans="1:7" s="2" customFormat="1">
      <c r="A10" s="29"/>
      <c r="B10" s="464" t="s">
        <v>275</v>
      </c>
      <c r="C10" s="464"/>
      <c r="D10" s="464" t="s">
        <v>276</v>
      </c>
      <c r="E10" s="464"/>
      <c r="F10" s="29" t="s">
        <v>269</v>
      </c>
      <c r="G10" s="29" t="s">
        <v>277</v>
      </c>
    </row>
    <row r="11" spans="1:7">
      <c r="A11" s="30" t="s">
        <v>278</v>
      </c>
      <c r="B11" s="465" t="s">
        <v>279</v>
      </c>
      <c r="C11" s="465"/>
      <c r="D11" s="463" t="s">
        <v>280</v>
      </c>
      <c r="E11" s="463"/>
      <c r="F11" s="26" t="s">
        <v>281</v>
      </c>
      <c r="G11" s="27"/>
    </row>
    <row r="12" spans="1:7">
      <c r="A12" s="30" t="s">
        <v>282</v>
      </c>
      <c r="B12" s="463" t="s">
        <v>283</v>
      </c>
      <c r="C12" s="463"/>
      <c r="D12" s="463" t="s">
        <v>284</v>
      </c>
      <c r="E12" s="463"/>
      <c r="F12" s="26" t="s">
        <v>281</v>
      </c>
      <c r="G12" s="27"/>
    </row>
    <row r="13" spans="1:7">
      <c r="A13" s="30" t="s">
        <v>285</v>
      </c>
      <c r="B13" s="463" t="s">
        <v>283</v>
      </c>
      <c r="C13" s="463"/>
      <c r="D13" s="463" t="s">
        <v>284</v>
      </c>
      <c r="E13" s="463"/>
      <c r="F13" s="26" t="s">
        <v>281</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topLeftCell="J4" zoomScale="50" zoomScaleNormal="50" workbookViewId="0">
      <selection activeCell="Z8" sqref="Z8"/>
    </sheetView>
  </sheetViews>
  <sheetFormatPr baseColWidth="10"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2" width="12.375" customWidth="1"/>
    <col min="23" max="23" width="17.125" customWidth="1"/>
    <col min="24" max="24" width="27.125" customWidth="1"/>
    <col min="25" max="25" width="39.25" bestFit="1" customWidth="1"/>
    <col min="26" max="26" width="54.75" bestFit="1" customWidth="1"/>
    <col min="29" max="29" width="0" hidden="1" customWidth="1"/>
  </cols>
  <sheetData>
    <row r="1" spans="1:26" s="313" customFormat="1" ht="18">
      <c r="A1" s="478"/>
      <c r="B1" s="479"/>
      <c r="C1" s="484" t="s">
        <v>125</v>
      </c>
      <c r="D1" s="485"/>
      <c r="E1" s="485"/>
      <c r="F1" s="485"/>
      <c r="G1" s="485"/>
      <c r="H1" s="485"/>
      <c r="I1" s="485"/>
      <c r="J1" s="485"/>
      <c r="K1" s="485"/>
      <c r="L1" s="485"/>
      <c r="M1" s="485"/>
      <c r="N1" s="485"/>
      <c r="O1" s="485"/>
      <c r="P1" s="485"/>
      <c r="Q1" s="485"/>
      <c r="R1" s="485"/>
      <c r="S1" s="485"/>
      <c r="T1" s="485"/>
      <c r="U1" s="485"/>
      <c r="V1" s="485"/>
      <c r="W1" s="485"/>
      <c r="X1" s="485"/>
      <c r="Y1" s="486"/>
      <c r="Z1" s="312" t="s">
        <v>126</v>
      </c>
    </row>
    <row r="2" spans="1:26" s="313" customFormat="1" ht="18">
      <c r="A2" s="480"/>
      <c r="B2" s="481"/>
      <c r="C2" s="484" t="s">
        <v>127</v>
      </c>
      <c r="D2" s="485"/>
      <c r="E2" s="485"/>
      <c r="F2" s="485"/>
      <c r="G2" s="485"/>
      <c r="H2" s="485"/>
      <c r="I2" s="485"/>
      <c r="J2" s="485"/>
      <c r="K2" s="485"/>
      <c r="L2" s="485"/>
      <c r="M2" s="485"/>
      <c r="N2" s="485"/>
      <c r="O2" s="485"/>
      <c r="P2" s="485"/>
      <c r="Q2" s="485"/>
      <c r="R2" s="485"/>
      <c r="S2" s="485"/>
      <c r="T2" s="485"/>
      <c r="U2" s="485"/>
      <c r="V2" s="485"/>
      <c r="W2" s="485"/>
      <c r="X2" s="485"/>
      <c r="Y2" s="486"/>
      <c r="Z2" s="312" t="s">
        <v>128</v>
      </c>
    </row>
    <row r="3" spans="1:26" s="313" customFormat="1" ht="18">
      <c r="A3" s="480"/>
      <c r="B3" s="481"/>
      <c r="C3" s="484" t="s">
        <v>129</v>
      </c>
      <c r="D3" s="485"/>
      <c r="E3" s="485"/>
      <c r="F3" s="485"/>
      <c r="G3" s="485"/>
      <c r="H3" s="485"/>
      <c r="I3" s="485"/>
      <c r="J3" s="485"/>
      <c r="K3" s="485"/>
      <c r="L3" s="485"/>
      <c r="M3" s="485"/>
      <c r="N3" s="485"/>
      <c r="O3" s="485"/>
      <c r="P3" s="485"/>
      <c r="Q3" s="485"/>
      <c r="R3" s="485"/>
      <c r="S3" s="485"/>
      <c r="T3" s="485"/>
      <c r="U3" s="485"/>
      <c r="V3" s="485"/>
      <c r="W3" s="485"/>
      <c r="X3" s="485"/>
      <c r="Y3" s="486"/>
      <c r="Z3" s="312" t="s">
        <v>130</v>
      </c>
    </row>
    <row r="4" spans="1:26" s="313" customFormat="1" ht="18">
      <c r="A4" s="482"/>
      <c r="B4" s="483"/>
      <c r="C4" s="484" t="s">
        <v>131</v>
      </c>
      <c r="D4" s="485"/>
      <c r="E4" s="485"/>
      <c r="F4" s="485"/>
      <c r="G4" s="485"/>
      <c r="H4" s="485"/>
      <c r="I4" s="485"/>
      <c r="J4" s="485"/>
      <c r="K4" s="485"/>
      <c r="L4" s="485"/>
      <c r="M4" s="485"/>
      <c r="N4" s="485"/>
      <c r="O4" s="485"/>
      <c r="P4" s="485"/>
      <c r="Q4" s="485"/>
      <c r="R4" s="485"/>
      <c r="S4" s="485"/>
      <c r="T4" s="485"/>
      <c r="U4" s="485"/>
      <c r="V4" s="485"/>
      <c r="W4" s="485"/>
      <c r="X4" s="485"/>
      <c r="Y4" s="486"/>
      <c r="Z4" s="312" t="s">
        <v>286</v>
      </c>
    </row>
    <row r="5" spans="1:26" s="313" customFormat="1" ht="26.25" customHeight="1">
      <c r="A5" s="476" t="s">
        <v>287</v>
      </c>
      <c r="B5" s="477"/>
      <c r="C5" s="484" t="s">
        <v>288</v>
      </c>
      <c r="D5" s="485"/>
      <c r="E5" s="485"/>
      <c r="F5" s="485"/>
      <c r="G5" s="485"/>
      <c r="H5" s="485"/>
      <c r="I5" s="485"/>
      <c r="J5" s="485"/>
      <c r="K5" s="485"/>
      <c r="L5" s="485"/>
      <c r="M5" s="485"/>
      <c r="N5" s="485"/>
      <c r="O5" s="485"/>
      <c r="P5" s="485"/>
      <c r="Q5" s="485"/>
      <c r="R5" s="485"/>
      <c r="S5" s="485"/>
      <c r="T5" s="485"/>
      <c r="U5" s="485"/>
      <c r="V5" s="485"/>
      <c r="W5" s="485"/>
      <c r="X5" s="485"/>
      <c r="Y5" s="486"/>
      <c r="Z5" s="314"/>
    </row>
    <row r="6" spans="1:26" s="313" customFormat="1" ht="15" customHeight="1">
      <c r="A6" s="452" t="s">
        <v>289</v>
      </c>
      <c r="B6" s="452"/>
      <c r="C6" s="452"/>
      <c r="D6" s="452"/>
      <c r="E6" s="452"/>
      <c r="F6" s="452"/>
      <c r="G6" s="452"/>
      <c r="H6" s="452"/>
      <c r="I6" s="452"/>
      <c r="J6" s="452"/>
      <c r="K6" s="452"/>
      <c r="L6" s="452"/>
      <c r="M6" s="452"/>
      <c r="N6" s="452"/>
      <c r="O6" s="452"/>
      <c r="P6" s="452"/>
      <c r="Q6" s="452"/>
      <c r="R6" s="452"/>
      <c r="S6" s="452"/>
      <c r="T6" s="452"/>
      <c r="U6" s="452"/>
      <c r="V6" s="452"/>
      <c r="W6" s="452"/>
      <c r="X6" s="453"/>
      <c r="Y6" s="470" t="s">
        <v>290</v>
      </c>
      <c r="Z6" s="471"/>
    </row>
    <row r="7" spans="1:26" s="313" customFormat="1" ht="15" thickBot="1">
      <c r="A7" s="474"/>
      <c r="B7" s="474"/>
      <c r="C7" s="474"/>
      <c r="D7" s="474"/>
      <c r="E7" s="474"/>
      <c r="F7" s="474"/>
      <c r="G7" s="474"/>
      <c r="H7" s="474"/>
      <c r="I7" s="474"/>
      <c r="J7" s="474"/>
      <c r="K7" s="474"/>
      <c r="L7" s="474"/>
      <c r="M7" s="474"/>
      <c r="N7" s="474"/>
      <c r="O7" s="474"/>
      <c r="P7" s="474"/>
      <c r="Q7" s="474"/>
      <c r="R7" s="474"/>
      <c r="S7" s="474"/>
      <c r="T7" s="474"/>
      <c r="U7" s="474"/>
      <c r="V7" s="474"/>
      <c r="W7" s="474"/>
      <c r="X7" s="475"/>
      <c r="Y7" s="472"/>
      <c r="Z7" s="473"/>
    </row>
    <row r="8" spans="1:26" s="317" customFormat="1" ht="43.5" customHeight="1" thickBot="1">
      <c r="A8" s="149" t="s">
        <v>10</v>
      </c>
      <c r="B8" s="149" t="s">
        <v>291</v>
      </c>
      <c r="C8" s="149" t="s">
        <v>292</v>
      </c>
      <c r="D8" s="149" t="s">
        <v>293</v>
      </c>
      <c r="E8" s="149" t="s">
        <v>42</v>
      </c>
      <c r="F8" s="149" t="s">
        <v>44</v>
      </c>
      <c r="G8" s="149" t="s">
        <v>46</v>
      </c>
      <c r="H8" s="149" t="s">
        <v>48</v>
      </c>
      <c r="I8" s="149" t="s">
        <v>50</v>
      </c>
      <c r="J8" s="149" t="s">
        <v>52</v>
      </c>
      <c r="K8" s="315" t="s">
        <v>294</v>
      </c>
      <c r="L8" s="315" t="s">
        <v>295</v>
      </c>
      <c r="M8" s="315" t="s">
        <v>296</v>
      </c>
      <c r="N8" s="316" t="s">
        <v>297</v>
      </c>
      <c r="O8" s="316" t="s">
        <v>298</v>
      </c>
      <c r="P8" s="316" t="s">
        <v>299</v>
      </c>
      <c r="Q8" s="316" t="s">
        <v>300</v>
      </c>
      <c r="R8" s="316" t="s">
        <v>301</v>
      </c>
      <c r="S8" s="316" t="s">
        <v>302</v>
      </c>
      <c r="T8" s="316" t="s">
        <v>303</v>
      </c>
      <c r="U8" s="316" t="s">
        <v>304</v>
      </c>
      <c r="V8" s="316" t="s">
        <v>305</v>
      </c>
      <c r="W8" s="316" t="s">
        <v>306</v>
      </c>
      <c r="X8" s="149" t="s">
        <v>56</v>
      </c>
      <c r="Y8" s="149" t="s">
        <v>60</v>
      </c>
      <c r="Z8" s="149" t="s">
        <v>62</v>
      </c>
    </row>
    <row r="9" spans="1:26" ht="157.5" thickBot="1">
      <c r="A9" s="446" t="s">
        <v>185</v>
      </c>
      <c r="B9" s="490" t="s">
        <v>307</v>
      </c>
      <c r="C9" s="490" t="s">
        <v>307</v>
      </c>
      <c r="D9" s="490" t="s">
        <v>308</v>
      </c>
      <c r="E9" s="487" t="s">
        <v>309</v>
      </c>
      <c r="F9" s="487" t="s">
        <v>310</v>
      </c>
      <c r="G9" s="318" t="s">
        <v>311</v>
      </c>
      <c r="H9" s="318" t="s">
        <v>312</v>
      </c>
      <c r="I9" s="318" t="s">
        <v>313</v>
      </c>
      <c r="J9" s="318" t="s">
        <v>314</v>
      </c>
      <c r="K9" s="319">
        <v>0</v>
      </c>
      <c r="L9" s="320">
        <v>2084.61</v>
      </c>
      <c r="M9" s="321">
        <v>12684.3</v>
      </c>
      <c r="N9" s="319"/>
      <c r="O9" s="319"/>
      <c r="P9" s="319"/>
      <c r="Q9" s="319"/>
      <c r="R9" s="319"/>
      <c r="S9" s="319"/>
      <c r="T9" s="319"/>
      <c r="U9" s="319"/>
      <c r="V9" s="319"/>
      <c r="W9" s="321">
        <f>SUM(K9:V9)</f>
        <v>14768.91</v>
      </c>
      <c r="X9" s="318" t="s">
        <v>315</v>
      </c>
      <c r="Y9" s="322" t="s">
        <v>316</v>
      </c>
      <c r="Z9" s="322" t="s">
        <v>317</v>
      </c>
    </row>
    <row r="10" spans="1:26" ht="157.5" thickBot="1">
      <c r="A10" s="441"/>
      <c r="B10" s="492"/>
      <c r="C10" s="492"/>
      <c r="D10" s="492"/>
      <c r="E10" s="488"/>
      <c r="F10" s="488"/>
      <c r="G10" s="323" t="s">
        <v>318</v>
      </c>
      <c r="H10" s="319" t="s">
        <v>319</v>
      </c>
      <c r="I10" s="319" t="s">
        <v>313</v>
      </c>
      <c r="J10" s="319" t="s">
        <v>314</v>
      </c>
      <c r="K10" s="319">
        <v>0</v>
      </c>
      <c r="L10" s="319">
        <v>0</v>
      </c>
      <c r="M10" s="319">
        <v>0</v>
      </c>
      <c r="N10" s="319"/>
      <c r="O10" s="319"/>
      <c r="P10" s="319"/>
      <c r="Q10" s="319"/>
      <c r="R10" s="319"/>
      <c r="S10" s="319"/>
      <c r="T10" s="319"/>
      <c r="U10" s="319"/>
      <c r="V10" s="319"/>
      <c r="W10" s="321">
        <f t="shared" ref="W10:W23" si="0">SUM(K10:V10)</f>
        <v>0</v>
      </c>
      <c r="X10" s="318" t="s">
        <v>315</v>
      </c>
      <c r="Y10" s="322" t="s">
        <v>316</v>
      </c>
      <c r="Z10" s="322" t="s">
        <v>317</v>
      </c>
    </row>
    <row r="11" spans="1:26" ht="157.5" thickBot="1">
      <c r="A11" s="442"/>
      <c r="B11" s="491"/>
      <c r="C11" s="491"/>
      <c r="D11" s="491"/>
      <c r="E11" s="489"/>
      <c r="F11" s="489"/>
      <c r="G11" s="324" t="s">
        <v>320</v>
      </c>
      <c r="H11" s="325" t="s">
        <v>321</v>
      </c>
      <c r="I11" s="325" t="s">
        <v>313</v>
      </c>
      <c r="J11" s="325" t="s">
        <v>322</v>
      </c>
      <c r="K11" s="319">
        <v>0</v>
      </c>
      <c r="L11" s="319">
        <v>0</v>
      </c>
      <c r="M11" s="319">
        <v>0</v>
      </c>
      <c r="N11" s="319"/>
      <c r="O11" s="319"/>
      <c r="P11" s="319"/>
      <c r="Q11" s="319"/>
      <c r="R11" s="319"/>
      <c r="S11" s="319"/>
      <c r="T11" s="319"/>
      <c r="U11" s="319"/>
      <c r="V11" s="319"/>
      <c r="W11" s="321">
        <f t="shared" si="0"/>
        <v>0</v>
      </c>
      <c r="X11" s="318" t="s">
        <v>315</v>
      </c>
      <c r="Y11" s="322" t="s">
        <v>316</v>
      </c>
      <c r="Z11" s="322" t="s">
        <v>317</v>
      </c>
    </row>
    <row r="12" spans="1:26" ht="157.5" thickBot="1">
      <c r="A12" s="446" t="s">
        <v>203</v>
      </c>
      <c r="B12" s="490" t="s">
        <v>307</v>
      </c>
      <c r="C12" s="490" t="s">
        <v>307</v>
      </c>
      <c r="D12" s="490" t="s">
        <v>308</v>
      </c>
      <c r="E12" s="487" t="s">
        <v>323</v>
      </c>
      <c r="F12" s="487" t="s">
        <v>324</v>
      </c>
      <c r="G12" s="318" t="s">
        <v>325</v>
      </c>
      <c r="H12" s="326" t="s">
        <v>326</v>
      </c>
      <c r="I12" s="326" t="s">
        <v>313</v>
      </c>
      <c r="J12" s="326" t="s">
        <v>314</v>
      </c>
      <c r="K12" s="319">
        <v>0</v>
      </c>
      <c r="L12" s="319">
        <v>0</v>
      </c>
      <c r="M12" s="319">
        <v>0</v>
      </c>
      <c r="N12" s="319"/>
      <c r="O12" s="319"/>
      <c r="P12" s="319"/>
      <c r="Q12" s="319"/>
      <c r="R12" s="319"/>
      <c r="S12" s="319"/>
      <c r="T12" s="319"/>
      <c r="U12" s="319"/>
      <c r="V12" s="319"/>
      <c r="W12" s="321">
        <f t="shared" si="0"/>
        <v>0</v>
      </c>
      <c r="X12" s="318" t="s">
        <v>315</v>
      </c>
      <c r="Y12" s="322" t="s">
        <v>316</v>
      </c>
      <c r="Z12" s="322" t="s">
        <v>317</v>
      </c>
    </row>
    <row r="13" spans="1:26" ht="157.5" thickBot="1">
      <c r="A13" s="447"/>
      <c r="B13" s="491"/>
      <c r="C13" s="491"/>
      <c r="D13" s="491"/>
      <c r="E13" s="489"/>
      <c r="F13" s="489"/>
      <c r="G13" s="324" t="s">
        <v>327</v>
      </c>
      <c r="H13" s="325" t="s">
        <v>328</v>
      </c>
      <c r="I13" s="325" t="s">
        <v>313</v>
      </c>
      <c r="J13" s="325" t="s">
        <v>314</v>
      </c>
      <c r="K13" s="319">
        <v>0</v>
      </c>
      <c r="L13" s="319">
        <v>0</v>
      </c>
      <c r="M13" s="319">
        <v>0</v>
      </c>
      <c r="N13" s="319"/>
      <c r="O13" s="319"/>
      <c r="P13" s="319"/>
      <c r="Q13" s="319"/>
      <c r="R13" s="319"/>
      <c r="S13" s="319"/>
      <c r="T13" s="319"/>
      <c r="U13" s="319"/>
      <c r="V13" s="319"/>
      <c r="W13" s="321">
        <f t="shared" si="0"/>
        <v>0</v>
      </c>
      <c r="X13" s="318" t="s">
        <v>315</v>
      </c>
      <c r="Y13" s="322" t="s">
        <v>316</v>
      </c>
      <c r="Z13" s="322" t="s">
        <v>317</v>
      </c>
    </row>
    <row r="14" spans="1:26" ht="157.5" thickBot="1">
      <c r="A14" s="443" t="s">
        <v>215</v>
      </c>
      <c r="B14" s="493" t="s">
        <v>307</v>
      </c>
      <c r="C14" s="493" t="s">
        <v>307</v>
      </c>
      <c r="D14" s="490" t="s">
        <v>308</v>
      </c>
      <c r="E14" s="487" t="s">
        <v>323</v>
      </c>
      <c r="F14" s="487" t="s">
        <v>324</v>
      </c>
      <c r="G14" s="318" t="s">
        <v>329</v>
      </c>
      <c r="H14" s="326" t="s">
        <v>330</v>
      </c>
      <c r="I14" s="326" t="s">
        <v>313</v>
      </c>
      <c r="J14" s="326" t="s">
        <v>322</v>
      </c>
      <c r="K14" s="319">
        <v>0</v>
      </c>
      <c r="L14" s="319">
        <v>0</v>
      </c>
      <c r="M14" s="319">
        <v>0.05</v>
      </c>
      <c r="N14" s="319"/>
      <c r="O14" s="319"/>
      <c r="P14" s="319"/>
      <c r="Q14" s="319"/>
      <c r="R14" s="319"/>
      <c r="S14" s="319"/>
      <c r="T14" s="319"/>
      <c r="U14" s="319"/>
      <c r="V14" s="319"/>
      <c r="W14" s="321">
        <f t="shared" si="0"/>
        <v>0.05</v>
      </c>
      <c r="X14" s="318" t="s">
        <v>315</v>
      </c>
      <c r="Y14" s="322" t="s">
        <v>316</v>
      </c>
      <c r="Z14" s="322" t="s">
        <v>317</v>
      </c>
    </row>
    <row r="15" spans="1:26" ht="157.5" thickBot="1">
      <c r="A15" s="443"/>
      <c r="B15" s="495"/>
      <c r="C15" s="495"/>
      <c r="D15" s="491"/>
      <c r="E15" s="489"/>
      <c r="F15" s="489"/>
      <c r="G15" s="324" t="s">
        <v>331</v>
      </c>
      <c r="H15" s="325" t="s">
        <v>332</v>
      </c>
      <c r="I15" s="325" t="s">
        <v>313</v>
      </c>
      <c r="J15" s="325" t="s">
        <v>314</v>
      </c>
      <c r="K15" s="319">
        <v>0</v>
      </c>
      <c r="L15" s="319">
        <v>0</v>
      </c>
      <c r="M15" s="321">
        <v>0.1</v>
      </c>
      <c r="N15" s="319"/>
      <c r="O15" s="319"/>
      <c r="P15" s="319"/>
      <c r="Q15" s="319"/>
      <c r="R15" s="319"/>
      <c r="S15" s="319"/>
      <c r="T15" s="319"/>
      <c r="U15" s="319"/>
      <c r="V15" s="319"/>
      <c r="W15" s="321">
        <f t="shared" si="0"/>
        <v>0.1</v>
      </c>
      <c r="X15" s="318" t="s">
        <v>315</v>
      </c>
      <c r="Y15" s="322" t="s">
        <v>316</v>
      </c>
      <c r="Z15" s="322" t="s">
        <v>317</v>
      </c>
    </row>
    <row r="16" spans="1:26" ht="157.5" thickBot="1">
      <c r="A16" s="443" t="s">
        <v>226</v>
      </c>
      <c r="B16" s="493" t="s">
        <v>307</v>
      </c>
      <c r="C16" s="493" t="s">
        <v>307</v>
      </c>
      <c r="D16" s="490" t="s">
        <v>308</v>
      </c>
      <c r="E16" s="487" t="s">
        <v>323</v>
      </c>
      <c r="F16" s="487" t="s">
        <v>324</v>
      </c>
      <c r="G16" s="318" t="s">
        <v>333</v>
      </c>
      <c r="H16" s="326" t="s">
        <v>334</v>
      </c>
      <c r="I16" s="326" t="s">
        <v>313</v>
      </c>
      <c r="J16" s="326" t="s">
        <v>322</v>
      </c>
      <c r="K16" s="319">
        <v>0</v>
      </c>
      <c r="L16" s="319">
        <v>0</v>
      </c>
      <c r="M16" s="319">
        <v>0.05</v>
      </c>
      <c r="N16" s="319"/>
      <c r="O16" s="319"/>
      <c r="P16" s="319"/>
      <c r="Q16" s="319"/>
      <c r="R16" s="319"/>
      <c r="S16" s="319"/>
      <c r="T16" s="319"/>
      <c r="U16" s="319"/>
      <c r="V16" s="319"/>
      <c r="W16" s="321">
        <f t="shared" si="0"/>
        <v>0.05</v>
      </c>
      <c r="X16" s="318" t="s">
        <v>315</v>
      </c>
      <c r="Y16" s="322" t="s">
        <v>316</v>
      </c>
      <c r="Z16" s="322" t="s">
        <v>317</v>
      </c>
    </row>
    <row r="17" spans="1:26" ht="157.5" thickBot="1">
      <c r="A17" s="443"/>
      <c r="B17" s="494"/>
      <c r="C17" s="494"/>
      <c r="D17" s="492"/>
      <c r="E17" s="488"/>
      <c r="F17" s="488"/>
      <c r="G17" s="323" t="s">
        <v>335</v>
      </c>
      <c r="H17" s="319" t="s">
        <v>336</v>
      </c>
      <c r="I17" s="319" t="s">
        <v>313</v>
      </c>
      <c r="J17" s="319" t="s">
        <v>314</v>
      </c>
      <c r="K17" s="319">
        <v>0</v>
      </c>
      <c r="L17" s="319">
        <v>0</v>
      </c>
      <c r="M17" s="321">
        <v>0.9</v>
      </c>
      <c r="N17" s="319"/>
      <c r="O17" s="319"/>
      <c r="P17" s="319"/>
      <c r="Q17" s="319"/>
      <c r="R17" s="319"/>
      <c r="S17" s="319"/>
      <c r="T17" s="319"/>
      <c r="U17" s="319"/>
      <c r="V17" s="319"/>
      <c r="W17" s="321">
        <f t="shared" si="0"/>
        <v>0.9</v>
      </c>
      <c r="X17" s="318" t="s">
        <v>315</v>
      </c>
      <c r="Y17" s="322" t="s">
        <v>316</v>
      </c>
      <c r="Z17" s="322" t="s">
        <v>317</v>
      </c>
    </row>
    <row r="18" spans="1:26" ht="157.5" thickBot="1">
      <c r="A18" s="443"/>
      <c r="B18" s="494"/>
      <c r="C18" s="494"/>
      <c r="D18" s="492"/>
      <c r="E18" s="488"/>
      <c r="F18" s="488"/>
      <c r="G18" s="323" t="s">
        <v>337</v>
      </c>
      <c r="H18" s="319" t="s">
        <v>338</v>
      </c>
      <c r="I18" s="319" t="s">
        <v>313</v>
      </c>
      <c r="J18" s="319" t="s">
        <v>314</v>
      </c>
      <c r="K18" s="319">
        <v>0</v>
      </c>
      <c r="L18" s="319">
        <v>0</v>
      </c>
      <c r="M18" s="321">
        <v>0.1</v>
      </c>
      <c r="N18" s="319"/>
      <c r="O18" s="319"/>
      <c r="P18" s="319"/>
      <c r="Q18" s="319"/>
      <c r="R18" s="319"/>
      <c r="S18" s="319"/>
      <c r="T18" s="319"/>
      <c r="U18" s="319"/>
      <c r="V18" s="319"/>
      <c r="W18" s="321">
        <f t="shared" si="0"/>
        <v>0.1</v>
      </c>
      <c r="X18" s="318" t="s">
        <v>315</v>
      </c>
      <c r="Y18" s="322" t="s">
        <v>316</v>
      </c>
      <c r="Z18" s="322" t="s">
        <v>317</v>
      </c>
    </row>
    <row r="19" spans="1:26" ht="157.5" thickBot="1">
      <c r="A19" s="443"/>
      <c r="B19" s="495"/>
      <c r="C19" s="495"/>
      <c r="D19" s="491"/>
      <c r="E19" s="489"/>
      <c r="F19" s="489"/>
      <c r="G19" s="324" t="s">
        <v>339</v>
      </c>
      <c r="H19" s="325" t="s">
        <v>340</v>
      </c>
      <c r="I19" s="325" t="s">
        <v>313</v>
      </c>
      <c r="J19" s="325" t="s">
        <v>314</v>
      </c>
      <c r="K19" s="319">
        <v>0</v>
      </c>
      <c r="L19" s="319">
        <v>0</v>
      </c>
      <c r="M19" s="321">
        <v>0.1</v>
      </c>
      <c r="N19" s="319"/>
      <c r="O19" s="319"/>
      <c r="P19" s="319"/>
      <c r="Q19" s="319"/>
      <c r="R19" s="319"/>
      <c r="S19" s="319"/>
      <c r="T19" s="319"/>
      <c r="U19" s="319"/>
      <c r="V19" s="319"/>
      <c r="W19" s="321">
        <f t="shared" si="0"/>
        <v>0.1</v>
      </c>
      <c r="X19" s="318" t="s">
        <v>315</v>
      </c>
      <c r="Y19" s="322" t="s">
        <v>316</v>
      </c>
      <c r="Z19" s="322" t="s">
        <v>317</v>
      </c>
    </row>
    <row r="20" spans="1:26" ht="157.5" thickBot="1">
      <c r="A20" s="441" t="s">
        <v>240</v>
      </c>
      <c r="B20" s="493" t="s">
        <v>307</v>
      </c>
      <c r="C20" s="493" t="s">
        <v>307</v>
      </c>
      <c r="D20" s="490" t="s">
        <v>308</v>
      </c>
      <c r="E20" s="487" t="s">
        <v>323</v>
      </c>
      <c r="F20" s="487" t="s">
        <v>324</v>
      </c>
      <c r="G20" s="318" t="s">
        <v>341</v>
      </c>
      <c r="H20" s="326" t="s">
        <v>342</v>
      </c>
      <c r="I20" s="326" t="s">
        <v>313</v>
      </c>
      <c r="J20" s="326" t="s">
        <v>314</v>
      </c>
      <c r="K20" s="319">
        <v>0</v>
      </c>
      <c r="L20" s="319">
        <v>0</v>
      </c>
      <c r="M20" s="319">
        <v>0</v>
      </c>
      <c r="N20" s="319"/>
      <c r="O20" s="319"/>
      <c r="P20" s="319"/>
      <c r="Q20" s="319"/>
      <c r="R20" s="319"/>
      <c r="S20" s="319"/>
      <c r="T20" s="319"/>
      <c r="U20" s="319"/>
      <c r="V20" s="319"/>
      <c r="W20" s="321">
        <f t="shared" si="0"/>
        <v>0</v>
      </c>
      <c r="X20" s="318" t="s">
        <v>315</v>
      </c>
      <c r="Y20" s="322" t="s">
        <v>316</v>
      </c>
      <c r="Z20" s="322" t="s">
        <v>317</v>
      </c>
    </row>
    <row r="21" spans="1:26" ht="157.5" thickBot="1">
      <c r="A21" s="442"/>
      <c r="B21" s="495"/>
      <c r="C21" s="495"/>
      <c r="D21" s="491"/>
      <c r="E21" s="489"/>
      <c r="F21" s="489"/>
      <c r="G21" s="324" t="s">
        <v>343</v>
      </c>
      <c r="H21" s="325" t="s">
        <v>344</v>
      </c>
      <c r="I21" s="325" t="s">
        <v>313</v>
      </c>
      <c r="J21" s="325" t="s">
        <v>314</v>
      </c>
      <c r="K21" s="319">
        <v>0</v>
      </c>
      <c r="L21" s="319">
        <v>0</v>
      </c>
      <c r="M21" s="319">
        <v>0.08</v>
      </c>
      <c r="N21" s="319"/>
      <c r="O21" s="319"/>
      <c r="P21" s="319"/>
      <c r="Q21" s="319"/>
      <c r="R21" s="319"/>
      <c r="S21" s="319"/>
      <c r="T21" s="319"/>
      <c r="U21" s="319"/>
      <c r="V21" s="319"/>
      <c r="W21" s="321">
        <f t="shared" si="0"/>
        <v>0.08</v>
      </c>
      <c r="X21" s="318" t="s">
        <v>315</v>
      </c>
      <c r="Y21" s="322" t="s">
        <v>316</v>
      </c>
      <c r="Z21" s="322" t="s">
        <v>317</v>
      </c>
    </row>
    <row r="22" spans="1:26" ht="157.5" thickBot="1">
      <c r="A22" s="446" t="s">
        <v>251</v>
      </c>
      <c r="B22" s="493" t="s">
        <v>307</v>
      </c>
      <c r="C22" s="493" t="s">
        <v>307</v>
      </c>
      <c r="D22" s="493" t="s">
        <v>308</v>
      </c>
      <c r="E22" s="487" t="s">
        <v>323</v>
      </c>
      <c r="F22" s="487" t="s">
        <v>324</v>
      </c>
      <c r="G22" s="318" t="s">
        <v>345</v>
      </c>
      <c r="H22" s="326" t="s">
        <v>346</v>
      </c>
      <c r="I22" s="326" t="s">
        <v>313</v>
      </c>
      <c r="J22" s="326" t="s">
        <v>314</v>
      </c>
      <c r="K22" s="319">
        <v>0</v>
      </c>
      <c r="L22" s="319">
        <v>0</v>
      </c>
      <c r="M22" s="321">
        <v>0.1</v>
      </c>
      <c r="N22" s="319"/>
      <c r="O22" s="319"/>
      <c r="P22" s="319"/>
      <c r="Q22" s="319"/>
      <c r="R22" s="319"/>
      <c r="S22" s="319"/>
      <c r="T22" s="319"/>
      <c r="U22" s="319"/>
      <c r="V22" s="319"/>
      <c r="W22" s="321">
        <f t="shared" si="0"/>
        <v>0.1</v>
      </c>
      <c r="X22" s="318" t="s">
        <v>315</v>
      </c>
      <c r="Y22" s="322" t="s">
        <v>316</v>
      </c>
      <c r="Z22" s="322" t="s">
        <v>317</v>
      </c>
    </row>
    <row r="23" spans="1:26" ht="157.5" thickBot="1">
      <c r="A23" s="442"/>
      <c r="B23" s="495"/>
      <c r="C23" s="495"/>
      <c r="D23" s="495"/>
      <c r="E23" s="489"/>
      <c r="F23" s="489"/>
      <c r="G23" s="327" t="s">
        <v>347</v>
      </c>
      <c r="H23" s="328" t="s">
        <v>348</v>
      </c>
      <c r="I23" s="328" t="s">
        <v>313</v>
      </c>
      <c r="J23" s="328" t="s">
        <v>322</v>
      </c>
      <c r="K23" s="319">
        <v>0</v>
      </c>
      <c r="L23" s="319">
        <v>0</v>
      </c>
      <c r="M23" s="321">
        <v>0.1</v>
      </c>
      <c r="N23" s="319"/>
      <c r="O23" s="319"/>
      <c r="P23" s="319"/>
      <c r="Q23" s="319"/>
      <c r="R23" s="319"/>
      <c r="S23" s="319"/>
      <c r="T23" s="319"/>
      <c r="U23" s="319"/>
      <c r="V23" s="319"/>
      <c r="W23" s="321">
        <f t="shared" si="0"/>
        <v>0.1</v>
      </c>
      <c r="X23" s="318" t="s">
        <v>315</v>
      </c>
      <c r="Y23" s="322" t="s">
        <v>316</v>
      </c>
      <c r="Z23" s="322" t="s">
        <v>317</v>
      </c>
    </row>
  </sheetData>
  <mergeCells count="45">
    <mergeCell ref="F20:F21"/>
    <mergeCell ref="A22:A23"/>
    <mergeCell ref="B22:B23"/>
    <mergeCell ref="C22:C23"/>
    <mergeCell ref="D22:D23"/>
    <mergeCell ref="E22:E23"/>
    <mergeCell ref="F22:F23"/>
    <mergeCell ref="A20:A21"/>
    <mergeCell ref="B20:B21"/>
    <mergeCell ref="C20:C21"/>
    <mergeCell ref="D20:D21"/>
    <mergeCell ref="E20:E21"/>
    <mergeCell ref="F14:F15"/>
    <mergeCell ref="A16:A19"/>
    <mergeCell ref="B16:B19"/>
    <mergeCell ref="C16:C19"/>
    <mergeCell ref="D16:D19"/>
    <mergeCell ref="E16:E19"/>
    <mergeCell ref="F16:F19"/>
    <mergeCell ref="A14:A15"/>
    <mergeCell ref="B14:B15"/>
    <mergeCell ref="C14:C15"/>
    <mergeCell ref="D14:D15"/>
    <mergeCell ref="E14:E15"/>
    <mergeCell ref="F9:F11"/>
    <mergeCell ref="A12:A13"/>
    <mergeCell ref="B12:B13"/>
    <mergeCell ref="C12:C13"/>
    <mergeCell ref="D12:D13"/>
    <mergeCell ref="E12:E13"/>
    <mergeCell ref="F12:F13"/>
    <mergeCell ref="A9:A11"/>
    <mergeCell ref="B9:B11"/>
    <mergeCell ref="C9:C11"/>
    <mergeCell ref="D9:D11"/>
    <mergeCell ref="E9:E11"/>
    <mergeCell ref="Y6:Z7"/>
    <mergeCell ref="A6:X7"/>
    <mergeCell ref="A5:B5"/>
    <mergeCell ref="A1:B4"/>
    <mergeCell ref="C1:Y1"/>
    <mergeCell ref="C2:Y2"/>
    <mergeCell ref="C3:Y3"/>
    <mergeCell ref="C4:Y4"/>
    <mergeCell ref="C5:Y5"/>
  </mergeCells>
  <dataValidations count="1">
    <dataValidation type="list" allowBlank="1" showInputMessage="1" showErrorMessage="1" sqref="W9:W113" xr:uid="{00000000-0002-0000-0200-000000000000}">
      <formula1>$AC$10:$AC$13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8"/>
  <sheetViews>
    <sheetView topLeftCell="L8" zoomScale="50" zoomScaleNormal="50" workbookViewId="0">
      <pane ySplit="1" topLeftCell="A28" activePane="bottomLeft" state="frozen"/>
      <selection activeCell="A8" sqref="A8"/>
      <selection pane="bottomLeft" activeCell="L28" sqref="L28:L32"/>
    </sheetView>
  </sheetViews>
  <sheetFormatPr baseColWidth="10" defaultColWidth="10.75" defaultRowHeight="18"/>
  <cols>
    <col min="1" max="2" width="23.25" style="75" customWidth="1"/>
    <col min="3" max="3" width="19.125" style="75" customWidth="1"/>
    <col min="4" max="4" width="32.75" style="75" customWidth="1"/>
    <col min="5" max="5" width="29.625" style="75" customWidth="1"/>
    <col min="6" max="6" width="32.75" style="75" bestFit="1" customWidth="1"/>
    <col min="7" max="7" width="39.25" style="75" customWidth="1"/>
    <col min="8" max="8" width="47" style="75" customWidth="1"/>
    <col min="9" max="13" width="31.875" style="75" customWidth="1"/>
    <col min="14" max="14" width="22.375" style="75" customWidth="1"/>
    <col min="15" max="15" width="45.125" style="75" customWidth="1"/>
    <col min="16" max="16" width="29.625" style="395" customWidth="1"/>
    <col min="17" max="17" width="24.75" style="75" customWidth="1"/>
    <col min="18" max="23" width="36.125" style="75" customWidth="1"/>
    <col min="24" max="24" width="21.125" style="75" customWidth="1"/>
    <col min="25" max="25" width="21.625" style="75" customWidth="1"/>
    <col min="26" max="26" width="20.875" style="75" customWidth="1"/>
    <col min="27" max="27" width="35.875" style="75" customWidth="1"/>
    <col min="28" max="28" width="31.625" style="75" customWidth="1"/>
    <col min="29" max="29" width="32.875" style="75" customWidth="1"/>
    <col min="30" max="30" width="29" style="75" customWidth="1"/>
    <col min="31" max="31" width="61.875" style="75" customWidth="1"/>
    <col min="32" max="32" width="31.25" style="75" customWidth="1"/>
    <col min="33" max="34" width="46.25" style="75" customWidth="1"/>
    <col min="35" max="35" width="29.25" style="75" customWidth="1"/>
    <col min="36" max="36" width="27.25" style="75" customWidth="1"/>
    <col min="37" max="38" width="33.25" style="75" customWidth="1"/>
    <col min="39" max="39" width="40.875" style="75" customWidth="1"/>
    <col min="40" max="41" width="31" style="75" customWidth="1"/>
    <col min="42" max="42" width="26.625" style="75" bestFit="1" customWidth="1"/>
    <col min="43" max="43" width="41" style="75" bestFit="1" customWidth="1"/>
    <col min="44" max="44" width="33.625" style="75" bestFit="1" customWidth="1"/>
    <col min="45" max="46" width="31.875" style="75" customWidth="1"/>
    <col min="47" max="47" width="30.375" style="75" customWidth="1"/>
    <col min="48" max="48" width="31.875" style="75" customWidth="1"/>
    <col min="49" max="49" width="18" style="75" customWidth="1"/>
    <col min="50" max="51" width="10.75" style="75"/>
    <col min="52" max="52" width="56.875" style="75" hidden="1" customWidth="1"/>
    <col min="53" max="16384" width="10.75" style="75"/>
  </cols>
  <sheetData>
    <row r="1" spans="1:52" s="79" customFormat="1" ht="23.25" hidden="1" customHeight="1">
      <c r="A1" s="552" t="s">
        <v>349</v>
      </c>
      <c r="B1" s="552"/>
      <c r="C1" s="545" t="s">
        <v>125</v>
      </c>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7"/>
      <c r="AQ1" s="93" t="s">
        <v>126</v>
      </c>
    </row>
    <row r="2" spans="1:52" s="79" customFormat="1" ht="23.25" hidden="1" customHeight="1" thickBot="1">
      <c r="A2" s="552"/>
      <c r="B2" s="552"/>
      <c r="C2" s="545" t="s">
        <v>127</v>
      </c>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7"/>
      <c r="AQ2" s="93" t="s">
        <v>128</v>
      </c>
    </row>
    <row r="3" spans="1:52" s="79" customFormat="1" ht="23.25" hidden="1" customHeight="1" thickBot="1">
      <c r="A3" s="552"/>
      <c r="B3" s="552"/>
      <c r="C3" s="545" t="s">
        <v>129</v>
      </c>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7"/>
      <c r="AQ3" s="93" t="s">
        <v>130</v>
      </c>
    </row>
    <row r="4" spans="1:52" s="79" customFormat="1" ht="23.25" hidden="1" customHeight="1" thickBot="1">
      <c r="A4" s="552"/>
      <c r="B4" s="552"/>
      <c r="C4" s="545" t="s">
        <v>131</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7"/>
      <c r="AQ4" s="93" t="s">
        <v>350</v>
      </c>
    </row>
    <row r="5" spans="1:52" s="79" customFormat="1" ht="26.25" hidden="1" customHeight="1" thickBot="1">
      <c r="A5" s="552" t="s">
        <v>287</v>
      </c>
      <c r="B5" s="552"/>
      <c r="C5" s="545"/>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7"/>
    </row>
    <row r="6" spans="1:52" ht="15" hidden="1" customHeight="1" thickBot="1">
      <c r="A6" s="548" t="s">
        <v>351</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9"/>
      <c r="AF6" s="553" t="s">
        <v>352</v>
      </c>
      <c r="AG6" s="554"/>
      <c r="AH6" s="554"/>
      <c r="AI6" s="554"/>
      <c r="AJ6" s="554"/>
      <c r="AK6" s="554"/>
      <c r="AL6" s="71"/>
      <c r="AM6" s="557" t="s">
        <v>353</v>
      </c>
      <c r="AN6" s="557"/>
      <c r="AO6" s="557"/>
      <c r="AP6" s="557"/>
      <c r="AQ6" s="557"/>
    </row>
    <row r="7" spans="1:52" ht="15" hidden="1" customHeight="1" thickBot="1">
      <c r="A7" s="550"/>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1"/>
      <c r="AF7" s="555"/>
      <c r="AG7" s="556"/>
      <c r="AH7" s="556"/>
      <c r="AI7" s="556"/>
      <c r="AJ7" s="556"/>
      <c r="AK7" s="556"/>
      <c r="AL7" s="72"/>
      <c r="AM7" s="557"/>
      <c r="AN7" s="557"/>
      <c r="AO7" s="557"/>
      <c r="AP7" s="557"/>
      <c r="AQ7" s="557"/>
    </row>
    <row r="8" spans="1:52" ht="135" customHeight="1" thickBot="1">
      <c r="A8" s="109" t="s">
        <v>10</v>
      </c>
      <c r="B8" s="109" t="s">
        <v>138</v>
      </c>
      <c r="C8" s="109" t="s">
        <v>14</v>
      </c>
      <c r="D8" s="329" t="s">
        <v>507</v>
      </c>
      <c r="E8" s="76" t="s">
        <v>65</v>
      </c>
      <c r="F8" s="109" t="s">
        <v>67</v>
      </c>
      <c r="G8" s="76" t="s">
        <v>69</v>
      </c>
      <c r="H8" s="76" t="s">
        <v>354</v>
      </c>
      <c r="I8" s="76" t="s">
        <v>73</v>
      </c>
      <c r="J8" s="128" t="s">
        <v>508</v>
      </c>
      <c r="K8" s="127" t="s">
        <v>509</v>
      </c>
      <c r="L8" s="127" t="s">
        <v>511</v>
      </c>
      <c r="M8" s="128" t="s">
        <v>512</v>
      </c>
      <c r="N8" s="76" t="s">
        <v>355</v>
      </c>
      <c r="O8" s="110" t="s">
        <v>356</v>
      </c>
      <c r="P8" s="110" t="s">
        <v>79</v>
      </c>
      <c r="Q8" s="110" t="s">
        <v>81</v>
      </c>
      <c r="R8" s="109" t="s">
        <v>522</v>
      </c>
      <c r="S8" s="127" t="s">
        <v>525</v>
      </c>
      <c r="T8" s="127" t="s">
        <v>523</v>
      </c>
      <c r="U8" s="128" t="s">
        <v>524</v>
      </c>
      <c r="V8" s="128" t="s">
        <v>527</v>
      </c>
      <c r="W8" s="128" t="s">
        <v>528</v>
      </c>
      <c r="X8" s="110" t="s">
        <v>357</v>
      </c>
      <c r="Y8" s="110" t="s">
        <v>358</v>
      </c>
      <c r="Z8" s="109" t="s">
        <v>89</v>
      </c>
      <c r="AA8" s="109" t="s">
        <v>91</v>
      </c>
      <c r="AB8" s="109" t="s">
        <v>93</v>
      </c>
      <c r="AC8" s="109" t="s">
        <v>95</v>
      </c>
      <c r="AD8" s="109" t="s">
        <v>97</v>
      </c>
      <c r="AE8" s="109" t="s">
        <v>99</v>
      </c>
      <c r="AF8" s="76" t="s">
        <v>102</v>
      </c>
      <c r="AG8" s="76" t="s">
        <v>359</v>
      </c>
      <c r="AH8" s="76" t="s">
        <v>106</v>
      </c>
      <c r="AI8" s="76" t="s">
        <v>108</v>
      </c>
      <c r="AJ8" s="76" t="s">
        <v>110</v>
      </c>
      <c r="AK8" s="76" t="s">
        <v>112</v>
      </c>
      <c r="AL8" s="111" t="s">
        <v>360</v>
      </c>
      <c r="AM8" s="109" t="s">
        <v>115</v>
      </c>
      <c r="AN8" s="109" t="s">
        <v>361</v>
      </c>
      <c r="AO8" s="128" t="s">
        <v>526</v>
      </c>
      <c r="AP8" s="109" t="s">
        <v>119</v>
      </c>
      <c r="AQ8" s="109" t="s">
        <v>121</v>
      </c>
      <c r="AR8" s="102" t="s">
        <v>362</v>
      </c>
      <c r="AS8" s="272" t="s">
        <v>502</v>
      </c>
      <c r="AT8" s="272" t="s">
        <v>363</v>
      </c>
      <c r="AU8" s="272" t="s">
        <v>503</v>
      </c>
      <c r="AV8" s="272" t="s">
        <v>364</v>
      </c>
    </row>
    <row r="9" spans="1:52" s="79" customFormat="1" ht="220.5" customHeight="1" thickBot="1">
      <c r="A9" s="691" t="s">
        <v>152</v>
      </c>
      <c r="B9" s="523" t="s">
        <v>153</v>
      </c>
      <c r="C9" s="710" t="s">
        <v>154</v>
      </c>
      <c r="D9" s="333">
        <v>200</v>
      </c>
      <c r="E9" s="331" t="s">
        <v>161</v>
      </c>
      <c r="F9" s="331" t="s">
        <v>161</v>
      </c>
      <c r="G9" s="331" t="s">
        <v>161</v>
      </c>
      <c r="H9" s="331" t="s">
        <v>161</v>
      </c>
      <c r="I9" s="250" t="s">
        <v>365</v>
      </c>
      <c r="J9" s="288">
        <v>0</v>
      </c>
      <c r="K9" s="288">
        <v>0</v>
      </c>
      <c r="L9" s="288">
        <f>+K9</f>
        <v>0</v>
      </c>
      <c r="M9" s="330">
        <f>+J9+L9</f>
        <v>0</v>
      </c>
      <c r="N9" s="343" t="s">
        <v>161</v>
      </c>
      <c r="O9" s="343" t="s">
        <v>161</v>
      </c>
      <c r="P9" s="194" t="s">
        <v>366</v>
      </c>
      <c r="Q9" s="249" t="s">
        <v>161</v>
      </c>
      <c r="R9" s="249" t="s">
        <v>161</v>
      </c>
      <c r="S9" s="249" t="s">
        <v>161</v>
      </c>
      <c r="T9" s="251" t="s">
        <v>161</v>
      </c>
      <c r="U9" s="251" t="str">
        <f>+T9</f>
        <v>NP</v>
      </c>
      <c r="V9" s="74" t="s">
        <v>161</v>
      </c>
      <c r="W9" s="264">
        <v>0</v>
      </c>
      <c r="X9" s="252" t="s">
        <v>161</v>
      </c>
      <c r="Y9" s="174" t="s">
        <v>161</v>
      </c>
      <c r="Z9" s="174" t="s">
        <v>161</v>
      </c>
      <c r="AA9" s="174" t="s">
        <v>161</v>
      </c>
      <c r="AB9" s="174" t="s">
        <v>161</v>
      </c>
      <c r="AC9" s="174" t="s">
        <v>367</v>
      </c>
      <c r="AD9" s="523" t="s">
        <v>316</v>
      </c>
      <c r="AE9" s="523" t="s">
        <v>317</v>
      </c>
      <c r="AF9" s="288" t="s">
        <v>161</v>
      </c>
      <c r="AG9" s="288" t="s">
        <v>161</v>
      </c>
      <c r="AH9" s="288" t="s">
        <v>161</v>
      </c>
      <c r="AI9" s="288" t="s">
        <v>161</v>
      </c>
      <c r="AJ9" s="501" t="s">
        <v>368</v>
      </c>
      <c r="AK9" s="503" t="s">
        <v>161</v>
      </c>
      <c r="AL9" s="499" t="s">
        <v>161</v>
      </c>
      <c r="AM9" s="174" t="s">
        <v>161</v>
      </c>
      <c r="AN9" s="174" t="s">
        <v>161</v>
      </c>
      <c r="AO9" s="503" t="s">
        <v>162</v>
      </c>
      <c r="AP9" s="503" t="s">
        <v>161</v>
      </c>
      <c r="AQ9" s="677" t="s">
        <v>161</v>
      </c>
      <c r="AR9" s="635">
        <v>0</v>
      </c>
      <c r="AS9" s="635">
        <v>0</v>
      </c>
      <c r="AT9" s="635">
        <v>0</v>
      </c>
      <c r="AU9" s="661">
        <v>0</v>
      </c>
      <c r="AV9" s="635">
        <v>0</v>
      </c>
    </row>
    <row r="10" spans="1:52" s="79" customFormat="1" ht="83.25" customHeight="1">
      <c r="A10" s="692"/>
      <c r="B10" s="497"/>
      <c r="C10" s="711"/>
      <c r="D10" s="334">
        <v>2</v>
      </c>
      <c r="E10" s="335" t="s">
        <v>161</v>
      </c>
      <c r="F10" s="335" t="s">
        <v>161</v>
      </c>
      <c r="G10" s="335" t="s">
        <v>161</v>
      </c>
      <c r="H10" s="335" t="s">
        <v>161</v>
      </c>
      <c r="I10" s="94" t="s">
        <v>160</v>
      </c>
      <c r="J10" s="288">
        <v>0</v>
      </c>
      <c r="K10" s="288">
        <v>0</v>
      </c>
      <c r="L10" s="288">
        <f>+K10</f>
        <v>0</v>
      </c>
      <c r="M10" s="330">
        <f>+J10+L10</f>
        <v>0</v>
      </c>
      <c r="N10" s="343" t="s">
        <v>161</v>
      </c>
      <c r="O10" s="343" t="s">
        <v>161</v>
      </c>
      <c r="P10" s="194" t="s">
        <v>366</v>
      </c>
      <c r="Q10" s="73" t="s">
        <v>161</v>
      </c>
      <c r="R10" s="73" t="s">
        <v>161</v>
      </c>
      <c r="S10" s="73" t="s">
        <v>161</v>
      </c>
      <c r="T10" s="74" t="s">
        <v>161</v>
      </c>
      <c r="U10" s="108" t="str">
        <f>+T10</f>
        <v>NP</v>
      </c>
      <c r="V10" s="74" t="s">
        <v>161</v>
      </c>
      <c r="W10" s="135">
        <v>0</v>
      </c>
      <c r="X10" s="252" t="s">
        <v>161</v>
      </c>
      <c r="Y10" s="174" t="s">
        <v>161</v>
      </c>
      <c r="Z10" s="174" t="s">
        <v>161</v>
      </c>
      <c r="AA10" s="161" t="s">
        <v>161</v>
      </c>
      <c r="AB10" s="161" t="s">
        <v>161</v>
      </c>
      <c r="AC10" s="174" t="s">
        <v>367</v>
      </c>
      <c r="AD10" s="497"/>
      <c r="AE10" s="497"/>
      <c r="AF10" s="330" t="s">
        <v>161</v>
      </c>
      <c r="AG10" s="330" t="s">
        <v>161</v>
      </c>
      <c r="AH10" s="330" t="s">
        <v>161</v>
      </c>
      <c r="AI10" s="330" t="s">
        <v>161</v>
      </c>
      <c r="AJ10" s="502"/>
      <c r="AK10" s="500"/>
      <c r="AL10" s="500"/>
      <c r="AM10" s="169"/>
      <c r="AN10" s="169"/>
      <c r="AO10" s="500"/>
      <c r="AP10" s="500"/>
      <c r="AQ10" s="678"/>
      <c r="AR10" s="619"/>
      <c r="AS10" s="619"/>
      <c r="AT10" s="619"/>
      <c r="AU10" s="662"/>
      <c r="AV10" s="619"/>
    </row>
    <row r="11" spans="1:52" s="79" customFormat="1" ht="83.25" customHeight="1" thickBot="1">
      <c r="A11" s="253"/>
      <c r="B11" s="202"/>
      <c r="C11" s="254"/>
      <c r="D11" s="255"/>
      <c r="E11" s="642" t="s">
        <v>369</v>
      </c>
      <c r="F11" s="643"/>
      <c r="G11" s="643"/>
      <c r="H11" s="643"/>
      <c r="I11" s="643"/>
      <c r="J11" s="644"/>
      <c r="K11" s="644"/>
      <c r="L11" s="644"/>
      <c r="M11" s="644"/>
      <c r="N11" s="644"/>
      <c r="O11" s="644"/>
      <c r="P11" s="643"/>
      <c r="Q11" s="643"/>
      <c r="R11" s="643"/>
      <c r="S11" s="643"/>
      <c r="T11" s="643"/>
      <c r="U11" s="256"/>
      <c r="V11" s="352"/>
      <c r="W11" s="265" t="s">
        <v>162</v>
      </c>
      <c r="X11" s="345"/>
      <c r="Y11" s="346"/>
      <c r="Z11" s="287"/>
      <c r="AA11" s="287"/>
      <c r="AB11" s="347"/>
      <c r="AC11" s="260"/>
      <c r="AD11" s="260"/>
      <c r="AE11" s="260"/>
      <c r="AF11" s="287"/>
      <c r="AG11" s="347"/>
      <c r="AH11" s="289"/>
      <c r="AI11" s="260"/>
      <c r="AJ11" s="260"/>
      <c r="AK11" s="259"/>
      <c r="AL11" s="260"/>
      <c r="AM11" s="349"/>
      <c r="AN11" s="139" t="s">
        <v>162</v>
      </c>
      <c r="AO11" s="139" t="s">
        <v>162</v>
      </c>
      <c r="AP11" s="270" t="s">
        <v>161</v>
      </c>
      <c r="AQ11" s="271" t="s">
        <v>161</v>
      </c>
      <c r="AR11" s="215">
        <f>+AR9</f>
        <v>0</v>
      </c>
      <c r="AS11" s="215">
        <f>+AS9</f>
        <v>0</v>
      </c>
      <c r="AT11" s="215">
        <f>+AT9</f>
        <v>0</v>
      </c>
      <c r="AU11" s="216">
        <f>+AU9</f>
        <v>0</v>
      </c>
      <c r="AV11" s="215">
        <f>+AV9</f>
        <v>0</v>
      </c>
    </row>
    <row r="12" spans="1:52" s="79" customFormat="1" ht="176.25" customHeight="1">
      <c r="A12" s="691" t="s">
        <v>171</v>
      </c>
      <c r="B12" s="523" t="s">
        <v>172</v>
      </c>
      <c r="C12" s="710" t="s">
        <v>173</v>
      </c>
      <c r="D12" s="333">
        <v>60</v>
      </c>
      <c r="E12" s="331" t="s">
        <v>161</v>
      </c>
      <c r="F12" s="331" t="s">
        <v>161</v>
      </c>
      <c r="G12" s="331" t="s">
        <v>161</v>
      </c>
      <c r="H12" s="331" t="s">
        <v>161</v>
      </c>
      <c r="I12" s="250" t="s">
        <v>177</v>
      </c>
      <c r="J12" s="288">
        <v>0</v>
      </c>
      <c r="K12" s="288">
        <v>0</v>
      </c>
      <c r="L12" s="288">
        <f>+K12</f>
        <v>0</v>
      </c>
      <c r="M12" s="288">
        <f>+L12+J12</f>
        <v>0</v>
      </c>
      <c r="N12" s="343" t="s">
        <v>161</v>
      </c>
      <c r="O12" s="343" t="s">
        <v>161</v>
      </c>
      <c r="P12" s="194" t="s">
        <v>366</v>
      </c>
      <c r="Q12" s="249" t="s">
        <v>161</v>
      </c>
      <c r="R12" s="249" t="s">
        <v>161</v>
      </c>
      <c r="S12" s="249" t="s">
        <v>161</v>
      </c>
      <c r="T12" s="251" t="s">
        <v>162</v>
      </c>
      <c r="U12" s="251" t="s">
        <v>162</v>
      </c>
      <c r="V12" s="74"/>
      <c r="W12" s="350">
        <v>0</v>
      </c>
      <c r="X12" s="288" t="s">
        <v>161</v>
      </c>
      <c r="Y12" s="288" t="s">
        <v>161</v>
      </c>
      <c r="Z12" s="288" t="s">
        <v>161</v>
      </c>
      <c r="AA12" s="288" t="s">
        <v>161</v>
      </c>
      <c r="AB12" s="288" t="s">
        <v>161</v>
      </c>
      <c r="AC12" s="503" t="s">
        <v>367</v>
      </c>
      <c r="AD12" s="523" t="s">
        <v>316</v>
      </c>
      <c r="AE12" s="523" t="s">
        <v>317</v>
      </c>
      <c r="AF12" s="288" t="s">
        <v>161</v>
      </c>
      <c r="AG12" s="288" t="s">
        <v>161</v>
      </c>
      <c r="AH12" s="288" t="s">
        <v>161</v>
      </c>
      <c r="AI12" s="174" t="s">
        <v>161</v>
      </c>
      <c r="AJ12" s="520" t="s">
        <v>368</v>
      </c>
      <c r="AK12" s="174" t="s">
        <v>161</v>
      </c>
      <c r="AL12" s="348" t="s">
        <v>161</v>
      </c>
      <c r="AM12" s="288" t="s">
        <v>161</v>
      </c>
      <c r="AN12" s="288" t="s">
        <v>161</v>
      </c>
      <c r="AO12" s="669" t="s">
        <v>162</v>
      </c>
      <c r="AP12" s="174" t="s">
        <v>161</v>
      </c>
      <c r="AQ12" s="677" t="s">
        <v>161</v>
      </c>
      <c r="AR12" s="635">
        <v>0</v>
      </c>
      <c r="AS12" s="635">
        <v>0</v>
      </c>
      <c r="AT12" s="635">
        <v>0</v>
      </c>
      <c r="AU12" s="661">
        <v>0</v>
      </c>
      <c r="AV12" s="635">
        <v>0</v>
      </c>
    </row>
    <row r="13" spans="1:52" s="79" customFormat="1" ht="90" customHeight="1">
      <c r="A13" s="692"/>
      <c r="B13" s="497"/>
      <c r="C13" s="711"/>
      <c r="D13" s="334">
        <v>220</v>
      </c>
      <c r="E13" s="335" t="s">
        <v>161</v>
      </c>
      <c r="F13" s="335" t="s">
        <v>161</v>
      </c>
      <c r="G13" s="335" t="s">
        <v>161</v>
      </c>
      <c r="H13" s="335" t="s">
        <v>161</v>
      </c>
      <c r="I13" s="94" t="s">
        <v>177</v>
      </c>
      <c r="J13" s="288">
        <v>0</v>
      </c>
      <c r="K13" s="288">
        <v>0</v>
      </c>
      <c r="L13" s="288">
        <f>+K13</f>
        <v>0</v>
      </c>
      <c r="M13" s="288">
        <f>+L13+J13</f>
        <v>0</v>
      </c>
      <c r="N13" s="344" t="s">
        <v>161</v>
      </c>
      <c r="O13" s="344" t="s">
        <v>161</v>
      </c>
      <c r="P13" s="332" t="s">
        <v>366</v>
      </c>
      <c r="Q13" s="73" t="s">
        <v>161</v>
      </c>
      <c r="R13" s="73" t="s">
        <v>161</v>
      </c>
      <c r="S13" s="73" t="s">
        <v>161</v>
      </c>
      <c r="T13" s="74" t="s">
        <v>162</v>
      </c>
      <c r="U13" s="74" t="s">
        <v>162</v>
      </c>
      <c r="V13" s="74"/>
      <c r="W13" s="351">
        <v>0</v>
      </c>
      <c r="X13" s="330" t="s">
        <v>161</v>
      </c>
      <c r="Y13" s="330" t="s">
        <v>161</v>
      </c>
      <c r="Z13" s="330" t="s">
        <v>161</v>
      </c>
      <c r="AA13" s="330" t="s">
        <v>161</v>
      </c>
      <c r="AB13" s="330" t="s">
        <v>161</v>
      </c>
      <c r="AC13" s="500"/>
      <c r="AD13" s="497"/>
      <c r="AE13" s="497"/>
      <c r="AF13" s="288" t="s">
        <v>161</v>
      </c>
      <c r="AG13" s="288" t="s">
        <v>161</v>
      </c>
      <c r="AH13" s="288" t="s">
        <v>161</v>
      </c>
      <c r="AI13" s="161" t="s">
        <v>161</v>
      </c>
      <c r="AJ13" s="542"/>
      <c r="AK13" s="161" t="s">
        <v>161</v>
      </c>
      <c r="AL13" s="330" t="s">
        <v>161</v>
      </c>
      <c r="AM13" s="330" t="s">
        <v>161</v>
      </c>
      <c r="AN13" s="330" t="s">
        <v>161</v>
      </c>
      <c r="AO13" s="552"/>
      <c r="AP13" s="169"/>
      <c r="AQ13" s="678"/>
      <c r="AR13" s="619"/>
      <c r="AS13" s="619"/>
      <c r="AT13" s="619"/>
      <c r="AU13" s="662"/>
      <c r="AV13" s="619"/>
    </row>
    <row r="14" spans="1:52" s="79" customFormat="1" ht="90" customHeight="1" thickBot="1">
      <c r="A14" s="253"/>
      <c r="B14" s="202"/>
      <c r="C14" s="254"/>
      <c r="D14" s="255"/>
      <c r="E14" s="642" t="s">
        <v>370</v>
      </c>
      <c r="F14" s="643"/>
      <c r="G14" s="643"/>
      <c r="H14" s="643"/>
      <c r="I14" s="643"/>
      <c r="J14" s="643"/>
      <c r="K14" s="643"/>
      <c r="L14" s="643"/>
      <c r="M14" s="643"/>
      <c r="N14" s="643"/>
      <c r="O14" s="643"/>
      <c r="P14" s="643"/>
      <c r="Q14" s="643"/>
      <c r="R14" s="643"/>
      <c r="S14" s="643"/>
      <c r="T14" s="643"/>
      <c r="U14" s="256"/>
      <c r="V14" s="256"/>
      <c r="W14" s="257" t="s">
        <v>162</v>
      </c>
      <c r="X14" s="258"/>
      <c r="Y14" s="259"/>
      <c r="Z14" s="260"/>
      <c r="AA14" s="260"/>
      <c r="AB14" s="261"/>
      <c r="AC14" s="260"/>
      <c r="AD14" s="260"/>
      <c r="AE14" s="260"/>
      <c r="AF14" s="260"/>
      <c r="AG14" s="261"/>
      <c r="AH14" s="262"/>
      <c r="AI14" s="260"/>
      <c r="AJ14" s="260"/>
      <c r="AK14" s="259"/>
      <c r="AL14" s="260"/>
      <c r="AM14" s="263"/>
      <c r="AN14" s="213" t="s">
        <v>162</v>
      </c>
      <c r="AO14" s="213" t="s">
        <v>162</v>
      </c>
      <c r="AP14" s="270" t="s">
        <v>161</v>
      </c>
      <c r="AQ14" s="271" t="s">
        <v>161</v>
      </c>
      <c r="AR14" s="215">
        <f>+AR12</f>
        <v>0</v>
      </c>
      <c r="AS14" s="215">
        <f>+AS12</f>
        <v>0</v>
      </c>
      <c r="AT14" s="215">
        <f>+AT12</f>
        <v>0</v>
      </c>
      <c r="AU14" s="216">
        <f>+AU12</f>
        <v>0</v>
      </c>
      <c r="AV14" s="215">
        <f>+AV12</f>
        <v>0</v>
      </c>
    </row>
    <row r="15" spans="1:52" s="79" customFormat="1" ht="75" customHeight="1">
      <c r="A15" s="679" t="s">
        <v>185</v>
      </c>
      <c r="B15" s="496" t="s">
        <v>186</v>
      </c>
      <c r="C15" s="496" t="s">
        <v>187</v>
      </c>
      <c r="D15" s="698">
        <v>50000</v>
      </c>
      <c r="E15" s="598" t="s">
        <v>371</v>
      </c>
      <c r="F15" s="611">
        <v>2024130010194</v>
      </c>
      <c r="G15" s="598" t="s">
        <v>372</v>
      </c>
      <c r="H15" s="523" t="s">
        <v>373</v>
      </c>
      <c r="I15" s="501" t="s">
        <v>192</v>
      </c>
      <c r="J15" s="695">
        <v>67148.66</v>
      </c>
      <c r="K15" s="695">
        <v>14768.91</v>
      </c>
      <c r="L15" s="695">
        <f>+K15</f>
        <v>14768.91</v>
      </c>
      <c r="M15" s="695">
        <f>+J15+L15</f>
        <v>81917.570000000007</v>
      </c>
      <c r="N15" s="575">
        <v>0.5</v>
      </c>
      <c r="O15" s="165" t="s">
        <v>374</v>
      </c>
      <c r="P15" s="496" t="s">
        <v>375</v>
      </c>
      <c r="Q15" s="338" t="s">
        <v>376</v>
      </c>
      <c r="R15" s="167">
        <v>50</v>
      </c>
      <c r="S15" s="167">
        <v>25</v>
      </c>
      <c r="T15" s="276">
        <v>0</v>
      </c>
      <c r="U15" s="277">
        <f>+T15</f>
        <v>0</v>
      </c>
      <c r="V15" s="353">
        <f>+U15+S15</f>
        <v>25</v>
      </c>
      <c r="W15" s="248">
        <f>U15/R15</f>
        <v>0</v>
      </c>
      <c r="X15" s="218">
        <v>45504</v>
      </c>
      <c r="Y15" s="218">
        <v>46022</v>
      </c>
      <c r="Z15" s="85">
        <v>330</v>
      </c>
      <c r="AA15" s="502">
        <v>1065570</v>
      </c>
      <c r="AB15" s="497" t="s">
        <v>377</v>
      </c>
      <c r="AC15" s="497" t="s">
        <v>367</v>
      </c>
      <c r="AD15" s="497" t="s">
        <v>316</v>
      </c>
      <c r="AE15" s="497" t="s">
        <v>317</v>
      </c>
      <c r="AF15" s="502" t="s">
        <v>378</v>
      </c>
      <c r="AG15" s="649" t="s">
        <v>379</v>
      </c>
      <c r="AH15" s="704">
        <v>1100000000</v>
      </c>
      <c r="AI15" s="501" t="s">
        <v>380</v>
      </c>
      <c r="AJ15" s="502" t="s">
        <v>368</v>
      </c>
      <c r="AK15" s="707">
        <v>45689</v>
      </c>
      <c r="AL15" s="501"/>
      <c r="AM15" s="704">
        <v>2200000000</v>
      </c>
      <c r="AN15" s="163">
        <v>152518504.25195199</v>
      </c>
      <c r="AO15" s="90"/>
      <c r="AP15" s="718" t="s">
        <v>397</v>
      </c>
      <c r="AQ15" s="698" t="s">
        <v>381</v>
      </c>
      <c r="AR15" s="671">
        <v>15520945088.73</v>
      </c>
      <c r="AS15" s="671">
        <v>856400000</v>
      </c>
      <c r="AT15" s="671">
        <v>76900000</v>
      </c>
      <c r="AU15" s="674">
        <f>+AS15/AR15</f>
        <v>5.5177052370467147E-2</v>
      </c>
      <c r="AV15" s="674">
        <f>+AT15/AR15</f>
        <v>4.9545951976750621E-3</v>
      </c>
      <c r="AZ15" s="79" t="s">
        <v>375</v>
      </c>
    </row>
    <row r="16" spans="1:52" s="79" customFormat="1" ht="105" customHeight="1">
      <c r="A16" s="679"/>
      <c r="B16" s="496"/>
      <c r="C16" s="496"/>
      <c r="D16" s="699"/>
      <c r="E16" s="701"/>
      <c r="F16" s="702"/>
      <c r="G16" s="701"/>
      <c r="H16" s="496"/>
      <c r="I16" s="521"/>
      <c r="J16" s="696"/>
      <c r="K16" s="696"/>
      <c r="L16" s="696"/>
      <c r="M16" s="696"/>
      <c r="N16" s="576"/>
      <c r="O16" s="83" t="s">
        <v>382</v>
      </c>
      <c r="P16" s="496"/>
      <c r="Q16" s="340" t="s">
        <v>383</v>
      </c>
      <c r="R16" s="80">
        <v>50</v>
      </c>
      <c r="S16" s="80">
        <v>303</v>
      </c>
      <c r="T16" s="277">
        <v>20</v>
      </c>
      <c r="U16" s="277">
        <f>+T16</f>
        <v>20</v>
      </c>
      <c r="V16" s="354">
        <f>+U16+S16</f>
        <v>323</v>
      </c>
      <c r="W16" s="355">
        <f>U16/R16</f>
        <v>0.4</v>
      </c>
      <c r="X16" s="82">
        <v>45504</v>
      </c>
      <c r="Y16" s="82">
        <v>46022</v>
      </c>
      <c r="Z16" s="81">
        <v>330</v>
      </c>
      <c r="AA16" s="632"/>
      <c r="AB16" s="645"/>
      <c r="AC16" s="645"/>
      <c r="AD16" s="645"/>
      <c r="AE16" s="645"/>
      <c r="AF16" s="632"/>
      <c r="AG16" s="650"/>
      <c r="AH16" s="705"/>
      <c r="AI16" s="521"/>
      <c r="AJ16" s="632"/>
      <c r="AK16" s="708"/>
      <c r="AL16" s="521"/>
      <c r="AM16" s="705"/>
      <c r="AN16" s="96">
        <v>1036260475.69766</v>
      </c>
      <c r="AO16" s="90"/>
      <c r="AP16" s="718"/>
      <c r="AQ16" s="699"/>
      <c r="AR16" s="672"/>
      <c r="AS16" s="672"/>
      <c r="AT16" s="672"/>
      <c r="AU16" s="675"/>
      <c r="AV16" s="675"/>
      <c r="AX16" s="670"/>
    </row>
    <row r="17" spans="1:52" s="79" customFormat="1" ht="105" customHeight="1">
      <c r="A17" s="679"/>
      <c r="B17" s="496"/>
      <c r="C17" s="496"/>
      <c r="D17" s="700"/>
      <c r="E17" s="701"/>
      <c r="F17" s="702"/>
      <c r="G17" s="701"/>
      <c r="H17" s="496"/>
      <c r="I17" s="521"/>
      <c r="J17" s="696"/>
      <c r="K17" s="696"/>
      <c r="L17" s="696"/>
      <c r="M17" s="696"/>
      <c r="N17" s="576"/>
      <c r="O17" s="332" t="s">
        <v>513</v>
      </c>
      <c r="P17" s="496"/>
      <c r="Q17" s="340" t="s">
        <v>518</v>
      </c>
      <c r="R17" s="80">
        <v>2</v>
      </c>
      <c r="S17" s="80">
        <v>0.24000000000000002</v>
      </c>
      <c r="T17" s="277">
        <v>0</v>
      </c>
      <c r="U17" s="277">
        <f t="shared" ref="U17:U20" si="0">+T17</f>
        <v>0</v>
      </c>
      <c r="V17" s="354">
        <f>+U17+S17</f>
        <v>0.24000000000000002</v>
      </c>
      <c r="W17" s="136">
        <f>U17/R17</f>
        <v>0</v>
      </c>
      <c r="X17" s="113">
        <v>45505</v>
      </c>
      <c r="Y17" s="82">
        <v>46022</v>
      </c>
      <c r="Z17" s="81">
        <v>330</v>
      </c>
      <c r="AA17" s="632"/>
      <c r="AB17" s="645"/>
      <c r="AC17" s="645"/>
      <c r="AD17" s="645"/>
      <c r="AE17" s="645"/>
      <c r="AF17" s="632"/>
      <c r="AG17" s="650"/>
      <c r="AH17" s="705"/>
      <c r="AI17" s="521"/>
      <c r="AJ17" s="632"/>
      <c r="AK17" s="708"/>
      <c r="AL17" s="521"/>
      <c r="AM17" s="705"/>
      <c r="AN17" s="96">
        <v>256829623.11741301</v>
      </c>
      <c r="AO17" s="90"/>
      <c r="AP17" s="718" t="s">
        <v>529</v>
      </c>
      <c r="AQ17" s="699"/>
      <c r="AR17" s="672"/>
      <c r="AS17" s="672"/>
      <c r="AT17" s="672"/>
      <c r="AU17" s="675"/>
      <c r="AV17" s="675"/>
      <c r="AX17" s="670"/>
    </row>
    <row r="18" spans="1:52" s="79" customFormat="1" ht="123" customHeight="1">
      <c r="A18" s="680"/>
      <c r="B18" s="496"/>
      <c r="C18" s="496"/>
      <c r="D18" s="83">
        <v>3700</v>
      </c>
      <c r="E18" s="701"/>
      <c r="F18" s="702"/>
      <c r="G18" s="701"/>
      <c r="H18" s="497"/>
      <c r="I18" s="502"/>
      <c r="J18" s="697"/>
      <c r="K18" s="697"/>
      <c r="L18" s="697"/>
      <c r="M18" s="697"/>
      <c r="N18" s="577"/>
      <c r="O18" s="332" t="s">
        <v>514</v>
      </c>
      <c r="P18" s="496"/>
      <c r="Q18" s="341" t="s">
        <v>519</v>
      </c>
      <c r="R18" s="80">
        <v>1</v>
      </c>
      <c r="S18" s="80">
        <v>0</v>
      </c>
      <c r="T18" s="131">
        <v>0</v>
      </c>
      <c r="U18" s="277">
        <f t="shared" si="0"/>
        <v>0</v>
      </c>
      <c r="V18" s="354">
        <f>+U18+S18</f>
        <v>0</v>
      </c>
      <c r="W18" s="136">
        <f>U18/R18</f>
        <v>0</v>
      </c>
      <c r="X18" s="88">
        <v>45506</v>
      </c>
      <c r="Y18" s="89">
        <v>46022</v>
      </c>
      <c r="Z18" s="77">
        <v>330</v>
      </c>
      <c r="AA18" s="632"/>
      <c r="AB18" s="645"/>
      <c r="AC18" s="632"/>
      <c r="AD18" s="632"/>
      <c r="AE18" s="632"/>
      <c r="AF18" s="632"/>
      <c r="AG18" s="651"/>
      <c r="AH18" s="706"/>
      <c r="AI18" s="502"/>
      <c r="AJ18" s="632"/>
      <c r="AK18" s="709"/>
      <c r="AL18" s="502"/>
      <c r="AM18" s="705"/>
      <c r="AN18" s="96">
        <v>180281919.91956499</v>
      </c>
      <c r="AO18" s="90"/>
      <c r="AP18" s="718"/>
      <c r="AQ18" s="699"/>
      <c r="AR18" s="672"/>
      <c r="AS18" s="672"/>
      <c r="AT18" s="672"/>
      <c r="AU18" s="675"/>
      <c r="AV18" s="675"/>
      <c r="AX18" s="670"/>
      <c r="AZ18" s="79" t="s">
        <v>385</v>
      </c>
    </row>
    <row r="19" spans="1:52" s="79" customFormat="1" ht="123" customHeight="1">
      <c r="A19" s="680"/>
      <c r="B19" s="496"/>
      <c r="C19" s="496"/>
      <c r="D19" s="498">
        <v>60</v>
      </c>
      <c r="E19" s="701"/>
      <c r="F19" s="702"/>
      <c r="G19" s="701"/>
      <c r="H19" s="498" t="s">
        <v>384</v>
      </c>
      <c r="I19" s="645" t="s">
        <v>248</v>
      </c>
      <c r="J19" s="632">
        <v>0</v>
      </c>
      <c r="K19" s="632">
        <v>0</v>
      </c>
      <c r="L19" s="632">
        <f>+K19</f>
        <v>0</v>
      </c>
      <c r="M19" s="632">
        <f>+L19+J19</f>
        <v>0</v>
      </c>
      <c r="N19" s="712">
        <v>0.5</v>
      </c>
      <c r="O19" s="332" t="s">
        <v>515</v>
      </c>
      <c r="P19" s="496"/>
      <c r="Q19" s="340" t="s">
        <v>386</v>
      </c>
      <c r="R19" s="80">
        <v>2</v>
      </c>
      <c r="S19" s="80">
        <v>5</v>
      </c>
      <c r="T19" s="131">
        <v>0</v>
      </c>
      <c r="U19" s="277">
        <f t="shared" si="0"/>
        <v>0</v>
      </c>
      <c r="V19" s="354">
        <f t="shared" ref="V19:V21" si="1">+U19+S19</f>
        <v>5</v>
      </c>
      <c r="W19" s="136">
        <f t="shared" ref="W19" si="2">U19/R19</f>
        <v>0</v>
      </c>
      <c r="X19" s="88">
        <v>45567</v>
      </c>
      <c r="Y19" s="89">
        <v>46022</v>
      </c>
      <c r="Z19" s="77">
        <v>330</v>
      </c>
      <c r="AA19" s="632"/>
      <c r="AB19" s="645"/>
      <c r="AC19" s="632"/>
      <c r="AD19" s="632"/>
      <c r="AE19" s="632"/>
      <c r="AF19" s="632"/>
      <c r="AG19" s="528" t="s">
        <v>448</v>
      </c>
      <c r="AH19" s="704">
        <v>1100000000</v>
      </c>
      <c r="AI19" s="580"/>
      <c r="AJ19" s="632"/>
      <c r="AK19" s="707">
        <v>45717</v>
      </c>
      <c r="AL19" s="715"/>
      <c r="AM19" s="705"/>
      <c r="AN19" s="96">
        <v>101534777.29869901</v>
      </c>
      <c r="AO19" s="90"/>
      <c r="AP19" s="718" t="s">
        <v>530</v>
      </c>
      <c r="AQ19" s="699"/>
      <c r="AR19" s="672"/>
      <c r="AS19" s="672"/>
      <c r="AT19" s="672"/>
      <c r="AU19" s="675"/>
      <c r="AV19" s="675"/>
      <c r="AX19" s="670"/>
    </row>
    <row r="20" spans="1:52" s="79" customFormat="1" ht="123" customHeight="1">
      <c r="A20" s="680"/>
      <c r="B20" s="496"/>
      <c r="C20" s="496"/>
      <c r="D20" s="496"/>
      <c r="E20" s="701"/>
      <c r="F20" s="702"/>
      <c r="G20" s="701"/>
      <c r="H20" s="496"/>
      <c r="I20" s="645"/>
      <c r="J20" s="632"/>
      <c r="K20" s="632"/>
      <c r="L20" s="632"/>
      <c r="M20" s="632"/>
      <c r="N20" s="713"/>
      <c r="O20" s="332" t="s">
        <v>516</v>
      </c>
      <c r="P20" s="496"/>
      <c r="Q20" s="340" t="s">
        <v>520</v>
      </c>
      <c r="R20" s="80">
        <v>1</v>
      </c>
      <c r="S20" s="80">
        <v>0.24</v>
      </c>
      <c r="T20" s="131">
        <v>0</v>
      </c>
      <c r="U20" s="277">
        <f t="shared" si="0"/>
        <v>0</v>
      </c>
      <c r="V20" s="354">
        <f t="shared" si="1"/>
        <v>0.24</v>
      </c>
      <c r="W20" s="136">
        <f>U20/R20</f>
        <v>0</v>
      </c>
      <c r="X20" s="88">
        <v>45536</v>
      </c>
      <c r="Y20" s="89">
        <v>46022</v>
      </c>
      <c r="Z20" s="77">
        <v>330</v>
      </c>
      <c r="AA20" s="632"/>
      <c r="AB20" s="645"/>
      <c r="AC20" s="632"/>
      <c r="AD20" s="632"/>
      <c r="AE20" s="632"/>
      <c r="AF20" s="632"/>
      <c r="AG20" s="703"/>
      <c r="AH20" s="705"/>
      <c r="AI20" s="521"/>
      <c r="AJ20" s="632"/>
      <c r="AK20" s="708"/>
      <c r="AL20" s="716"/>
      <c r="AM20" s="705"/>
      <c r="AN20" s="96">
        <v>292292779.79514199</v>
      </c>
      <c r="AO20" s="90"/>
      <c r="AP20" s="718"/>
      <c r="AQ20" s="699"/>
      <c r="AR20" s="672"/>
      <c r="AS20" s="672"/>
      <c r="AT20" s="672"/>
      <c r="AU20" s="675"/>
      <c r="AV20" s="675"/>
      <c r="AX20" s="670"/>
    </row>
    <row r="21" spans="1:52" s="79" customFormat="1" ht="212.25" customHeight="1">
      <c r="A21" s="681"/>
      <c r="B21" s="497"/>
      <c r="C21" s="497"/>
      <c r="D21" s="497"/>
      <c r="E21" s="701"/>
      <c r="F21" s="702"/>
      <c r="G21" s="701"/>
      <c r="H21" s="497"/>
      <c r="I21" s="645"/>
      <c r="J21" s="632"/>
      <c r="K21" s="632"/>
      <c r="L21" s="632"/>
      <c r="M21" s="632"/>
      <c r="N21" s="714"/>
      <c r="O21" s="332" t="s">
        <v>517</v>
      </c>
      <c r="P21" s="497"/>
      <c r="Q21" s="340" t="s">
        <v>521</v>
      </c>
      <c r="R21" s="80">
        <v>1</v>
      </c>
      <c r="S21" s="80">
        <v>0</v>
      </c>
      <c r="T21" s="77">
        <v>0</v>
      </c>
      <c r="U21" s="277">
        <f>+T21</f>
        <v>0</v>
      </c>
      <c r="V21" s="354">
        <f t="shared" si="1"/>
        <v>0</v>
      </c>
      <c r="W21" s="136">
        <f t="shared" ref="W21" si="3">U21/R21</f>
        <v>0</v>
      </c>
      <c r="X21" s="88">
        <v>45567</v>
      </c>
      <c r="Y21" s="89">
        <v>46022</v>
      </c>
      <c r="Z21" s="77">
        <v>330</v>
      </c>
      <c r="AA21" s="632"/>
      <c r="AB21" s="645"/>
      <c r="AC21" s="632"/>
      <c r="AD21" s="632"/>
      <c r="AE21" s="632"/>
      <c r="AF21" s="632"/>
      <c r="AG21" s="529"/>
      <c r="AH21" s="706"/>
      <c r="AI21" s="502"/>
      <c r="AJ21" s="632"/>
      <c r="AK21" s="709"/>
      <c r="AL21" s="717"/>
      <c r="AM21" s="706"/>
      <c r="AN21" s="96">
        <v>180281919.91956499</v>
      </c>
      <c r="AO21" s="267"/>
      <c r="AP21" s="358" t="s">
        <v>531</v>
      </c>
      <c r="AQ21" s="700"/>
      <c r="AR21" s="673"/>
      <c r="AS21" s="673"/>
      <c r="AT21" s="673"/>
      <c r="AU21" s="676"/>
      <c r="AV21" s="676"/>
      <c r="AX21" s="670"/>
      <c r="AZ21" s="79" t="s">
        <v>387</v>
      </c>
    </row>
    <row r="22" spans="1:52" s="79" customFormat="1" ht="45.75" customHeight="1" thickBot="1">
      <c r="A22" s="112"/>
      <c r="B22" s="84"/>
      <c r="C22" s="84"/>
      <c r="E22" s="566" t="s">
        <v>388</v>
      </c>
      <c r="F22" s="567"/>
      <c r="G22" s="567"/>
      <c r="H22" s="567"/>
      <c r="I22" s="567"/>
      <c r="J22" s="567"/>
      <c r="K22" s="567"/>
      <c r="L22" s="567"/>
      <c r="M22" s="567"/>
      <c r="N22" s="567"/>
      <c r="O22" s="567"/>
      <c r="P22" s="567"/>
      <c r="Q22" s="567"/>
      <c r="R22" s="567"/>
      <c r="S22" s="567"/>
      <c r="T22" s="567"/>
      <c r="U22" s="130"/>
      <c r="V22" s="130"/>
      <c r="W22" s="137">
        <f>AVERAGE(W15:W21)</f>
        <v>5.7142857142857148E-2</v>
      </c>
      <c r="X22" s="113"/>
      <c r="Y22" s="82"/>
      <c r="Z22" s="81"/>
      <c r="AA22" s="81"/>
      <c r="AB22" s="78"/>
      <c r="AC22" s="81"/>
      <c r="AD22" s="81"/>
      <c r="AE22" s="81"/>
      <c r="AF22" s="81"/>
      <c r="AG22" s="78"/>
      <c r="AH22" s="103"/>
      <c r="AI22" s="81"/>
      <c r="AJ22" s="81"/>
      <c r="AK22" s="82"/>
      <c r="AL22" s="81"/>
      <c r="AM22" s="86"/>
      <c r="AN22" s="139">
        <f>SUM(AN15:AN21)</f>
        <v>2199999999.9999957</v>
      </c>
      <c r="AO22" s="90"/>
      <c r="AP22" s="90"/>
      <c r="AQ22" s="101"/>
      <c r="AR22" s="156">
        <f>+AR15+AR21</f>
        <v>15520945088.73</v>
      </c>
      <c r="AS22" s="156">
        <f>+AS15+AS21</f>
        <v>856400000</v>
      </c>
      <c r="AT22" s="156">
        <f>+AT15+AT21</f>
        <v>76900000</v>
      </c>
      <c r="AU22" s="157">
        <f>+AS22/AR22</f>
        <v>5.5177052370467147E-2</v>
      </c>
      <c r="AV22" s="157">
        <f>+AT22/AR22</f>
        <v>4.9545951976750621E-3</v>
      </c>
      <c r="AW22" s="133"/>
      <c r="AX22" s="132"/>
    </row>
    <row r="23" spans="1:52" s="79" customFormat="1" ht="93.75" customHeight="1">
      <c r="A23" s="592" t="s">
        <v>203</v>
      </c>
      <c r="B23" s="523" t="s">
        <v>204</v>
      </c>
      <c r="C23" s="523" t="s">
        <v>205</v>
      </c>
      <c r="D23" s="595">
        <v>3000</v>
      </c>
      <c r="E23" s="596" t="s">
        <v>389</v>
      </c>
      <c r="F23" s="609">
        <v>2024130010190</v>
      </c>
      <c r="G23" s="596" t="s">
        <v>390</v>
      </c>
      <c r="H23" s="501" t="s">
        <v>391</v>
      </c>
      <c r="I23" s="523" t="s">
        <v>236</v>
      </c>
      <c r="J23" s="646">
        <v>0</v>
      </c>
      <c r="K23" s="646">
        <v>0</v>
      </c>
      <c r="L23" s="646">
        <f>+K23</f>
        <v>0</v>
      </c>
      <c r="M23" s="646">
        <f>+J23+L23</f>
        <v>0</v>
      </c>
      <c r="N23" s="575">
        <v>0.5</v>
      </c>
      <c r="O23" s="172" t="s">
        <v>392</v>
      </c>
      <c r="P23" s="523" t="s">
        <v>393</v>
      </c>
      <c r="Q23" s="194" t="s">
        <v>394</v>
      </c>
      <c r="R23" s="221">
        <v>1</v>
      </c>
      <c r="S23" s="359">
        <v>0.15000000000000002</v>
      </c>
      <c r="T23" s="196">
        <v>0</v>
      </c>
      <c r="U23" s="196">
        <f>+T23</f>
        <v>0</v>
      </c>
      <c r="V23" s="221">
        <f>+U23+S23</f>
        <v>0.15000000000000002</v>
      </c>
      <c r="W23" s="197">
        <f>+U23/R23</f>
        <v>0</v>
      </c>
      <c r="X23" s="356">
        <v>45567</v>
      </c>
      <c r="Y23" s="356">
        <v>46022</v>
      </c>
      <c r="Z23" s="339">
        <v>330</v>
      </c>
      <c r="AA23" s="501">
        <v>40336</v>
      </c>
      <c r="AB23" s="523" t="s">
        <v>395</v>
      </c>
      <c r="AC23" s="523" t="s">
        <v>367</v>
      </c>
      <c r="AD23" s="523" t="s">
        <v>316</v>
      </c>
      <c r="AE23" s="523" t="s">
        <v>317</v>
      </c>
      <c r="AF23" s="501" t="s">
        <v>378</v>
      </c>
      <c r="AG23" s="649" t="s">
        <v>396</v>
      </c>
      <c r="AH23" s="704">
        <v>718153321</v>
      </c>
      <c r="AI23" s="501" t="s">
        <v>380</v>
      </c>
      <c r="AJ23" s="501" t="s">
        <v>368</v>
      </c>
      <c r="AK23" s="707">
        <v>45689</v>
      </c>
      <c r="AL23" s="501"/>
      <c r="AM23" s="704">
        <v>1436306640</v>
      </c>
      <c r="AN23" s="361">
        <v>205681501.80505401</v>
      </c>
      <c r="AO23" s="175"/>
      <c r="AP23" s="633" t="s">
        <v>397</v>
      </c>
      <c r="AQ23" s="636" t="s">
        <v>398</v>
      </c>
      <c r="AR23" s="671">
        <v>11436306640</v>
      </c>
      <c r="AS23" s="671">
        <v>404000000</v>
      </c>
      <c r="AT23" s="671">
        <v>0</v>
      </c>
      <c r="AU23" s="737">
        <f>+AS23/AR23</f>
        <v>3.5326090207039078E-2</v>
      </c>
      <c r="AV23" s="719">
        <f>+AT23/AR23</f>
        <v>0</v>
      </c>
    </row>
    <row r="24" spans="1:52" s="79" customFormat="1" ht="90.75" thickBot="1">
      <c r="A24" s="593"/>
      <c r="B24" s="496"/>
      <c r="C24" s="496"/>
      <c r="D24" s="591"/>
      <c r="E24" s="597"/>
      <c r="F24" s="610"/>
      <c r="G24" s="597"/>
      <c r="H24" s="502"/>
      <c r="I24" s="497"/>
      <c r="J24" s="502"/>
      <c r="K24" s="647"/>
      <c r="L24" s="647"/>
      <c r="M24" s="647"/>
      <c r="N24" s="577"/>
      <c r="O24" s="78" t="s">
        <v>399</v>
      </c>
      <c r="P24" s="496"/>
      <c r="Q24" s="83" t="s">
        <v>400</v>
      </c>
      <c r="R24" s="80">
        <v>1</v>
      </c>
      <c r="S24" s="360">
        <v>0.15000000000000002</v>
      </c>
      <c r="T24" s="77">
        <v>0</v>
      </c>
      <c r="U24" s="77">
        <f>+T24</f>
        <v>0</v>
      </c>
      <c r="V24" s="80">
        <f>+U24+S24</f>
        <v>0.15000000000000002</v>
      </c>
      <c r="W24" s="95">
        <f>+U24/R24</f>
        <v>0</v>
      </c>
      <c r="X24" s="356">
        <v>45536</v>
      </c>
      <c r="Y24" s="356">
        <v>46022</v>
      </c>
      <c r="Z24" s="339">
        <v>330</v>
      </c>
      <c r="AA24" s="521"/>
      <c r="AB24" s="496"/>
      <c r="AC24" s="496"/>
      <c r="AD24" s="496"/>
      <c r="AE24" s="496"/>
      <c r="AF24" s="521"/>
      <c r="AG24" s="651"/>
      <c r="AH24" s="706"/>
      <c r="AI24" s="502"/>
      <c r="AJ24" s="521"/>
      <c r="AK24" s="708"/>
      <c r="AL24" s="502"/>
      <c r="AM24" s="705"/>
      <c r="AN24" s="362">
        <v>145681501.80505401</v>
      </c>
      <c r="AO24" s="85"/>
      <c r="AP24" s="633"/>
      <c r="AQ24" s="636"/>
      <c r="AR24" s="672"/>
      <c r="AS24" s="672"/>
      <c r="AT24" s="672"/>
      <c r="AU24" s="738"/>
      <c r="AV24" s="720"/>
      <c r="AZ24" s="79" t="s">
        <v>393</v>
      </c>
    </row>
    <row r="25" spans="1:52" s="79" customFormat="1" ht="126">
      <c r="A25" s="593"/>
      <c r="B25" s="496"/>
      <c r="C25" s="496"/>
      <c r="D25" s="590">
        <v>2</v>
      </c>
      <c r="E25" s="597"/>
      <c r="F25" s="610"/>
      <c r="G25" s="597"/>
      <c r="H25" s="498" t="s">
        <v>401</v>
      </c>
      <c r="I25" s="580" t="s">
        <v>213</v>
      </c>
      <c r="J25" s="646">
        <v>0.5</v>
      </c>
      <c r="K25" s="648">
        <v>0</v>
      </c>
      <c r="L25" s="648">
        <f>+K25</f>
        <v>0</v>
      </c>
      <c r="M25" s="648">
        <f>+L25+J25</f>
        <v>0.5</v>
      </c>
      <c r="N25" s="578">
        <v>0.5</v>
      </c>
      <c r="O25" s="78" t="s">
        <v>402</v>
      </c>
      <c r="P25" s="496"/>
      <c r="Q25" s="83" t="s">
        <v>403</v>
      </c>
      <c r="R25" s="80">
        <v>1</v>
      </c>
      <c r="S25" s="360">
        <v>0.2</v>
      </c>
      <c r="T25" s="77">
        <v>0</v>
      </c>
      <c r="U25" s="77">
        <f>+T25</f>
        <v>0</v>
      </c>
      <c r="V25" s="80">
        <f>+U25+S25</f>
        <v>0.2</v>
      </c>
      <c r="W25" s="95">
        <f>+U25/R25</f>
        <v>0</v>
      </c>
      <c r="X25" s="357">
        <v>45567</v>
      </c>
      <c r="Y25" s="356">
        <v>46022</v>
      </c>
      <c r="Z25" s="339">
        <v>330</v>
      </c>
      <c r="AA25" s="521"/>
      <c r="AB25" s="496"/>
      <c r="AC25" s="496"/>
      <c r="AD25" s="496"/>
      <c r="AE25" s="496"/>
      <c r="AF25" s="521"/>
      <c r="AG25" s="652" t="s">
        <v>532</v>
      </c>
      <c r="AH25" s="704">
        <v>718153321</v>
      </c>
      <c r="AI25" s="580" t="s">
        <v>404</v>
      </c>
      <c r="AJ25" s="521"/>
      <c r="AK25" s="707">
        <v>45717</v>
      </c>
      <c r="AL25" s="580"/>
      <c r="AM25" s="705"/>
      <c r="AN25" s="362">
        <v>404942628.15884495</v>
      </c>
      <c r="AO25" s="85"/>
      <c r="AP25" s="634" t="s">
        <v>405</v>
      </c>
      <c r="AQ25" s="636"/>
      <c r="AR25" s="672"/>
      <c r="AS25" s="672"/>
      <c r="AT25" s="672"/>
      <c r="AU25" s="738"/>
      <c r="AV25" s="720"/>
    </row>
    <row r="26" spans="1:52" s="79" customFormat="1" ht="90">
      <c r="A26" s="594"/>
      <c r="B26" s="497"/>
      <c r="C26" s="497"/>
      <c r="D26" s="591"/>
      <c r="E26" s="598"/>
      <c r="F26" s="611"/>
      <c r="G26" s="598"/>
      <c r="H26" s="497"/>
      <c r="I26" s="502"/>
      <c r="J26" s="502"/>
      <c r="K26" s="647"/>
      <c r="L26" s="647"/>
      <c r="M26" s="647"/>
      <c r="N26" s="577"/>
      <c r="O26" s="78" t="s">
        <v>406</v>
      </c>
      <c r="P26" s="497"/>
      <c r="Q26" s="83" t="s">
        <v>407</v>
      </c>
      <c r="R26" s="80">
        <v>1</v>
      </c>
      <c r="S26" s="360">
        <v>0.7</v>
      </c>
      <c r="T26" s="77">
        <v>0</v>
      </c>
      <c r="U26" s="77">
        <f>+T26</f>
        <v>0</v>
      </c>
      <c r="V26" s="80">
        <f>+U26+S26</f>
        <v>0.7</v>
      </c>
      <c r="W26" s="95">
        <f>+U26/R26</f>
        <v>0</v>
      </c>
      <c r="X26" s="357">
        <v>45628</v>
      </c>
      <c r="Y26" s="356">
        <v>46022</v>
      </c>
      <c r="Z26" s="339">
        <v>330</v>
      </c>
      <c r="AA26" s="502"/>
      <c r="AB26" s="497"/>
      <c r="AC26" s="497"/>
      <c r="AD26" s="497"/>
      <c r="AE26" s="497"/>
      <c r="AF26" s="502"/>
      <c r="AG26" s="653"/>
      <c r="AH26" s="706"/>
      <c r="AI26" s="502"/>
      <c r="AJ26" s="502"/>
      <c r="AK26" s="709"/>
      <c r="AL26" s="502"/>
      <c r="AM26" s="706"/>
      <c r="AN26" s="362">
        <v>680001008.23104703</v>
      </c>
      <c r="AO26" s="164"/>
      <c r="AP26" s="634"/>
      <c r="AQ26" s="636"/>
      <c r="AR26" s="673"/>
      <c r="AS26" s="673"/>
      <c r="AT26" s="673"/>
      <c r="AU26" s="739"/>
      <c r="AV26" s="721"/>
      <c r="AZ26" s="79" t="s">
        <v>408</v>
      </c>
    </row>
    <row r="27" spans="1:52" s="79" customFormat="1" ht="51.75" customHeight="1" thickBot="1">
      <c r="A27" s="243"/>
      <c r="B27" s="202"/>
      <c r="C27" s="202"/>
      <c r="D27" s="244"/>
      <c r="E27" s="568" t="s">
        <v>409</v>
      </c>
      <c r="F27" s="569"/>
      <c r="G27" s="569"/>
      <c r="H27" s="569"/>
      <c r="I27" s="569"/>
      <c r="J27" s="569"/>
      <c r="K27" s="569"/>
      <c r="L27" s="569"/>
      <c r="M27" s="569"/>
      <c r="N27" s="569"/>
      <c r="O27" s="569"/>
      <c r="P27" s="569"/>
      <c r="Q27" s="569"/>
      <c r="R27" s="569"/>
      <c r="S27" s="569"/>
      <c r="T27" s="569"/>
      <c r="U27" s="245"/>
      <c r="V27" s="245"/>
      <c r="W27" s="205">
        <f>AVERAGE(W23:W26)</f>
        <v>0</v>
      </c>
      <c r="X27" s="357"/>
      <c r="Y27" s="356"/>
      <c r="Z27" s="339"/>
      <c r="AA27" s="209"/>
      <c r="AB27" s="202"/>
      <c r="AC27" s="202"/>
      <c r="AD27" s="202"/>
      <c r="AE27" s="202"/>
      <c r="AF27" s="209"/>
      <c r="AG27" s="202"/>
      <c r="AH27" s="211"/>
      <c r="AI27" s="208"/>
      <c r="AJ27" s="209"/>
      <c r="AK27" s="207"/>
      <c r="AL27" s="208"/>
      <c r="AM27" s="246"/>
      <c r="AN27" s="213">
        <f>SUM(AN23:AN26)</f>
        <v>1436306640</v>
      </c>
      <c r="AO27" s="269"/>
      <c r="AP27" s="247"/>
      <c r="AQ27" s="214"/>
      <c r="AR27" s="215">
        <f>+AR23+AR25</f>
        <v>11436306640</v>
      </c>
      <c r="AS27" s="215">
        <f>+AS23+AS25</f>
        <v>404000000</v>
      </c>
      <c r="AT27" s="215">
        <f>+AT23+AT25</f>
        <v>0</v>
      </c>
      <c r="AU27" s="216">
        <f>+AS27/AR27</f>
        <v>3.5326090207039078E-2</v>
      </c>
      <c r="AV27" s="273">
        <f>+AT27/AR27</f>
        <v>0</v>
      </c>
    </row>
    <row r="28" spans="1:52" s="79" customFormat="1" ht="59.25" customHeight="1">
      <c r="A28" s="583" t="s">
        <v>215</v>
      </c>
      <c r="B28" s="585" t="s">
        <v>216</v>
      </c>
      <c r="C28" s="587" t="s">
        <v>496</v>
      </c>
      <c r="D28" s="599">
        <v>0.25</v>
      </c>
      <c r="E28" s="571" t="s">
        <v>410</v>
      </c>
      <c r="F28" s="600">
        <v>2024130010201</v>
      </c>
      <c r="G28" s="588" t="s">
        <v>411</v>
      </c>
      <c r="H28" s="571" t="s">
        <v>412</v>
      </c>
      <c r="I28" s="571" t="s">
        <v>220</v>
      </c>
      <c r="J28" s="581">
        <v>0.22</v>
      </c>
      <c r="K28" s="581">
        <v>0.05</v>
      </c>
      <c r="L28" s="581">
        <f>+K28</f>
        <v>0.05</v>
      </c>
      <c r="M28" s="684">
        <f>+J28+L28</f>
        <v>0.27</v>
      </c>
      <c r="N28" s="694">
        <v>0.5</v>
      </c>
      <c r="O28" s="347" t="s">
        <v>533</v>
      </c>
      <c r="P28" s="571" t="s">
        <v>393</v>
      </c>
      <c r="Q28" s="336" t="s">
        <v>418</v>
      </c>
      <c r="R28" s="238">
        <v>1</v>
      </c>
      <c r="S28" s="363">
        <v>0</v>
      </c>
      <c r="T28" s="168">
        <v>0</v>
      </c>
      <c r="U28" s="164">
        <f>+T28</f>
        <v>0</v>
      </c>
      <c r="V28" s="286">
        <f>+S28+U28</f>
        <v>0</v>
      </c>
      <c r="W28" s="239">
        <f t="shared" ref="W28:W34" si="4">+U28/R28</f>
        <v>0</v>
      </c>
      <c r="X28" s="365">
        <v>45567</v>
      </c>
      <c r="Y28" s="365">
        <v>46022</v>
      </c>
      <c r="Z28" s="339">
        <v>330</v>
      </c>
      <c r="AA28" s="573">
        <v>129483</v>
      </c>
      <c r="AB28" s="571" t="s">
        <v>414</v>
      </c>
      <c r="AC28" s="571" t="s">
        <v>367</v>
      </c>
      <c r="AD28" s="571" t="s">
        <v>316</v>
      </c>
      <c r="AE28" s="571" t="s">
        <v>317</v>
      </c>
      <c r="AF28" s="619" t="s">
        <v>378</v>
      </c>
      <c r="AG28" s="722" t="s">
        <v>415</v>
      </c>
      <c r="AH28" s="723">
        <v>1650000000</v>
      </c>
      <c r="AI28" s="635" t="s">
        <v>380</v>
      </c>
      <c r="AJ28" s="619" t="s">
        <v>368</v>
      </c>
      <c r="AK28" s="727">
        <v>45689</v>
      </c>
      <c r="AL28" s="168"/>
      <c r="AM28" s="740">
        <v>3300000000</v>
      </c>
      <c r="AN28" s="242">
        <v>400000000</v>
      </c>
      <c r="AO28" s="635"/>
      <c r="AP28" s="571" t="s">
        <v>397</v>
      </c>
      <c r="AQ28" s="636" t="s">
        <v>416</v>
      </c>
      <c r="AR28" s="671">
        <v>3300000000</v>
      </c>
      <c r="AS28" s="671">
        <v>593400000</v>
      </c>
      <c r="AT28" s="671">
        <v>0</v>
      </c>
      <c r="AU28" s="731">
        <f>+AS28/AR28</f>
        <v>0.17981818181818182</v>
      </c>
      <c r="AV28" s="734">
        <f>+AT28/AR28</f>
        <v>0</v>
      </c>
      <c r="AZ28" s="79" t="s">
        <v>366</v>
      </c>
    </row>
    <row r="29" spans="1:52" s="79" customFormat="1" ht="59.25" customHeight="1">
      <c r="A29" s="584"/>
      <c r="B29" s="586"/>
      <c r="C29" s="538"/>
      <c r="D29" s="535"/>
      <c r="E29" s="538"/>
      <c r="F29" s="601"/>
      <c r="G29" s="589"/>
      <c r="H29" s="538"/>
      <c r="I29" s="538"/>
      <c r="J29" s="582"/>
      <c r="K29" s="582"/>
      <c r="L29" s="582"/>
      <c r="M29" s="685"/>
      <c r="N29" s="505"/>
      <c r="O29" s="347" t="s">
        <v>534</v>
      </c>
      <c r="P29" s="538"/>
      <c r="Q29" s="336" t="s">
        <v>417</v>
      </c>
      <c r="R29" s="104">
        <v>1</v>
      </c>
      <c r="S29" s="117">
        <v>0.23</v>
      </c>
      <c r="T29" s="98">
        <v>0</v>
      </c>
      <c r="U29" s="77">
        <f>+T29</f>
        <v>0</v>
      </c>
      <c r="V29" s="360">
        <f>+U29+S29</f>
        <v>0.23</v>
      </c>
      <c r="W29" s="95">
        <f t="shared" si="4"/>
        <v>0</v>
      </c>
      <c r="X29" s="365">
        <v>45567</v>
      </c>
      <c r="Y29" s="365">
        <v>46022</v>
      </c>
      <c r="Z29" s="339">
        <v>330</v>
      </c>
      <c r="AA29" s="574"/>
      <c r="AB29" s="538"/>
      <c r="AC29" s="538"/>
      <c r="AD29" s="538"/>
      <c r="AE29" s="538"/>
      <c r="AF29" s="558"/>
      <c r="AG29" s="722"/>
      <c r="AH29" s="724"/>
      <c r="AI29" s="618"/>
      <c r="AJ29" s="558"/>
      <c r="AK29" s="728"/>
      <c r="AL29" s="617"/>
      <c r="AM29" s="741"/>
      <c r="AN29" s="115">
        <v>360000000</v>
      </c>
      <c r="AO29" s="618"/>
      <c r="AP29" s="538"/>
      <c r="AQ29" s="636"/>
      <c r="AR29" s="672"/>
      <c r="AS29" s="672"/>
      <c r="AT29" s="672"/>
      <c r="AU29" s="732"/>
      <c r="AV29" s="735"/>
    </row>
    <row r="30" spans="1:52" s="79" customFormat="1" ht="59.25" customHeight="1">
      <c r="A30" s="584"/>
      <c r="B30" s="586"/>
      <c r="C30" s="538"/>
      <c r="D30" s="535"/>
      <c r="E30" s="538"/>
      <c r="F30" s="601"/>
      <c r="G30" s="589"/>
      <c r="H30" s="538"/>
      <c r="I30" s="538"/>
      <c r="J30" s="582"/>
      <c r="K30" s="582"/>
      <c r="L30" s="582"/>
      <c r="M30" s="685"/>
      <c r="N30" s="505"/>
      <c r="O30" s="347" t="s">
        <v>535</v>
      </c>
      <c r="P30" s="538"/>
      <c r="Q30" s="336" t="s">
        <v>413</v>
      </c>
      <c r="R30" s="104">
        <v>1</v>
      </c>
      <c r="S30" s="117">
        <v>0.23</v>
      </c>
      <c r="T30" s="98">
        <v>0.05</v>
      </c>
      <c r="U30" s="77">
        <f>+T30</f>
        <v>0.05</v>
      </c>
      <c r="V30" s="360">
        <f t="shared" ref="V30:V34" si="5">+U30+S30</f>
        <v>0.28000000000000003</v>
      </c>
      <c r="W30" s="95">
        <f t="shared" si="4"/>
        <v>0.05</v>
      </c>
      <c r="X30" s="365">
        <v>45567</v>
      </c>
      <c r="Y30" s="365">
        <v>46022</v>
      </c>
      <c r="Z30" s="339">
        <v>330</v>
      </c>
      <c r="AA30" s="574"/>
      <c r="AB30" s="538"/>
      <c r="AC30" s="538"/>
      <c r="AD30" s="538"/>
      <c r="AE30" s="538"/>
      <c r="AF30" s="558"/>
      <c r="AG30" s="722"/>
      <c r="AH30" s="724"/>
      <c r="AI30" s="618"/>
      <c r="AJ30" s="558"/>
      <c r="AK30" s="728"/>
      <c r="AL30" s="618"/>
      <c r="AM30" s="741"/>
      <c r="AN30" s="115">
        <v>600000000</v>
      </c>
      <c r="AO30" s="618"/>
      <c r="AP30" s="538"/>
      <c r="AQ30" s="636"/>
      <c r="AR30" s="672"/>
      <c r="AS30" s="672"/>
      <c r="AT30" s="672"/>
      <c r="AU30" s="732"/>
      <c r="AV30" s="735"/>
    </row>
    <row r="31" spans="1:52" s="79" customFormat="1" ht="59.25" customHeight="1">
      <c r="A31" s="584"/>
      <c r="B31" s="586"/>
      <c r="C31" s="538"/>
      <c r="D31" s="535"/>
      <c r="E31" s="538"/>
      <c r="F31" s="601"/>
      <c r="G31" s="589"/>
      <c r="H31" s="538"/>
      <c r="I31" s="538"/>
      <c r="J31" s="582"/>
      <c r="K31" s="582"/>
      <c r="L31" s="582"/>
      <c r="M31" s="685"/>
      <c r="N31" s="505"/>
      <c r="O31" s="347" t="s">
        <v>536</v>
      </c>
      <c r="P31" s="538"/>
      <c r="Q31" s="336" t="s">
        <v>540</v>
      </c>
      <c r="R31" s="104">
        <v>1</v>
      </c>
      <c r="S31" s="117">
        <v>0</v>
      </c>
      <c r="T31" s="98">
        <v>0.1</v>
      </c>
      <c r="U31" s="77">
        <f t="shared" ref="U31:U34" si="6">+T31</f>
        <v>0.1</v>
      </c>
      <c r="V31" s="360">
        <f t="shared" si="5"/>
        <v>0.1</v>
      </c>
      <c r="W31" s="95">
        <f t="shared" si="4"/>
        <v>0.1</v>
      </c>
      <c r="X31" s="365">
        <v>45536</v>
      </c>
      <c r="Y31" s="365">
        <v>46022</v>
      </c>
      <c r="Z31" s="339">
        <v>330</v>
      </c>
      <c r="AA31" s="574"/>
      <c r="AB31" s="538"/>
      <c r="AC31" s="538"/>
      <c r="AD31" s="538"/>
      <c r="AE31" s="538"/>
      <c r="AF31" s="558"/>
      <c r="AG31" s="722"/>
      <c r="AH31" s="725"/>
      <c r="AI31" s="619"/>
      <c r="AJ31" s="558"/>
      <c r="AK31" s="729"/>
      <c r="AL31" s="619"/>
      <c r="AM31" s="741"/>
      <c r="AN31" s="115">
        <v>650000000</v>
      </c>
      <c r="AO31" s="618"/>
      <c r="AP31" s="538"/>
      <c r="AQ31" s="636"/>
      <c r="AR31" s="672"/>
      <c r="AS31" s="672"/>
      <c r="AT31" s="672"/>
      <c r="AU31" s="732"/>
      <c r="AV31" s="735"/>
    </row>
    <row r="32" spans="1:52" s="79" customFormat="1" ht="59.25" customHeight="1">
      <c r="A32" s="584"/>
      <c r="B32" s="586"/>
      <c r="C32" s="538"/>
      <c r="D32" s="535"/>
      <c r="E32" s="538"/>
      <c r="F32" s="601"/>
      <c r="G32" s="589"/>
      <c r="H32" s="538"/>
      <c r="I32" s="538"/>
      <c r="J32" s="571"/>
      <c r="K32" s="571"/>
      <c r="L32" s="571"/>
      <c r="M32" s="686"/>
      <c r="N32" s="505"/>
      <c r="O32" s="347" t="s">
        <v>537</v>
      </c>
      <c r="P32" s="538"/>
      <c r="Q32" s="337" t="s">
        <v>423</v>
      </c>
      <c r="R32" s="104">
        <v>20</v>
      </c>
      <c r="S32" s="117">
        <v>52</v>
      </c>
      <c r="T32" s="98">
        <v>0</v>
      </c>
      <c r="U32" s="77">
        <f t="shared" si="6"/>
        <v>0</v>
      </c>
      <c r="V32" s="360">
        <f t="shared" si="5"/>
        <v>52</v>
      </c>
      <c r="W32" s="95">
        <f t="shared" si="4"/>
        <v>0</v>
      </c>
      <c r="X32" s="89">
        <v>45567</v>
      </c>
      <c r="Y32" s="89">
        <v>46022</v>
      </c>
      <c r="Z32" s="77">
        <v>330</v>
      </c>
      <c r="AA32" s="574"/>
      <c r="AB32" s="538"/>
      <c r="AC32" s="538"/>
      <c r="AD32" s="538"/>
      <c r="AE32" s="538"/>
      <c r="AF32" s="558"/>
      <c r="AG32" s="722" t="s">
        <v>541</v>
      </c>
      <c r="AH32" s="726">
        <v>870000000</v>
      </c>
      <c r="AI32" s="617"/>
      <c r="AJ32" s="558"/>
      <c r="AK32" s="730">
        <v>45717</v>
      </c>
      <c r="AL32" s="617"/>
      <c r="AM32" s="741"/>
      <c r="AN32" s="115">
        <v>390000000</v>
      </c>
      <c r="AO32" s="618"/>
      <c r="AP32" s="538"/>
      <c r="AQ32" s="636"/>
      <c r="AR32" s="672"/>
      <c r="AS32" s="672"/>
      <c r="AT32" s="672"/>
      <c r="AU32" s="732"/>
      <c r="AV32" s="735"/>
    </row>
    <row r="33" spans="1:52" s="79" customFormat="1" ht="111.75" customHeight="1">
      <c r="A33" s="584"/>
      <c r="B33" s="586"/>
      <c r="C33" s="538"/>
      <c r="D33" s="535">
        <v>1</v>
      </c>
      <c r="E33" s="538"/>
      <c r="F33" s="601"/>
      <c r="G33" s="589"/>
      <c r="H33" s="538" t="s">
        <v>419</v>
      </c>
      <c r="I33" s="538" t="s">
        <v>223</v>
      </c>
      <c r="J33" s="572">
        <v>67.314999999999998</v>
      </c>
      <c r="K33" s="572">
        <v>0.1</v>
      </c>
      <c r="L33" s="682">
        <f>+K33</f>
        <v>0.1</v>
      </c>
      <c r="M33" s="687">
        <f>+L33+J33</f>
        <v>67.414999999999992</v>
      </c>
      <c r="N33" s="505">
        <v>0.5</v>
      </c>
      <c r="O33" s="332" t="s">
        <v>538</v>
      </c>
      <c r="P33" s="538"/>
      <c r="Q33" s="337" t="s">
        <v>421</v>
      </c>
      <c r="R33" s="104">
        <v>2</v>
      </c>
      <c r="S33" s="117">
        <v>1</v>
      </c>
      <c r="T33" s="98">
        <v>0.1</v>
      </c>
      <c r="U33" s="77">
        <f t="shared" si="6"/>
        <v>0.1</v>
      </c>
      <c r="V33" s="360">
        <f t="shared" si="5"/>
        <v>1.1000000000000001</v>
      </c>
      <c r="W33" s="95">
        <f t="shared" si="4"/>
        <v>0.05</v>
      </c>
      <c r="X33" s="240">
        <v>45567</v>
      </c>
      <c r="Y33" s="241">
        <v>46022</v>
      </c>
      <c r="Z33" s="168">
        <v>330</v>
      </c>
      <c r="AA33" s="558"/>
      <c r="AB33" s="538"/>
      <c r="AC33" s="538"/>
      <c r="AD33" s="538"/>
      <c r="AE33" s="538"/>
      <c r="AF33" s="558"/>
      <c r="AG33" s="722"/>
      <c r="AH33" s="725"/>
      <c r="AI33" s="619"/>
      <c r="AJ33" s="558"/>
      <c r="AK33" s="729"/>
      <c r="AL33" s="619"/>
      <c r="AM33" s="741"/>
      <c r="AN33" s="115">
        <v>300000000</v>
      </c>
      <c r="AO33" s="618"/>
      <c r="AP33" s="538"/>
      <c r="AQ33" s="636"/>
      <c r="AR33" s="672"/>
      <c r="AS33" s="672"/>
      <c r="AT33" s="672"/>
      <c r="AU33" s="732"/>
      <c r="AV33" s="735"/>
    </row>
    <row r="34" spans="1:52" s="79" customFormat="1" ht="74.25" customHeight="1">
      <c r="A34" s="584"/>
      <c r="B34" s="586"/>
      <c r="C34" s="538"/>
      <c r="D34" s="535"/>
      <c r="E34" s="538"/>
      <c r="F34" s="601"/>
      <c r="G34" s="589"/>
      <c r="H34" s="538"/>
      <c r="I34" s="538"/>
      <c r="J34" s="571"/>
      <c r="K34" s="571"/>
      <c r="L34" s="683"/>
      <c r="M34" s="688"/>
      <c r="N34" s="505"/>
      <c r="O34" s="332" t="s">
        <v>539</v>
      </c>
      <c r="P34" s="538"/>
      <c r="Q34" s="337" t="s">
        <v>420</v>
      </c>
      <c r="R34" s="116">
        <v>1</v>
      </c>
      <c r="S34" s="364">
        <v>0</v>
      </c>
      <c r="T34" s="98">
        <v>0.1</v>
      </c>
      <c r="U34" s="77">
        <f t="shared" si="6"/>
        <v>0.1</v>
      </c>
      <c r="V34" s="360">
        <f t="shared" si="5"/>
        <v>0.1</v>
      </c>
      <c r="W34" s="95">
        <f t="shared" si="4"/>
        <v>0.1</v>
      </c>
      <c r="X34" s="125">
        <v>45567</v>
      </c>
      <c r="Y34" s="114">
        <v>46022</v>
      </c>
      <c r="Z34" s="98">
        <v>330</v>
      </c>
      <c r="AA34" s="558"/>
      <c r="AB34" s="558"/>
      <c r="AC34" s="558"/>
      <c r="AD34" s="538"/>
      <c r="AE34" s="558"/>
      <c r="AF34" s="558"/>
      <c r="AG34" s="366" t="s">
        <v>443</v>
      </c>
      <c r="AH34" s="115">
        <v>780000000</v>
      </c>
      <c r="AI34" s="98"/>
      <c r="AJ34" s="558"/>
      <c r="AK34" s="114">
        <v>45717</v>
      </c>
      <c r="AL34" s="162"/>
      <c r="AM34" s="741"/>
      <c r="AN34" s="115">
        <v>600000000</v>
      </c>
      <c r="AO34" s="619"/>
      <c r="AP34" s="538"/>
      <c r="AQ34" s="636"/>
      <c r="AR34" s="673"/>
      <c r="AS34" s="673"/>
      <c r="AT34" s="673"/>
      <c r="AU34" s="733"/>
      <c r="AV34" s="736"/>
      <c r="AZ34" s="79" t="s">
        <v>424</v>
      </c>
    </row>
    <row r="35" spans="1:52" s="79" customFormat="1" ht="74.25" customHeight="1" thickBot="1">
      <c r="A35" s="123"/>
      <c r="B35" s="118"/>
      <c r="C35" s="119"/>
      <c r="D35" s="120"/>
      <c r="E35" s="570" t="s">
        <v>425</v>
      </c>
      <c r="F35" s="570"/>
      <c r="G35" s="570"/>
      <c r="H35" s="570"/>
      <c r="I35" s="570"/>
      <c r="J35" s="570"/>
      <c r="K35" s="570"/>
      <c r="L35" s="570"/>
      <c r="M35" s="570"/>
      <c r="N35" s="570"/>
      <c r="O35" s="570"/>
      <c r="P35" s="570"/>
      <c r="Q35" s="570"/>
      <c r="R35" s="570"/>
      <c r="S35" s="570"/>
      <c r="T35" s="570"/>
      <c r="U35" s="106"/>
      <c r="V35" s="106"/>
      <c r="W35" s="137">
        <f>AVERAGE(W28:W34)</f>
        <v>4.2857142857142864E-2</v>
      </c>
      <c r="X35" s="126"/>
      <c r="Y35" s="121"/>
      <c r="Z35" s="105"/>
      <c r="AA35" s="105"/>
      <c r="AB35" s="105"/>
      <c r="AC35" s="105"/>
      <c r="AD35" s="119"/>
      <c r="AE35" s="105"/>
      <c r="AF35" s="105"/>
      <c r="AG35" s="119"/>
      <c r="AH35" s="122"/>
      <c r="AI35" s="105"/>
      <c r="AJ35" s="105"/>
      <c r="AK35" s="121"/>
      <c r="AL35" s="119"/>
      <c r="AM35" s="122"/>
      <c r="AN35" s="140">
        <f>SUM(AN28:AN34)</f>
        <v>3300000000</v>
      </c>
      <c r="AO35" s="105"/>
      <c r="AP35" s="119"/>
      <c r="AQ35" s="105"/>
      <c r="AR35" s="156">
        <f>+AR28+AR33</f>
        <v>3300000000</v>
      </c>
      <c r="AS35" s="274">
        <f>+AS28+AS33</f>
        <v>593400000</v>
      </c>
      <c r="AT35" s="156">
        <f>+AT28+AT33</f>
        <v>0</v>
      </c>
      <c r="AU35" s="157">
        <f>+AS35/AR35</f>
        <v>0.17981818181818182</v>
      </c>
      <c r="AV35" s="275">
        <f>+AT35/AR35</f>
        <v>0</v>
      </c>
    </row>
    <row r="36" spans="1:52" s="79" customFormat="1" ht="84" customHeight="1">
      <c r="A36" s="623" t="s">
        <v>226</v>
      </c>
      <c r="B36" s="603" t="s">
        <v>227</v>
      </c>
      <c r="C36" s="537" t="s">
        <v>228</v>
      </c>
      <c r="D36" s="534">
        <v>5</v>
      </c>
      <c r="E36" s="537" t="s">
        <v>426</v>
      </c>
      <c r="F36" s="539">
        <v>2024130010189</v>
      </c>
      <c r="G36" s="604" t="s">
        <v>427</v>
      </c>
      <c r="H36" s="537" t="s">
        <v>428</v>
      </c>
      <c r="I36" s="537" t="s">
        <v>233</v>
      </c>
      <c r="J36" s="581">
        <v>0</v>
      </c>
      <c r="K36" s="581">
        <v>0.9</v>
      </c>
      <c r="L36" s="581">
        <f>+K36</f>
        <v>0.9</v>
      </c>
      <c r="M36" s="581">
        <f>+J36+L36</f>
        <v>0.9</v>
      </c>
      <c r="N36" s="504">
        <v>0.25</v>
      </c>
      <c r="O36" s="332" t="s">
        <v>544</v>
      </c>
      <c r="P36" s="537" t="s">
        <v>393</v>
      </c>
      <c r="Q36" s="366" t="s">
        <v>429</v>
      </c>
      <c r="R36" s="224">
        <v>1</v>
      </c>
      <c r="S36" s="382">
        <v>0</v>
      </c>
      <c r="T36" s="225">
        <v>0.1</v>
      </c>
      <c r="U36" s="285">
        <f>+T36</f>
        <v>0.1</v>
      </c>
      <c r="V36" s="359">
        <f>+U36+S36</f>
        <v>0.1</v>
      </c>
      <c r="W36" s="197">
        <f t="shared" ref="W36:W44" si="7">+U36/R36</f>
        <v>0.1</v>
      </c>
      <c r="X36" s="226">
        <v>45567</v>
      </c>
      <c r="Y36" s="227">
        <v>46022</v>
      </c>
      <c r="Z36" s="225">
        <v>330</v>
      </c>
      <c r="AA36" s="559">
        <v>40336</v>
      </c>
      <c r="AB36" s="559" t="s">
        <v>395</v>
      </c>
      <c r="AC36" s="537" t="s">
        <v>367</v>
      </c>
      <c r="AD36" s="537" t="s">
        <v>316</v>
      </c>
      <c r="AE36" s="537" t="s">
        <v>317</v>
      </c>
      <c r="AF36" s="559" t="s">
        <v>378</v>
      </c>
      <c r="AG36" s="528" t="s">
        <v>430</v>
      </c>
      <c r="AH36" s="228">
        <v>900000000</v>
      </c>
      <c r="AI36" s="225" t="s">
        <v>380</v>
      </c>
      <c r="AJ36" s="559" t="s">
        <v>368</v>
      </c>
      <c r="AK36" s="227">
        <v>45689</v>
      </c>
      <c r="AL36" s="225"/>
      <c r="AM36" s="753">
        <v>1800000000</v>
      </c>
      <c r="AN36" s="228">
        <v>120000000</v>
      </c>
      <c r="AO36" s="635"/>
      <c r="AP36" s="634" t="s">
        <v>439</v>
      </c>
      <c r="AQ36" s="637" t="s">
        <v>431</v>
      </c>
      <c r="AR36" s="663">
        <v>4926216255.29</v>
      </c>
      <c r="AS36" s="663">
        <v>58800000</v>
      </c>
      <c r="AT36" s="663">
        <v>0</v>
      </c>
      <c r="AU36" s="666">
        <f>+AS36/AR36</f>
        <v>1.1936138600666958E-2</v>
      </c>
      <c r="AV36" s="742">
        <f>+AT36/AR36</f>
        <v>0</v>
      </c>
      <c r="AZ36" s="79" t="s">
        <v>432</v>
      </c>
    </row>
    <row r="37" spans="1:52" s="79" customFormat="1" ht="68.25" customHeight="1">
      <c r="A37" s="624"/>
      <c r="B37" s="586"/>
      <c r="C37" s="538"/>
      <c r="D37" s="535"/>
      <c r="E37" s="538"/>
      <c r="F37" s="540"/>
      <c r="G37" s="589"/>
      <c r="H37" s="538"/>
      <c r="I37" s="538"/>
      <c r="J37" s="582"/>
      <c r="K37" s="582"/>
      <c r="L37" s="582"/>
      <c r="M37" s="582"/>
      <c r="N37" s="505"/>
      <c r="O37" s="332" t="s">
        <v>545</v>
      </c>
      <c r="P37" s="538"/>
      <c r="Q37" s="366" t="s">
        <v>433</v>
      </c>
      <c r="R37" s="117">
        <v>1</v>
      </c>
      <c r="S37" s="383">
        <v>0</v>
      </c>
      <c r="T37" s="124">
        <v>0.1</v>
      </c>
      <c r="U37" s="360">
        <f t="shared" ref="U37:U44" si="8">+T37</f>
        <v>0.1</v>
      </c>
      <c r="V37" s="360">
        <f>+U37+S37</f>
        <v>0.1</v>
      </c>
      <c r="W37" s="95">
        <f t="shared" si="7"/>
        <v>0.1</v>
      </c>
      <c r="X37" s="125">
        <v>45567</v>
      </c>
      <c r="Y37" s="114">
        <v>46022</v>
      </c>
      <c r="Z37" s="98">
        <v>330</v>
      </c>
      <c r="AA37" s="558"/>
      <c r="AB37" s="558"/>
      <c r="AC37" s="538"/>
      <c r="AD37" s="538"/>
      <c r="AE37" s="538"/>
      <c r="AF37" s="558"/>
      <c r="AG37" s="529"/>
      <c r="AH37" s="115"/>
      <c r="AI37" s="98" t="s">
        <v>380</v>
      </c>
      <c r="AJ37" s="558"/>
      <c r="AK37" s="114"/>
      <c r="AL37" s="98"/>
      <c r="AM37" s="741"/>
      <c r="AN37" s="115">
        <v>80000000</v>
      </c>
      <c r="AO37" s="618"/>
      <c r="AP37" s="634"/>
      <c r="AQ37" s="638"/>
      <c r="AR37" s="664"/>
      <c r="AS37" s="664"/>
      <c r="AT37" s="664"/>
      <c r="AU37" s="667"/>
      <c r="AV37" s="743"/>
    </row>
    <row r="38" spans="1:52" s="79" customFormat="1" ht="93.75" customHeight="1">
      <c r="A38" s="624"/>
      <c r="B38" s="586"/>
      <c r="C38" s="538"/>
      <c r="D38" s="535"/>
      <c r="E38" s="538"/>
      <c r="F38" s="540"/>
      <c r="G38" s="589"/>
      <c r="H38" s="538"/>
      <c r="I38" s="538"/>
      <c r="J38" s="571"/>
      <c r="K38" s="571"/>
      <c r="L38" s="571"/>
      <c r="M38" s="571"/>
      <c r="N38" s="505"/>
      <c r="O38" s="332" t="s">
        <v>546</v>
      </c>
      <c r="P38" s="538"/>
      <c r="Q38" s="366" t="s">
        <v>434</v>
      </c>
      <c r="R38" s="117">
        <v>1</v>
      </c>
      <c r="S38" s="383">
        <v>0</v>
      </c>
      <c r="T38" s="124">
        <v>0.3</v>
      </c>
      <c r="U38" s="360">
        <f t="shared" si="8"/>
        <v>0.3</v>
      </c>
      <c r="V38" s="360">
        <f t="shared" ref="V38:V44" si="9">+U38+S38</f>
        <v>0.3</v>
      </c>
      <c r="W38" s="95">
        <f t="shared" si="7"/>
        <v>0.3</v>
      </c>
      <c r="X38" s="125">
        <v>45536</v>
      </c>
      <c r="Y38" s="114">
        <v>46022</v>
      </c>
      <c r="Z38" s="98">
        <v>330</v>
      </c>
      <c r="AA38" s="558"/>
      <c r="AB38" s="558"/>
      <c r="AC38" s="538"/>
      <c r="AD38" s="538"/>
      <c r="AE38" s="538"/>
      <c r="AF38" s="558"/>
      <c r="AG38" s="368" t="s">
        <v>435</v>
      </c>
      <c r="AH38" s="115">
        <v>200000000</v>
      </c>
      <c r="AI38" s="98" t="s">
        <v>380</v>
      </c>
      <c r="AJ38" s="558"/>
      <c r="AK38" s="114">
        <v>45717</v>
      </c>
      <c r="AL38" s="98"/>
      <c r="AM38" s="741"/>
      <c r="AN38" s="115">
        <v>600000000</v>
      </c>
      <c r="AO38" s="618"/>
      <c r="AP38" s="634"/>
      <c r="AQ38" s="638"/>
      <c r="AR38" s="664"/>
      <c r="AS38" s="664"/>
      <c r="AT38" s="664"/>
      <c r="AU38" s="667"/>
      <c r="AV38" s="743"/>
    </row>
    <row r="39" spans="1:52" s="79" customFormat="1" ht="88.5" customHeight="1">
      <c r="A39" s="624"/>
      <c r="B39" s="586"/>
      <c r="C39" s="538"/>
      <c r="D39" s="533">
        <v>0.5</v>
      </c>
      <c r="E39" s="538"/>
      <c r="F39" s="540"/>
      <c r="G39" s="589"/>
      <c r="H39" s="538" t="s">
        <v>436</v>
      </c>
      <c r="I39" s="558" t="s">
        <v>236</v>
      </c>
      <c r="J39" s="572">
        <v>0</v>
      </c>
      <c r="K39" s="572">
        <v>0.1</v>
      </c>
      <c r="L39" s="572">
        <f>+K39</f>
        <v>0.1</v>
      </c>
      <c r="M39" s="572">
        <f>+L39+J39</f>
        <v>0.1</v>
      </c>
      <c r="N39" s="505">
        <v>0.25</v>
      </c>
      <c r="O39" s="332" t="s">
        <v>547</v>
      </c>
      <c r="P39" s="538"/>
      <c r="Q39" s="366" t="s">
        <v>437</v>
      </c>
      <c r="R39" s="117">
        <v>1</v>
      </c>
      <c r="S39" s="383">
        <v>0</v>
      </c>
      <c r="T39" s="124">
        <v>0.1</v>
      </c>
      <c r="U39" s="360">
        <f t="shared" si="8"/>
        <v>0.1</v>
      </c>
      <c r="V39" s="360">
        <f t="shared" si="9"/>
        <v>0.1</v>
      </c>
      <c r="W39" s="95">
        <f t="shared" si="7"/>
        <v>0.1</v>
      </c>
      <c r="X39" s="125">
        <v>45567</v>
      </c>
      <c r="Y39" s="114">
        <v>46022</v>
      </c>
      <c r="Z39" s="98">
        <v>330</v>
      </c>
      <c r="AA39" s="558"/>
      <c r="AB39" s="558"/>
      <c r="AC39" s="538"/>
      <c r="AD39" s="538"/>
      <c r="AE39" s="538"/>
      <c r="AF39" s="558"/>
      <c r="AG39" s="368" t="s">
        <v>441</v>
      </c>
      <c r="AH39" s="115">
        <v>120000000</v>
      </c>
      <c r="AI39" s="162" t="s">
        <v>438</v>
      </c>
      <c r="AJ39" s="558"/>
      <c r="AK39" s="114">
        <v>45717</v>
      </c>
      <c r="AL39" s="98"/>
      <c r="AM39" s="741"/>
      <c r="AN39" s="115">
        <v>200000000</v>
      </c>
      <c r="AO39" s="618"/>
      <c r="AP39" s="634"/>
      <c r="AQ39" s="638"/>
      <c r="AR39" s="664"/>
      <c r="AS39" s="664"/>
      <c r="AT39" s="664"/>
      <c r="AU39" s="667"/>
      <c r="AV39" s="743"/>
    </row>
    <row r="40" spans="1:52" s="79" customFormat="1" ht="80.25" customHeight="1">
      <c r="A40" s="624"/>
      <c r="B40" s="586"/>
      <c r="C40" s="538"/>
      <c r="D40" s="533"/>
      <c r="E40" s="538"/>
      <c r="F40" s="540"/>
      <c r="G40" s="589"/>
      <c r="H40" s="538"/>
      <c r="I40" s="558"/>
      <c r="J40" s="582"/>
      <c r="K40" s="582"/>
      <c r="L40" s="582"/>
      <c r="M40" s="582"/>
      <c r="N40" s="505"/>
      <c r="O40" s="332" t="s">
        <v>548</v>
      </c>
      <c r="P40" s="538"/>
      <c r="Q40" s="366" t="s">
        <v>440</v>
      </c>
      <c r="R40" s="117">
        <v>1</v>
      </c>
      <c r="S40" s="383">
        <v>0</v>
      </c>
      <c r="T40" s="124">
        <v>0.1</v>
      </c>
      <c r="U40" s="360">
        <f t="shared" si="8"/>
        <v>0.1</v>
      </c>
      <c r="V40" s="360">
        <f t="shared" si="9"/>
        <v>0.1</v>
      </c>
      <c r="W40" s="95">
        <f t="shared" si="7"/>
        <v>0.1</v>
      </c>
      <c r="X40" s="125">
        <v>45536</v>
      </c>
      <c r="Y40" s="114">
        <v>46022</v>
      </c>
      <c r="Z40" s="98">
        <v>330</v>
      </c>
      <c r="AA40" s="558"/>
      <c r="AB40" s="558"/>
      <c r="AC40" s="538"/>
      <c r="AD40" s="538"/>
      <c r="AE40" s="538"/>
      <c r="AF40" s="558"/>
      <c r="AG40" s="368" t="s">
        <v>446</v>
      </c>
      <c r="AH40" s="115">
        <v>150000000</v>
      </c>
      <c r="AI40" s="162" t="s">
        <v>438</v>
      </c>
      <c r="AJ40" s="558"/>
      <c r="AK40" s="114">
        <v>45717</v>
      </c>
      <c r="AL40" s="98"/>
      <c r="AM40" s="741"/>
      <c r="AN40" s="115">
        <v>160000000</v>
      </c>
      <c r="AO40" s="618"/>
      <c r="AP40" s="636" t="s">
        <v>397</v>
      </c>
      <c r="AQ40" s="638"/>
      <c r="AR40" s="664"/>
      <c r="AS40" s="664"/>
      <c r="AT40" s="664"/>
      <c r="AU40" s="667"/>
      <c r="AV40" s="743"/>
    </row>
    <row r="41" spans="1:52" s="79" customFormat="1" ht="102.75" customHeight="1">
      <c r="A41" s="624"/>
      <c r="B41" s="586"/>
      <c r="C41" s="538"/>
      <c r="D41" s="533"/>
      <c r="E41" s="538"/>
      <c r="F41" s="540"/>
      <c r="G41" s="589"/>
      <c r="H41" s="538"/>
      <c r="I41" s="558"/>
      <c r="J41" s="571"/>
      <c r="K41" s="571"/>
      <c r="L41" s="571"/>
      <c r="M41" s="571"/>
      <c r="N41" s="505"/>
      <c r="O41" s="332" t="s">
        <v>549</v>
      </c>
      <c r="P41" s="538"/>
      <c r="Q41" s="366" t="s">
        <v>442</v>
      </c>
      <c r="R41" s="117">
        <v>1</v>
      </c>
      <c r="S41" s="383">
        <v>0</v>
      </c>
      <c r="T41" s="124">
        <v>0.1</v>
      </c>
      <c r="U41" s="77">
        <f t="shared" si="8"/>
        <v>0.1</v>
      </c>
      <c r="V41" s="360">
        <f t="shared" si="9"/>
        <v>0.1</v>
      </c>
      <c r="W41" s="95">
        <f t="shared" si="7"/>
        <v>0.1</v>
      </c>
      <c r="X41" s="125">
        <v>45567</v>
      </c>
      <c r="Y41" s="114">
        <v>46022</v>
      </c>
      <c r="Z41" s="98">
        <v>330</v>
      </c>
      <c r="AA41" s="558"/>
      <c r="AB41" s="558"/>
      <c r="AC41" s="538"/>
      <c r="AD41" s="538"/>
      <c r="AE41" s="558"/>
      <c r="AF41" s="558"/>
      <c r="AG41" s="368" t="s">
        <v>553</v>
      </c>
      <c r="AH41" s="115">
        <v>120000000</v>
      </c>
      <c r="AI41" s="162" t="s">
        <v>438</v>
      </c>
      <c r="AJ41" s="558"/>
      <c r="AK41" s="114">
        <v>45717</v>
      </c>
      <c r="AL41" s="98"/>
      <c r="AM41" s="741"/>
      <c r="AN41" s="115">
        <v>200000000</v>
      </c>
      <c r="AO41" s="618"/>
      <c r="AP41" s="636"/>
      <c r="AQ41" s="638"/>
      <c r="AR41" s="664"/>
      <c r="AS41" s="664"/>
      <c r="AT41" s="664"/>
      <c r="AU41" s="667"/>
      <c r="AV41" s="743"/>
    </row>
    <row r="42" spans="1:52" s="79" customFormat="1" ht="114.75" customHeight="1">
      <c r="A42" s="624"/>
      <c r="B42" s="586"/>
      <c r="C42" s="538"/>
      <c r="D42" s="535" t="s">
        <v>543</v>
      </c>
      <c r="E42" s="538"/>
      <c r="F42" s="540"/>
      <c r="G42" s="589"/>
      <c r="H42" s="538" t="s">
        <v>444</v>
      </c>
      <c r="I42" s="538" t="s">
        <v>220</v>
      </c>
      <c r="J42" s="617">
        <v>0</v>
      </c>
      <c r="K42" s="617">
        <v>0.05</v>
      </c>
      <c r="L42" s="617">
        <f>+K42</f>
        <v>0.05</v>
      </c>
      <c r="M42" s="617">
        <f>+L42+J42</f>
        <v>0.05</v>
      </c>
      <c r="N42" s="505">
        <v>0.25</v>
      </c>
      <c r="O42" s="332" t="s">
        <v>550</v>
      </c>
      <c r="P42" s="538"/>
      <c r="Q42" s="366" t="s">
        <v>445</v>
      </c>
      <c r="R42" s="117">
        <v>1</v>
      </c>
      <c r="S42" s="383">
        <v>0</v>
      </c>
      <c r="T42" s="124">
        <v>0.1</v>
      </c>
      <c r="U42" s="77">
        <f t="shared" si="8"/>
        <v>0.1</v>
      </c>
      <c r="V42" s="360">
        <f t="shared" si="9"/>
        <v>0.1</v>
      </c>
      <c r="W42" s="95">
        <f t="shared" si="7"/>
        <v>0.1</v>
      </c>
      <c r="X42" s="125">
        <v>45567</v>
      </c>
      <c r="Y42" s="114">
        <v>46022</v>
      </c>
      <c r="Z42" s="98">
        <v>330</v>
      </c>
      <c r="AA42" s="558"/>
      <c r="AB42" s="558"/>
      <c r="AC42" s="538"/>
      <c r="AD42" s="538"/>
      <c r="AE42" s="558"/>
      <c r="AF42" s="558"/>
      <c r="AG42" s="368" t="s">
        <v>422</v>
      </c>
      <c r="AH42" s="115">
        <v>120000000</v>
      </c>
      <c r="AI42" s="98" t="s">
        <v>438</v>
      </c>
      <c r="AJ42" s="558"/>
      <c r="AK42" s="114">
        <v>45717</v>
      </c>
      <c r="AL42" s="98"/>
      <c r="AM42" s="741"/>
      <c r="AN42" s="115">
        <v>200000000</v>
      </c>
      <c r="AO42" s="618"/>
      <c r="AP42" s="636"/>
      <c r="AQ42" s="638"/>
      <c r="AR42" s="664"/>
      <c r="AS42" s="664"/>
      <c r="AT42" s="664"/>
      <c r="AU42" s="667"/>
      <c r="AV42" s="743"/>
    </row>
    <row r="43" spans="1:52" s="79" customFormat="1" ht="108.75" customHeight="1">
      <c r="A43" s="624"/>
      <c r="B43" s="586"/>
      <c r="C43" s="538"/>
      <c r="D43" s="535"/>
      <c r="E43" s="538"/>
      <c r="F43" s="540"/>
      <c r="G43" s="589"/>
      <c r="H43" s="538"/>
      <c r="I43" s="538"/>
      <c r="J43" s="618"/>
      <c r="K43" s="618"/>
      <c r="L43" s="618"/>
      <c r="M43" s="618"/>
      <c r="N43" s="505"/>
      <c r="O43" s="332" t="s">
        <v>551</v>
      </c>
      <c r="P43" s="538"/>
      <c r="Q43" s="366" t="s">
        <v>447</v>
      </c>
      <c r="R43" s="117">
        <v>1</v>
      </c>
      <c r="S43" s="383">
        <v>0</v>
      </c>
      <c r="T43" s="124">
        <v>0.1</v>
      </c>
      <c r="U43" s="77">
        <f t="shared" si="8"/>
        <v>0.1</v>
      </c>
      <c r="V43" s="360">
        <f t="shared" si="9"/>
        <v>0.1</v>
      </c>
      <c r="W43" s="95">
        <f t="shared" si="7"/>
        <v>0.1</v>
      </c>
      <c r="X43" s="125">
        <v>45567</v>
      </c>
      <c r="Y43" s="114">
        <v>46022</v>
      </c>
      <c r="Z43" s="98">
        <v>330</v>
      </c>
      <c r="AA43" s="558"/>
      <c r="AB43" s="558"/>
      <c r="AC43" s="538"/>
      <c r="AD43" s="538"/>
      <c r="AE43" s="558"/>
      <c r="AF43" s="558"/>
      <c r="AG43" s="368" t="s">
        <v>554</v>
      </c>
      <c r="AH43" s="115">
        <v>70000000</v>
      </c>
      <c r="AI43" s="98" t="s">
        <v>438</v>
      </c>
      <c r="AJ43" s="558"/>
      <c r="AK43" s="114">
        <v>45717</v>
      </c>
      <c r="AL43" s="98"/>
      <c r="AM43" s="741"/>
      <c r="AN43" s="115">
        <v>160000000</v>
      </c>
      <c r="AO43" s="618"/>
      <c r="AP43" s="636"/>
      <c r="AQ43" s="638"/>
      <c r="AR43" s="664"/>
      <c r="AS43" s="664"/>
      <c r="AT43" s="664"/>
      <c r="AU43" s="667"/>
      <c r="AV43" s="743"/>
    </row>
    <row r="44" spans="1:52" s="79" customFormat="1" ht="126" customHeight="1">
      <c r="A44" s="624"/>
      <c r="B44" s="586"/>
      <c r="C44" s="538"/>
      <c r="D44" s="535"/>
      <c r="E44" s="538"/>
      <c r="F44" s="540"/>
      <c r="G44" s="589"/>
      <c r="H44" s="538"/>
      <c r="I44" s="162" t="s">
        <v>220</v>
      </c>
      <c r="J44" s="619"/>
      <c r="K44" s="619"/>
      <c r="L44" s="619"/>
      <c r="M44" s="619"/>
      <c r="N44" s="166">
        <v>0.25</v>
      </c>
      <c r="O44" s="347" t="s">
        <v>552</v>
      </c>
      <c r="P44" s="538"/>
      <c r="Q44" s="366" t="s">
        <v>449</v>
      </c>
      <c r="R44" s="117">
        <v>1</v>
      </c>
      <c r="S44" s="383">
        <v>0</v>
      </c>
      <c r="T44" s="124">
        <v>0</v>
      </c>
      <c r="U44" s="77">
        <f t="shared" si="8"/>
        <v>0</v>
      </c>
      <c r="V44" s="360">
        <f t="shared" si="9"/>
        <v>0</v>
      </c>
      <c r="W44" s="95">
        <f t="shared" si="7"/>
        <v>0</v>
      </c>
      <c r="X44" s="125">
        <v>45567</v>
      </c>
      <c r="Y44" s="114">
        <v>46022</v>
      </c>
      <c r="Z44" s="98">
        <v>330</v>
      </c>
      <c r="AA44" s="558"/>
      <c r="AB44" s="558"/>
      <c r="AC44" s="538"/>
      <c r="AD44" s="538"/>
      <c r="AE44" s="558"/>
      <c r="AF44" s="558"/>
      <c r="AG44" s="368" t="s">
        <v>555</v>
      </c>
      <c r="AH44" s="115">
        <v>120000000</v>
      </c>
      <c r="AI44" s="98" t="s">
        <v>438</v>
      </c>
      <c r="AJ44" s="558"/>
      <c r="AK44" s="114">
        <v>45717</v>
      </c>
      <c r="AL44" s="98"/>
      <c r="AM44" s="741"/>
      <c r="AN44" s="115">
        <v>80000000</v>
      </c>
      <c r="AO44" s="619"/>
      <c r="AP44" s="636"/>
      <c r="AQ44" s="639"/>
      <c r="AR44" s="665"/>
      <c r="AS44" s="665"/>
      <c r="AT44" s="665"/>
      <c r="AU44" s="668"/>
      <c r="AV44" s="744"/>
    </row>
    <row r="45" spans="1:52" s="79" customFormat="1" ht="83.25" customHeight="1" thickBot="1">
      <c r="A45" s="229"/>
      <c r="B45" s="230"/>
      <c r="C45" s="231"/>
      <c r="D45" s="232"/>
      <c r="E45" s="616" t="s">
        <v>450</v>
      </c>
      <c r="F45" s="616"/>
      <c r="G45" s="616"/>
      <c r="H45" s="616"/>
      <c r="I45" s="616"/>
      <c r="J45" s="616"/>
      <c r="K45" s="616"/>
      <c r="L45" s="616"/>
      <c r="M45" s="616"/>
      <c r="N45" s="616"/>
      <c r="O45" s="616"/>
      <c r="P45" s="616"/>
      <c r="Q45" s="616"/>
      <c r="R45" s="616"/>
      <c r="S45" s="616"/>
      <c r="T45" s="616"/>
      <c r="U45" s="187"/>
      <c r="V45" s="187"/>
      <c r="W45" s="205">
        <f>AVERAGE(W36:W44)</f>
        <v>0.1111111111111111</v>
      </c>
      <c r="X45" s="233"/>
      <c r="Y45" s="234"/>
      <c r="Z45" s="186"/>
      <c r="AA45" s="186"/>
      <c r="AB45" s="186"/>
      <c r="AC45" s="231"/>
      <c r="AD45" s="231"/>
      <c r="AE45" s="186"/>
      <c r="AF45" s="186"/>
      <c r="AG45" s="235"/>
      <c r="AH45" s="236"/>
      <c r="AI45" s="186"/>
      <c r="AJ45" s="186"/>
      <c r="AK45" s="234"/>
      <c r="AL45" s="186"/>
      <c r="AM45" s="236"/>
      <c r="AN45" s="237">
        <f>SUM(AN36:AN44)</f>
        <v>1800000000</v>
      </c>
      <c r="AO45" s="186"/>
      <c r="AP45" s="231"/>
      <c r="AQ45" s="190"/>
      <c r="AR45" s="215">
        <f>+AR36+AR41</f>
        <v>4926216255.29</v>
      </c>
      <c r="AS45" s="215">
        <f>+AS36+AS41</f>
        <v>58800000</v>
      </c>
      <c r="AT45" s="215">
        <f>+AT36+AT41</f>
        <v>0</v>
      </c>
      <c r="AU45" s="216">
        <f>+AS45/AR45</f>
        <v>1.1936138600666958E-2</v>
      </c>
      <c r="AV45" s="273">
        <f>+AT45/AR45</f>
        <v>0</v>
      </c>
    </row>
    <row r="46" spans="1:52" s="79" customFormat="1" ht="79.5" customHeight="1">
      <c r="A46" s="606" t="s">
        <v>240</v>
      </c>
      <c r="B46" s="523" t="s">
        <v>241</v>
      </c>
      <c r="C46" s="523" t="s">
        <v>242</v>
      </c>
      <c r="D46" s="564">
        <v>2</v>
      </c>
      <c r="E46" s="537" t="s">
        <v>451</v>
      </c>
      <c r="F46" s="613">
        <v>2024130010211</v>
      </c>
      <c r="G46" s="596" t="s">
        <v>452</v>
      </c>
      <c r="H46" s="523" t="s">
        <v>453</v>
      </c>
      <c r="I46" s="523" t="s">
        <v>192</v>
      </c>
      <c r="J46" s="622">
        <v>0</v>
      </c>
      <c r="K46" s="520">
        <v>0</v>
      </c>
      <c r="L46" s="520">
        <f>+K46</f>
        <v>0</v>
      </c>
      <c r="M46" s="622">
        <f>+L46+J46</f>
        <v>0</v>
      </c>
      <c r="N46" s="575">
        <v>0.5</v>
      </c>
      <c r="O46" s="372" t="s">
        <v>556</v>
      </c>
      <c r="P46" s="523" t="s">
        <v>375</v>
      </c>
      <c r="Q46" s="341" t="s">
        <v>562</v>
      </c>
      <c r="R46" s="221">
        <v>1</v>
      </c>
      <c r="S46" s="384">
        <v>0</v>
      </c>
      <c r="T46" s="196">
        <v>0</v>
      </c>
      <c r="U46" s="196">
        <f>+T46</f>
        <v>0</v>
      </c>
      <c r="V46" s="221">
        <f>+U46+S46</f>
        <v>0</v>
      </c>
      <c r="W46" s="197">
        <f t="shared" ref="W46:W51" si="10">+U46/R46</f>
        <v>0</v>
      </c>
      <c r="X46" s="198">
        <v>45567</v>
      </c>
      <c r="Y46" s="199">
        <v>46022</v>
      </c>
      <c r="Z46" s="196">
        <v>330</v>
      </c>
      <c r="AA46" s="501">
        <v>40337</v>
      </c>
      <c r="AB46" s="520" t="s">
        <v>568</v>
      </c>
      <c r="AC46" s="523" t="s">
        <v>367</v>
      </c>
      <c r="AD46" s="523" t="s">
        <v>316</v>
      </c>
      <c r="AE46" s="523" t="s">
        <v>317</v>
      </c>
      <c r="AF46" s="501" t="s">
        <v>378</v>
      </c>
      <c r="AG46" s="722" t="s">
        <v>454</v>
      </c>
      <c r="AH46" s="747">
        <v>650000000</v>
      </c>
      <c r="AI46" s="501" t="s">
        <v>380</v>
      </c>
      <c r="AJ46" s="501" t="s">
        <v>368</v>
      </c>
      <c r="AK46" s="710">
        <v>45689</v>
      </c>
      <c r="AL46" s="501"/>
      <c r="AM46" s="524">
        <v>1300000000</v>
      </c>
      <c r="AN46" s="200">
        <v>100000000</v>
      </c>
      <c r="AO46" s="175"/>
      <c r="AP46" s="523" t="s">
        <v>397</v>
      </c>
      <c r="AQ46" s="628" t="s">
        <v>455</v>
      </c>
      <c r="AR46" s="513">
        <v>1300000000</v>
      </c>
      <c r="AS46" s="513">
        <v>0</v>
      </c>
      <c r="AT46" s="513">
        <v>0</v>
      </c>
      <c r="AU46" s="750">
        <f>+AS46/AR46</f>
        <v>0</v>
      </c>
      <c r="AV46" s="506">
        <f>+AT46/AR46</f>
        <v>0</v>
      </c>
    </row>
    <row r="47" spans="1:52" s="79" customFormat="1" ht="87" customHeight="1">
      <c r="A47" s="607"/>
      <c r="B47" s="496"/>
      <c r="C47" s="496"/>
      <c r="D47" s="531"/>
      <c r="E47" s="571"/>
      <c r="F47" s="614"/>
      <c r="G47" s="597"/>
      <c r="H47" s="496"/>
      <c r="I47" s="496"/>
      <c r="J47" s="621"/>
      <c r="K47" s="541"/>
      <c r="L47" s="541"/>
      <c r="M47" s="621"/>
      <c r="N47" s="576"/>
      <c r="O47" s="372" t="s">
        <v>557</v>
      </c>
      <c r="P47" s="496"/>
      <c r="Q47" s="341" t="s">
        <v>563</v>
      </c>
      <c r="R47" s="167">
        <v>1</v>
      </c>
      <c r="S47" s="385">
        <v>0.1</v>
      </c>
      <c r="T47" s="164">
        <v>0</v>
      </c>
      <c r="U47" s="164">
        <f>+T47</f>
        <v>0</v>
      </c>
      <c r="V47" s="167">
        <f>+U47+S47</f>
        <v>0.1</v>
      </c>
      <c r="W47" s="239">
        <f t="shared" si="10"/>
        <v>0</v>
      </c>
      <c r="X47" s="369">
        <v>45567</v>
      </c>
      <c r="Y47" s="342">
        <v>46022</v>
      </c>
      <c r="Z47" s="164">
        <v>330</v>
      </c>
      <c r="AA47" s="521"/>
      <c r="AB47" s="521"/>
      <c r="AC47" s="496"/>
      <c r="AD47" s="496"/>
      <c r="AE47" s="496"/>
      <c r="AF47" s="521"/>
      <c r="AG47" s="722"/>
      <c r="AH47" s="747"/>
      <c r="AI47" s="502"/>
      <c r="AJ47" s="521"/>
      <c r="AK47" s="711"/>
      <c r="AL47" s="502"/>
      <c r="AM47" s="525"/>
      <c r="AN47" s="163">
        <v>100000000</v>
      </c>
      <c r="AO47" s="85"/>
      <c r="AP47" s="496"/>
      <c r="AQ47" s="629"/>
      <c r="AR47" s="514"/>
      <c r="AS47" s="514"/>
      <c r="AT47" s="514"/>
      <c r="AU47" s="751"/>
      <c r="AV47" s="507"/>
    </row>
    <row r="48" spans="1:52" s="79" customFormat="1" ht="54" customHeight="1">
      <c r="A48" s="607"/>
      <c r="B48" s="496"/>
      <c r="C48" s="496"/>
      <c r="D48" s="565"/>
      <c r="E48" s="538"/>
      <c r="F48" s="614"/>
      <c r="G48" s="597"/>
      <c r="H48" s="497"/>
      <c r="I48" s="497"/>
      <c r="J48" s="542"/>
      <c r="K48" s="542"/>
      <c r="L48" s="542"/>
      <c r="M48" s="542"/>
      <c r="N48" s="577"/>
      <c r="O48" s="372" t="s">
        <v>558</v>
      </c>
      <c r="P48" s="496"/>
      <c r="Q48" s="341" t="s">
        <v>564</v>
      </c>
      <c r="R48" s="80">
        <v>1</v>
      </c>
      <c r="S48" s="385">
        <v>0</v>
      </c>
      <c r="T48" s="164">
        <v>0.08</v>
      </c>
      <c r="U48" s="77">
        <f>+T48</f>
        <v>0.08</v>
      </c>
      <c r="V48" s="167">
        <f t="shared" ref="V48:V51" si="11">+U48+S48</f>
        <v>0.08</v>
      </c>
      <c r="W48" s="95">
        <f t="shared" si="10"/>
        <v>0.08</v>
      </c>
      <c r="X48" s="88">
        <v>45567</v>
      </c>
      <c r="Y48" s="89">
        <v>46022</v>
      </c>
      <c r="Z48" s="77">
        <v>330</v>
      </c>
      <c r="AA48" s="521"/>
      <c r="AB48" s="521"/>
      <c r="AC48" s="496"/>
      <c r="AD48" s="496"/>
      <c r="AE48" s="496"/>
      <c r="AF48" s="521"/>
      <c r="AG48" s="528" t="s">
        <v>569</v>
      </c>
      <c r="AH48" s="704">
        <v>325000000</v>
      </c>
      <c r="AI48" s="580" t="s">
        <v>380</v>
      </c>
      <c r="AJ48" s="521"/>
      <c r="AK48" s="748">
        <v>45717</v>
      </c>
      <c r="AL48" s="580"/>
      <c r="AM48" s="525"/>
      <c r="AN48" s="96">
        <v>400000000</v>
      </c>
      <c r="AO48" s="85"/>
      <c r="AP48" s="496"/>
      <c r="AQ48" s="629"/>
      <c r="AR48" s="515"/>
      <c r="AS48" s="515"/>
      <c r="AT48" s="515"/>
      <c r="AU48" s="751"/>
      <c r="AV48" s="508"/>
    </row>
    <row r="49" spans="1:48" s="79" customFormat="1" ht="96" customHeight="1">
      <c r="A49" s="607"/>
      <c r="B49" s="496"/>
      <c r="C49" s="496"/>
      <c r="D49" s="530">
        <v>0.75</v>
      </c>
      <c r="E49" s="538"/>
      <c r="F49" s="614"/>
      <c r="G49" s="597"/>
      <c r="H49" s="498" t="s">
        <v>456</v>
      </c>
      <c r="I49" s="498" t="s">
        <v>199</v>
      </c>
      <c r="J49" s="620">
        <v>0</v>
      </c>
      <c r="K49" s="543">
        <v>0.08</v>
      </c>
      <c r="L49" s="543">
        <f>+K49</f>
        <v>0.08</v>
      </c>
      <c r="M49" s="620">
        <f>+J49+L49</f>
        <v>0.08</v>
      </c>
      <c r="N49" s="578">
        <v>0.5</v>
      </c>
      <c r="O49" s="373" t="s">
        <v>559</v>
      </c>
      <c r="P49" s="496"/>
      <c r="Q49" s="341" t="s">
        <v>565</v>
      </c>
      <c r="R49" s="80">
        <v>1</v>
      </c>
      <c r="S49" s="374">
        <v>0.1</v>
      </c>
      <c r="T49" s="164">
        <v>0.08</v>
      </c>
      <c r="U49" s="77">
        <f>+T49</f>
        <v>0.08</v>
      </c>
      <c r="V49" s="167">
        <f t="shared" si="11"/>
        <v>0.18</v>
      </c>
      <c r="W49" s="95">
        <f t="shared" si="10"/>
        <v>0.08</v>
      </c>
      <c r="X49" s="88">
        <v>45567</v>
      </c>
      <c r="Y49" s="89">
        <v>46022</v>
      </c>
      <c r="Z49" s="77">
        <v>330</v>
      </c>
      <c r="AA49" s="521"/>
      <c r="AB49" s="521"/>
      <c r="AC49" s="496"/>
      <c r="AD49" s="496"/>
      <c r="AE49" s="496"/>
      <c r="AF49" s="521"/>
      <c r="AG49" s="529"/>
      <c r="AH49" s="706"/>
      <c r="AI49" s="502"/>
      <c r="AJ49" s="521"/>
      <c r="AK49" s="711"/>
      <c r="AL49" s="502"/>
      <c r="AM49" s="525"/>
      <c r="AN49" s="96">
        <v>100000000</v>
      </c>
      <c r="AO49" s="85"/>
      <c r="AP49" s="496"/>
      <c r="AQ49" s="629"/>
      <c r="AR49" s="515"/>
      <c r="AS49" s="515"/>
      <c r="AT49" s="515"/>
      <c r="AU49" s="751"/>
      <c r="AV49" s="508"/>
    </row>
    <row r="50" spans="1:48" s="79" customFormat="1" ht="126.75" customHeight="1">
      <c r="A50" s="607"/>
      <c r="B50" s="496"/>
      <c r="C50" s="496"/>
      <c r="D50" s="531"/>
      <c r="E50" s="572"/>
      <c r="F50" s="614"/>
      <c r="G50" s="597"/>
      <c r="H50" s="496"/>
      <c r="I50" s="496"/>
      <c r="J50" s="621"/>
      <c r="K50" s="541"/>
      <c r="L50" s="541"/>
      <c r="M50" s="621"/>
      <c r="N50" s="576"/>
      <c r="O50" s="372" t="s">
        <v>560</v>
      </c>
      <c r="P50" s="496"/>
      <c r="Q50" s="341" t="s">
        <v>566</v>
      </c>
      <c r="R50" s="370">
        <v>1</v>
      </c>
      <c r="S50" s="375">
        <v>0</v>
      </c>
      <c r="T50" s="77">
        <v>0.08</v>
      </c>
      <c r="U50" s="77">
        <f t="shared" ref="U50:U51" si="12">+T50</f>
        <v>0.08</v>
      </c>
      <c r="V50" s="167">
        <f t="shared" si="11"/>
        <v>0.08</v>
      </c>
      <c r="W50" s="95">
        <f t="shared" si="10"/>
        <v>0.08</v>
      </c>
      <c r="X50" s="113">
        <v>45567</v>
      </c>
      <c r="Y50" s="82">
        <v>46022</v>
      </c>
      <c r="Z50" s="81">
        <v>330</v>
      </c>
      <c r="AA50" s="521"/>
      <c r="AB50" s="521"/>
      <c r="AC50" s="496"/>
      <c r="AD50" s="496"/>
      <c r="AE50" s="496"/>
      <c r="AF50" s="521"/>
      <c r="AG50" s="745" t="s">
        <v>570</v>
      </c>
      <c r="AH50" s="747">
        <v>325000000</v>
      </c>
      <c r="AI50" s="580" t="s">
        <v>380</v>
      </c>
      <c r="AJ50" s="521"/>
      <c r="AK50" s="748">
        <v>45717</v>
      </c>
      <c r="AL50" s="580"/>
      <c r="AM50" s="525"/>
      <c r="AN50" s="103">
        <v>500000000</v>
      </c>
      <c r="AO50" s="85"/>
      <c r="AP50" s="496"/>
      <c r="AQ50" s="629"/>
      <c r="AR50" s="515"/>
      <c r="AS50" s="515"/>
      <c r="AT50" s="515"/>
      <c r="AU50" s="751"/>
      <c r="AV50" s="508"/>
    </row>
    <row r="51" spans="1:48" s="79" customFormat="1" ht="122.25" thickBot="1">
      <c r="A51" s="608"/>
      <c r="B51" s="536"/>
      <c r="C51" s="536"/>
      <c r="D51" s="532"/>
      <c r="E51" s="612"/>
      <c r="F51" s="615"/>
      <c r="G51" s="605"/>
      <c r="H51" s="536"/>
      <c r="I51" s="536"/>
      <c r="J51" s="693"/>
      <c r="K51" s="544"/>
      <c r="L51" s="544"/>
      <c r="M51" s="544"/>
      <c r="N51" s="579"/>
      <c r="O51" s="372" t="s">
        <v>561</v>
      </c>
      <c r="P51" s="536"/>
      <c r="Q51" s="341" t="s">
        <v>567</v>
      </c>
      <c r="R51" s="222">
        <v>1</v>
      </c>
      <c r="S51" s="375">
        <v>0</v>
      </c>
      <c r="T51" s="77">
        <v>0</v>
      </c>
      <c r="U51" s="77">
        <f t="shared" si="12"/>
        <v>0</v>
      </c>
      <c r="V51" s="77">
        <f t="shared" si="11"/>
        <v>0</v>
      </c>
      <c r="W51" s="223">
        <f t="shared" si="10"/>
        <v>0</v>
      </c>
      <c r="X51" s="206">
        <v>45567</v>
      </c>
      <c r="Y51" s="207">
        <v>46022</v>
      </c>
      <c r="Z51" s="208">
        <v>330</v>
      </c>
      <c r="AA51" s="522"/>
      <c r="AB51" s="522"/>
      <c r="AC51" s="536"/>
      <c r="AD51" s="536"/>
      <c r="AE51" s="522"/>
      <c r="AF51" s="522"/>
      <c r="AG51" s="746"/>
      <c r="AH51" s="747"/>
      <c r="AI51" s="522"/>
      <c r="AJ51" s="522"/>
      <c r="AK51" s="749"/>
      <c r="AL51" s="522"/>
      <c r="AM51" s="526"/>
      <c r="AN51" s="211">
        <v>100000000</v>
      </c>
      <c r="AO51" s="209"/>
      <c r="AP51" s="536"/>
      <c r="AQ51" s="630"/>
      <c r="AR51" s="516"/>
      <c r="AS51" s="516"/>
      <c r="AT51" s="516"/>
      <c r="AU51" s="752"/>
      <c r="AV51" s="509"/>
    </row>
    <row r="52" spans="1:48" s="79" customFormat="1" ht="53.25" customHeight="1" thickBot="1">
      <c r="A52" s="112"/>
      <c r="B52" s="84"/>
      <c r="C52" s="84"/>
      <c r="D52" s="91"/>
      <c r="E52" s="689" t="s">
        <v>457</v>
      </c>
      <c r="F52" s="690"/>
      <c r="G52" s="690"/>
      <c r="H52" s="690"/>
      <c r="I52" s="690"/>
      <c r="J52" s="690"/>
      <c r="K52" s="690"/>
      <c r="L52" s="690"/>
      <c r="M52" s="690"/>
      <c r="N52" s="690"/>
      <c r="O52" s="690"/>
      <c r="P52" s="690"/>
      <c r="Q52" s="690"/>
      <c r="R52" s="690"/>
      <c r="S52" s="690"/>
      <c r="T52" s="690"/>
      <c r="U52" s="106"/>
      <c r="V52" s="106"/>
      <c r="W52" s="138">
        <f>AVERAGE(W46:W51)</f>
        <v>0.04</v>
      </c>
      <c r="X52" s="217"/>
      <c r="Y52" s="218"/>
      <c r="Z52" s="85"/>
      <c r="AA52" s="85"/>
      <c r="AB52" s="85"/>
      <c r="AC52" s="84"/>
      <c r="AD52" s="84"/>
      <c r="AE52" s="85"/>
      <c r="AF52" s="85"/>
      <c r="AG52" s="84"/>
      <c r="AH52" s="87"/>
      <c r="AI52" s="85"/>
      <c r="AJ52" s="85"/>
      <c r="AK52" s="218"/>
      <c r="AL52" s="85"/>
      <c r="AM52" s="87"/>
      <c r="AN52" s="219">
        <f>SUM(AN46:AN51)</f>
        <v>1300000000</v>
      </c>
      <c r="AO52" s="85"/>
      <c r="AP52" s="84"/>
      <c r="AQ52" s="101"/>
      <c r="AR52" s="274">
        <f>+AR46</f>
        <v>1300000000</v>
      </c>
      <c r="AS52" s="156">
        <f>+AS46</f>
        <v>0</v>
      </c>
      <c r="AT52" s="156">
        <f>+AT46</f>
        <v>0</v>
      </c>
      <c r="AU52" s="220">
        <f>+AU46</f>
        <v>0</v>
      </c>
      <c r="AV52" s="275">
        <f>+AT52/AR52</f>
        <v>0</v>
      </c>
    </row>
    <row r="53" spans="1:48" s="79" customFormat="1" ht="87" customHeight="1">
      <c r="A53" s="592" t="s">
        <v>251</v>
      </c>
      <c r="B53" s="523" t="s">
        <v>252</v>
      </c>
      <c r="C53" s="523" t="s">
        <v>253</v>
      </c>
      <c r="D53" s="560">
        <v>4</v>
      </c>
      <c r="E53" s="523" t="s">
        <v>458</v>
      </c>
      <c r="F53" s="609">
        <v>2024130010202</v>
      </c>
      <c r="G53" s="596" t="s">
        <v>459</v>
      </c>
      <c r="H53" s="523" t="s">
        <v>460</v>
      </c>
      <c r="I53" s="523" t="s">
        <v>192</v>
      </c>
      <c r="J53" s="501">
        <v>0</v>
      </c>
      <c r="K53" s="501">
        <v>0.1</v>
      </c>
      <c r="L53" s="501">
        <f>+K53</f>
        <v>0.1</v>
      </c>
      <c r="M53" s="501">
        <f>+L53+J53</f>
        <v>0.1</v>
      </c>
      <c r="N53" s="575">
        <v>0.5</v>
      </c>
      <c r="O53" s="371" t="s">
        <v>571</v>
      </c>
      <c r="P53" s="523" t="s">
        <v>366</v>
      </c>
      <c r="Q53" s="341" t="s">
        <v>578</v>
      </c>
      <c r="R53" s="195">
        <v>4</v>
      </c>
      <c r="S53" s="386">
        <v>0</v>
      </c>
      <c r="T53" s="196">
        <v>0.1</v>
      </c>
      <c r="U53" s="196">
        <f t="shared" ref="U53:U59" si="13">+T53</f>
        <v>0.1</v>
      </c>
      <c r="V53" s="221">
        <f t="shared" ref="V53:V59" si="14">+U53+S53</f>
        <v>0.1</v>
      </c>
      <c r="W53" s="197">
        <f t="shared" ref="W53:W59" si="15">+U53/R53</f>
        <v>2.5000000000000001E-2</v>
      </c>
      <c r="X53" s="365">
        <v>45567</v>
      </c>
      <c r="Y53" s="356">
        <v>46022</v>
      </c>
      <c r="Z53" s="339">
        <v>330</v>
      </c>
      <c r="AA53" s="501">
        <v>129483</v>
      </c>
      <c r="AB53" s="523" t="s">
        <v>414</v>
      </c>
      <c r="AC53" s="523" t="s">
        <v>367</v>
      </c>
      <c r="AD53" s="523" t="s">
        <v>316</v>
      </c>
      <c r="AE53" s="523" t="s">
        <v>317</v>
      </c>
      <c r="AF53" s="501" t="s">
        <v>378</v>
      </c>
      <c r="AG53" s="754" t="s">
        <v>461</v>
      </c>
      <c r="AH53" s="747">
        <v>650000000</v>
      </c>
      <c r="AI53" s="501" t="s">
        <v>380</v>
      </c>
      <c r="AJ53" s="501" t="s">
        <v>368</v>
      </c>
      <c r="AK53" s="755">
        <v>45689</v>
      </c>
      <c r="AL53" s="501"/>
      <c r="AM53" s="524">
        <v>1300000001</v>
      </c>
      <c r="AN53" s="200">
        <v>200000000</v>
      </c>
      <c r="AO53" s="175"/>
      <c r="AP53" s="523" t="s">
        <v>397</v>
      </c>
      <c r="AQ53" s="631" t="s">
        <v>462</v>
      </c>
      <c r="AR53" s="654">
        <v>1300000000</v>
      </c>
      <c r="AS53" s="657">
        <v>498200000</v>
      </c>
      <c r="AT53" s="517">
        <v>8600000</v>
      </c>
      <c r="AU53" s="658">
        <f>+AS53/AR53</f>
        <v>0.38323076923076921</v>
      </c>
      <c r="AV53" s="510">
        <f>+AT53/AR53</f>
        <v>6.615384615384615E-3</v>
      </c>
    </row>
    <row r="54" spans="1:48" s="79" customFormat="1" ht="136.5" customHeight="1">
      <c r="A54" s="593"/>
      <c r="B54" s="496"/>
      <c r="C54" s="496"/>
      <c r="D54" s="561"/>
      <c r="E54" s="496"/>
      <c r="F54" s="610"/>
      <c r="G54" s="597"/>
      <c r="H54" s="496"/>
      <c r="I54" s="496"/>
      <c r="J54" s="521"/>
      <c r="K54" s="521"/>
      <c r="L54" s="521"/>
      <c r="M54" s="521"/>
      <c r="N54" s="576"/>
      <c r="O54" s="371" t="s">
        <v>572</v>
      </c>
      <c r="P54" s="496"/>
      <c r="Q54" s="341" t="s">
        <v>579</v>
      </c>
      <c r="R54" s="377">
        <v>4</v>
      </c>
      <c r="S54" s="387">
        <v>0</v>
      </c>
      <c r="T54" s="164">
        <v>0.1</v>
      </c>
      <c r="U54" s="164">
        <f t="shared" si="13"/>
        <v>0.1</v>
      </c>
      <c r="V54" s="167">
        <f t="shared" si="14"/>
        <v>0.1</v>
      </c>
      <c r="W54" s="239">
        <f t="shared" si="15"/>
        <v>2.5000000000000001E-2</v>
      </c>
      <c r="X54" s="365">
        <v>45567</v>
      </c>
      <c r="Y54" s="356">
        <v>46022</v>
      </c>
      <c r="Z54" s="339">
        <v>330</v>
      </c>
      <c r="AA54" s="521"/>
      <c r="AB54" s="496"/>
      <c r="AC54" s="496"/>
      <c r="AD54" s="496"/>
      <c r="AE54" s="496"/>
      <c r="AF54" s="521"/>
      <c r="AG54" s="754"/>
      <c r="AH54" s="747"/>
      <c r="AI54" s="521"/>
      <c r="AJ54" s="521"/>
      <c r="AK54" s="755"/>
      <c r="AL54" s="521"/>
      <c r="AM54" s="525"/>
      <c r="AN54" s="163">
        <v>350000000</v>
      </c>
      <c r="AO54" s="85"/>
      <c r="AP54" s="496"/>
      <c r="AQ54" s="632"/>
      <c r="AR54" s="514"/>
      <c r="AS54" s="657"/>
      <c r="AT54" s="514"/>
      <c r="AU54" s="659"/>
      <c r="AV54" s="511"/>
    </row>
    <row r="55" spans="1:48" s="79" customFormat="1" ht="81.75" customHeight="1">
      <c r="A55" s="593"/>
      <c r="B55" s="496"/>
      <c r="C55" s="496"/>
      <c r="D55" s="562"/>
      <c r="E55" s="496"/>
      <c r="F55" s="610"/>
      <c r="G55" s="597"/>
      <c r="H55" s="496"/>
      <c r="I55" s="496"/>
      <c r="J55" s="521"/>
      <c r="K55" s="521"/>
      <c r="L55" s="521"/>
      <c r="M55" s="521"/>
      <c r="N55" s="576"/>
      <c r="O55" s="371" t="s">
        <v>573</v>
      </c>
      <c r="P55" s="496"/>
      <c r="Q55" s="341" t="s">
        <v>463</v>
      </c>
      <c r="R55" s="80">
        <v>1</v>
      </c>
      <c r="S55" s="388">
        <v>0</v>
      </c>
      <c r="T55" s="77">
        <v>0</v>
      </c>
      <c r="U55" s="77">
        <f t="shared" si="13"/>
        <v>0</v>
      </c>
      <c r="V55" s="80">
        <f t="shared" si="14"/>
        <v>0</v>
      </c>
      <c r="W55" s="95">
        <f t="shared" si="15"/>
        <v>0</v>
      </c>
      <c r="X55" s="365">
        <v>45567</v>
      </c>
      <c r="Y55" s="356">
        <v>46022</v>
      </c>
      <c r="Z55" s="339">
        <v>330</v>
      </c>
      <c r="AA55" s="521"/>
      <c r="AB55" s="496"/>
      <c r="AC55" s="496"/>
      <c r="AD55" s="496"/>
      <c r="AE55" s="496"/>
      <c r="AF55" s="521"/>
      <c r="AG55" s="754"/>
      <c r="AH55" s="747"/>
      <c r="AI55" s="521"/>
      <c r="AJ55" s="521"/>
      <c r="AK55" s="755"/>
      <c r="AL55" s="521"/>
      <c r="AM55" s="525"/>
      <c r="AN55" s="96">
        <v>150000000</v>
      </c>
      <c r="AO55" s="85"/>
      <c r="AP55" s="496"/>
      <c r="AQ55" s="632"/>
      <c r="AR55" s="655"/>
      <c r="AS55" s="636"/>
      <c r="AT55" s="518"/>
      <c r="AU55" s="659"/>
      <c r="AV55" s="511"/>
    </row>
    <row r="56" spans="1:48" s="79" customFormat="1" ht="81.75" customHeight="1">
      <c r="A56" s="593"/>
      <c r="B56" s="496"/>
      <c r="C56" s="496"/>
      <c r="D56" s="376"/>
      <c r="E56" s="496"/>
      <c r="F56" s="610"/>
      <c r="G56" s="597"/>
      <c r="H56" s="496" t="s">
        <v>465</v>
      </c>
      <c r="I56" s="498" t="s">
        <v>248</v>
      </c>
      <c r="J56" s="521">
        <v>0</v>
      </c>
      <c r="K56" s="521">
        <v>0.1</v>
      </c>
      <c r="L56" s="521">
        <f>+K56</f>
        <v>0.1</v>
      </c>
      <c r="M56" s="521">
        <f>+L56+J56</f>
        <v>0.1</v>
      </c>
      <c r="N56" s="576">
        <v>0.5</v>
      </c>
      <c r="O56" s="371" t="s">
        <v>574</v>
      </c>
      <c r="P56" s="496"/>
      <c r="Q56" s="341" t="s">
        <v>580</v>
      </c>
      <c r="R56" s="80">
        <v>1</v>
      </c>
      <c r="S56" s="388">
        <v>0</v>
      </c>
      <c r="T56" s="77">
        <v>0.1</v>
      </c>
      <c r="U56" s="77">
        <f t="shared" si="13"/>
        <v>0.1</v>
      </c>
      <c r="V56" s="80">
        <f t="shared" si="14"/>
        <v>0.1</v>
      </c>
      <c r="W56" s="95">
        <f t="shared" si="15"/>
        <v>0.1</v>
      </c>
      <c r="X56" s="365">
        <v>45567</v>
      </c>
      <c r="Y56" s="356">
        <v>46022</v>
      </c>
      <c r="Z56" s="339">
        <v>330</v>
      </c>
      <c r="AA56" s="521"/>
      <c r="AB56" s="496"/>
      <c r="AC56" s="496"/>
      <c r="AD56" s="496"/>
      <c r="AE56" s="496"/>
      <c r="AF56" s="521"/>
      <c r="AG56" s="754"/>
      <c r="AH56" s="747"/>
      <c r="AI56" s="502"/>
      <c r="AJ56" s="521"/>
      <c r="AK56" s="755"/>
      <c r="AL56" s="502"/>
      <c r="AM56" s="525"/>
      <c r="AN56" s="96">
        <v>100000000</v>
      </c>
      <c r="AO56" s="85"/>
      <c r="AP56" s="496"/>
      <c r="AQ56" s="632"/>
      <c r="AR56" s="655"/>
      <c r="AS56" s="636"/>
      <c r="AT56" s="518"/>
      <c r="AU56" s="659"/>
      <c r="AV56" s="511"/>
    </row>
    <row r="57" spans="1:48" s="79" customFormat="1" ht="128.25" customHeight="1">
      <c r="A57" s="593"/>
      <c r="B57" s="496"/>
      <c r="C57" s="496"/>
      <c r="D57" s="563">
        <v>4</v>
      </c>
      <c r="E57" s="496"/>
      <c r="F57" s="610"/>
      <c r="G57" s="597"/>
      <c r="H57" s="496"/>
      <c r="I57" s="496"/>
      <c r="J57" s="521"/>
      <c r="K57" s="521"/>
      <c r="L57" s="521"/>
      <c r="M57" s="521"/>
      <c r="N57" s="576"/>
      <c r="O57" s="371" t="s">
        <v>575</v>
      </c>
      <c r="P57" s="496"/>
      <c r="Q57" s="341" t="s">
        <v>581</v>
      </c>
      <c r="R57" s="92">
        <v>4</v>
      </c>
      <c r="S57" s="389">
        <v>0</v>
      </c>
      <c r="T57" s="77">
        <v>0</v>
      </c>
      <c r="U57" s="77">
        <f t="shared" si="13"/>
        <v>0</v>
      </c>
      <c r="V57" s="80">
        <f t="shared" si="14"/>
        <v>0</v>
      </c>
      <c r="W57" s="95">
        <f t="shared" si="15"/>
        <v>0</v>
      </c>
      <c r="X57" s="365">
        <v>45567</v>
      </c>
      <c r="Y57" s="356">
        <v>46022</v>
      </c>
      <c r="Z57" s="339">
        <v>330</v>
      </c>
      <c r="AA57" s="521"/>
      <c r="AB57" s="496"/>
      <c r="AC57" s="496"/>
      <c r="AD57" s="496"/>
      <c r="AE57" s="496"/>
      <c r="AF57" s="521"/>
      <c r="AG57" s="378" t="s">
        <v>464</v>
      </c>
      <c r="AH57" s="379">
        <v>250000000</v>
      </c>
      <c r="AI57" s="81"/>
      <c r="AJ57" s="521"/>
      <c r="AK57" s="380">
        <v>45717</v>
      </c>
      <c r="AL57" s="77"/>
      <c r="AM57" s="525"/>
      <c r="AN57" s="96">
        <v>250000000</v>
      </c>
      <c r="AO57" s="85"/>
      <c r="AP57" s="496"/>
      <c r="AQ57" s="632"/>
      <c r="AR57" s="655"/>
      <c r="AS57" s="636"/>
      <c r="AT57" s="518"/>
      <c r="AU57" s="659"/>
      <c r="AV57" s="511"/>
    </row>
    <row r="58" spans="1:48" s="79" customFormat="1" ht="128.25" customHeight="1">
      <c r="A58" s="593"/>
      <c r="B58" s="496"/>
      <c r="C58" s="496"/>
      <c r="D58" s="561"/>
      <c r="E58" s="496"/>
      <c r="F58" s="610"/>
      <c r="G58" s="597"/>
      <c r="H58" s="496"/>
      <c r="I58" s="496"/>
      <c r="J58" s="521"/>
      <c r="K58" s="521"/>
      <c r="L58" s="521"/>
      <c r="M58" s="521"/>
      <c r="N58" s="576"/>
      <c r="O58" s="371" t="s">
        <v>576</v>
      </c>
      <c r="P58" s="496"/>
      <c r="Q58" s="341" t="s">
        <v>582</v>
      </c>
      <c r="R58" s="92">
        <v>1</v>
      </c>
      <c r="S58" s="389">
        <v>0</v>
      </c>
      <c r="T58" s="77">
        <v>0.1</v>
      </c>
      <c r="U58" s="77">
        <f t="shared" si="13"/>
        <v>0.1</v>
      </c>
      <c r="V58" s="80">
        <f t="shared" si="14"/>
        <v>0.1</v>
      </c>
      <c r="W58" s="95">
        <f t="shared" si="15"/>
        <v>0.1</v>
      </c>
      <c r="X58" s="365">
        <v>45567</v>
      </c>
      <c r="Y58" s="356">
        <v>46022</v>
      </c>
      <c r="Z58" s="339">
        <v>330</v>
      </c>
      <c r="AA58" s="521"/>
      <c r="AB58" s="496"/>
      <c r="AC58" s="496"/>
      <c r="AD58" s="496"/>
      <c r="AE58" s="496"/>
      <c r="AF58" s="521"/>
      <c r="AG58" s="378" t="s">
        <v>466</v>
      </c>
      <c r="AH58" s="379">
        <v>250000000</v>
      </c>
      <c r="AI58" s="81"/>
      <c r="AJ58" s="521"/>
      <c r="AK58" s="380">
        <v>45717</v>
      </c>
      <c r="AL58" s="77"/>
      <c r="AM58" s="525"/>
      <c r="AN58" s="96">
        <v>100000000</v>
      </c>
      <c r="AO58" s="85"/>
      <c r="AP58" s="496"/>
      <c r="AQ58" s="632"/>
      <c r="AR58" s="655"/>
      <c r="AS58" s="636"/>
      <c r="AT58" s="518"/>
      <c r="AU58" s="659"/>
      <c r="AV58" s="511"/>
    </row>
    <row r="59" spans="1:48" s="79" customFormat="1" ht="99" customHeight="1">
      <c r="A59" s="602"/>
      <c r="B59" s="497"/>
      <c r="C59" s="497"/>
      <c r="D59" s="562"/>
      <c r="E59" s="497"/>
      <c r="F59" s="611"/>
      <c r="G59" s="598"/>
      <c r="H59" s="497"/>
      <c r="I59" s="497"/>
      <c r="J59" s="502"/>
      <c r="K59" s="502"/>
      <c r="L59" s="502"/>
      <c r="M59" s="502"/>
      <c r="N59" s="577"/>
      <c r="O59" s="371" t="s">
        <v>577</v>
      </c>
      <c r="P59" s="497"/>
      <c r="Q59" s="341" t="s">
        <v>583</v>
      </c>
      <c r="R59" s="80">
        <v>4</v>
      </c>
      <c r="S59" s="388">
        <v>0</v>
      </c>
      <c r="T59" s="77">
        <v>0.1</v>
      </c>
      <c r="U59" s="77">
        <f t="shared" si="13"/>
        <v>0.1</v>
      </c>
      <c r="V59" s="80">
        <f t="shared" si="14"/>
        <v>0.1</v>
      </c>
      <c r="W59" s="95">
        <f t="shared" si="15"/>
        <v>2.5000000000000001E-2</v>
      </c>
      <c r="X59" s="365">
        <v>45567</v>
      </c>
      <c r="Y59" s="356">
        <v>46022</v>
      </c>
      <c r="Z59" s="339">
        <v>330</v>
      </c>
      <c r="AA59" s="502"/>
      <c r="AB59" s="502"/>
      <c r="AC59" s="497"/>
      <c r="AD59" s="497"/>
      <c r="AE59" s="502"/>
      <c r="AF59" s="502"/>
      <c r="AG59" s="378" t="s">
        <v>584</v>
      </c>
      <c r="AH59" s="379">
        <v>150000000</v>
      </c>
      <c r="AI59" s="81"/>
      <c r="AJ59" s="502"/>
      <c r="AK59" s="380">
        <v>45717</v>
      </c>
      <c r="AL59" s="77"/>
      <c r="AM59" s="527"/>
      <c r="AN59" s="96">
        <v>150000000</v>
      </c>
      <c r="AO59" s="164"/>
      <c r="AP59" s="497"/>
      <c r="AQ59" s="632"/>
      <c r="AR59" s="656"/>
      <c r="AS59" s="636"/>
      <c r="AT59" s="519"/>
      <c r="AU59" s="660"/>
      <c r="AV59" s="512"/>
    </row>
    <row r="60" spans="1:48" s="79" customFormat="1" ht="99" customHeight="1" thickBot="1">
      <c r="A60" s="201"/>
      <c r="B60" s="202"/>
      <c r="C60" s="202"/>
      <c r="D60" s="203"/>
      <c r="E60" s="568" t="s">
        <v>467</v>
      </c>
      <c r="F60" s="569"/>
      <c r="G60" s="569"/>
      <c r="H60" s="569"/>
      <c r="I60" s="569"/>
      <c r="J60" s="569"/>
      <c r="K60" s="569"/>
      <c r="L60" s="569"/>
      <c r="M60" s="569"/>
      <c r="N60" s="569"/>
      <c r="O60" s="569"/>
      <c r="P60" s="569"/>
      <c r="Q60" s="569"/>
      <c r="R60" s="569"/>
      <c r="S60" s="569"/>
      <c r="T60" s="569"/>
      <c r="U60" s="204"/>
      <c r="V60" s="204"/>
      <c r="W60" s="205" t="s">
        <v>162</v>
      </c>
      <c r="X60" s="206"/>
      <c r="Y60" s="207"/>
      <c r="Z60" s="208"/>
      <c r="AA60" s="209"/>
      <c r="AB60" s="209"/>
      <c r="AC60" s="202"/>
      <c r="AD60" s="202"/>
      <c r="AE60" s="209"/>
      <c r="AF60" s="209"/>
      <c r="AG60" s="210"/>
      <c r="AH60" s="211"/>
      <c r="AI60" s="208"/>
      <c r="AJ60" s="209"/>
      <c r="AK60" s="207"/>
      <c r="AL60" s="208"/>
      <c r="AM60" s="212"/>
      <c r="AN60" s="213">
        <f>SUM(AN53:AN59)</f>
        <v>1300000000</v>
      </c>
      <c r="AO60" s="209"/>
      <c r="AP60" s="202"/>
      <c r="AQ60" s="214"/>
      <c r="AR60" s="381">
        <f>AR53</f>
        <v>1300000000</v>
      </c>
      <c r="AS60" s="215">
        <f>+AS53</f>
        <v>498200000</v>
      </c>
      <c r="AT60" s="215">
        <f>+AT53</f>
        <v>8600000</v>
      </c>
      <c r="AU60" s="216">
        <f>+AU53</f>
        <v>0.38323076923076921</v>
      </c>
      <c r="AV60" s="390">
        <f>+AV53</f>
        <v>6.615384615384615E-3</v>
      </c>
    </row>
    <row r="61" spans="1:48" s="79" customFormat="1" ht="228" customHeight="1">
      <c r="A61" s="171" t="s">
        <v>261</v>
      </c>
      <c r="B61" s="172" t="s">
        <v>468</v>
      </c>
      <c r="C61" s="173" t="s">
        <v>263</v>
      </c>
      <c r="D61" s="174">
        <v>2</v>
      </c>
      <c r="E61" s="331" t="s">
        <v>161</v>
      </c>
      <c r="F61" s="331" t="s">
        <v>161</v>
      </c>
      <c r="G61" s="331" t="s">
        <v>161</v>
      </c>
      <c r="H61" s="331" t="s">
        <v>161</v>
      </c>
      <c r="I61" s="175" t="s">
        <v>192</v>
      </c>
      <c r="J61" s="177">
        <v>0</v>
      </c>
      <c r="K61" s="177">
        <v>0</v>
      </c>
      <c r="L61" s="177">
        <f>+K61</f>
        <v>0</v>
      </c>
      <c r="M61" s="177">
        <f>+L61+J61</f>
        <v>0</v>
      </c>
      <c r="N61" s="178" t="s">
        <v>162</v>
      </c>
      <c r="O61" s="176" t="s">
        <v>161</v>
      </c>
      <c r="P61" s="172" t="s">
        <v>366</v>
      </c>
      <c r="Q61" s="176" t="s">
        <v>161</v>
      </c>
      <c r="R61" s="176" t="s">
        <v>161</v>
      </c>
      <c r="S61" s="176"/>
      <c r="T61" s="176" t="s">
        <v>162</v>
      </c>
      <c r="U61" s="179">
        <v>0</v>
      </c>
      <c r="V61" s="179">
        <v>0</v>
      </c>
      <c r="W61" s="180">
        <v>0</v>
      </c>
      <c r="X61" s="181" t="s">
        <v>161</v>
      </c>
      <c r="Y61" s="175" t="s">
        <v>161</v>
      </c>
      <c r="Z61" s="175" t="s">
        <v>161</v>
      </c>
      <c r="AA61" s="175" t="s">
        <v>161</v>
      </c>
      <c r="AB61" s="175" t="s">
        <v>161</v>
      </c>
      <c r="AC61" s="175" t="s">
        <v>367</v>
      </c>
      <c r="AD61" s="172" t="s">
        <v>316</v>
      </c>
      <c r="AE61" s="172" t="s">
        <v>317</v>
      </c>
      <c r="AF61" s="175" t="s">
        <v>161</v>
      </c>
      <c r="AG61" s="175" t="s">
        <v>161</v>
      </c>
      <c r="AH61" s="175" t="s">
        <v>161</v>
      </c>
      <c r="AI61" s="175" t="s">
        <v>161</v>
      </c>
      <c r="AJ61" s="175" t="s">
        <v>368</v>
      </c>
      <c r="AK61" s="176" t="s">
        <v>161</v>
      </c>
      <c r="AL61" s="175"/>
      <c r="AM61" s="176" t="s">
        <v>161</v>
      </c>
      <c r="AN61" s="176" t="s">
        <v>161</v>
      </c>
      <c r="AO61" s="175"/>
      <c r="AP61" s="176" t="s">
        <v>161</v>
      </c>
      <c r="AQ61" s="182" t="s">
        <v>161</v>
      </c>
      <c r="AR61" s="183">
        <v>0</v>
      </c>
      <c r="AS61" s="183">
        <v>0</v>
      </c>
      <c r="AT61" s="183">
        <v>0</v>
      </c>
      <c r="AU61" s="184">
        <v>0</v>
      </c>
      <c r="AV61" s="184">
        <v>0</v>
      </c>
    </row>
    <row r="62" spans="1:48" s="79" customFormat="1" ht="44.25" customHeight="1" thickBot="1">
      <c r="A62" s="185"/>
      <c r="B62" s="186"/>
      <c r="C62" s="186"/>
      <c r="D62" s="186"/>
      <c r="E62" s="616" t="s">
        <v>469</v>
      </c>
      <c r="F62" s="616"/>
      <c r="G62" s="616"/>
      <c r="H62" s="616"/>
      <c r="I62" s="616"/>
      <c r="J62" s="616"/>
      <c r="K62" s="616"/>
      <c r="L62" s="616"/>
      <c r="M62" s="616"/>
      <c r="N62" s="616"/>
      <c r="O62" s="616"/>
      <c r="P62" s="616"/>
      <c r="Q62" s="616"/>
      <c r="R62" s="616"/>
      <c r="S62" s="616"/>
      <c r="T62" s="616"/>
      <c r="U62" s="187"/>
      <c r="V62" s="187"/>
      <c r="W62" s="188" t="s">
        <v>162</v>
      </c>
      <c r="X62" s="189"/>
      <c r="Y62" s="186"/>
      <c r="Z62" s="186"/>
      <c r="AA62" s="186"/>
      <c r="AB62" s="186"/>
      <c r="AC62" s="186"/>
      <c r="AD62" s="186"/>
      <c r="AE62" s="186"/>
      <c r="AF62" s="186"/>
      <c r="AG62" s="186"/>
      <c r="AH62" s="186"/>
      <c r="AI62" s="186"/>
      <c r="AJ62" s="186"/>
      <c r="AK62" s="186"/>
      <c r="AL62" s="186"/>
      <c r="AM62" s="186"/>
      <c r="AN62" s="186"/>
      <c r="AO62" s="186"/>
      <c r="AP62" s="186"/>
      <c r="AQ62" s="190"/>
      <c r="AR62" s="191">
        <f>+AR61</f>
        <v>0</v>
      </c>
      <c r="AS62" s="191">
        <f>+AS61</f>
        <v>0</v>
      </c>
      <c r="AT62" s="191">
        <f>+AT61</f>
        <v>0</v>
      </c>
      <c r="AU62" s="192">
        <f>+AU61</f>
        <v>0</v>
      </c>
      <c r="AV62" s="192">
        <f>+AV61</f>
        <v>0</v>
      </c>
    </row>
    <row r="63" spans="1:48" s="79" customFormat="1" ht="44.25" customHeight="1">
      <c r="E63" s="106"/>
      <c r="F63" s="106"/>
      <c r="G63" s="106"/>
      <c r="H63" s="106"/>
      <c r="I63" s="106"/>
      <c r="J63" s="106"/>
      <c r="K63" s="106"/>
      <c r="L63" s="106"/>
      <c r="M63" s="106"/>
      <c r="N63" s="106"/>
      <c r="O63" s="106"/>
      <c r="P63" s="394"/>
      <c r="Q63" s="106"/>
      <c r="R63" s="106"/>
      <c r="S63" s="106"/>
      <c r="T63" s="106"/>
      <c r="U63" s="106"/>
      <c r="V63" s="106"/>
      <c r="W63" s="107"/>
    </row>
    <row r="64" spans="1:48" s="79" customFormat="1" ht="18.75" thickBot="1">
      <c r="P64" s="97"/>
      <c r="Q64" s="97"/>
    </row>
    <row r="65" spans="5:48" s="79" customFormat="1" ht="68.25" customHeight="1" thickBot="1">
      <c r="E65" s="640" t="s">
        <v>510</v>
      </c>
      <c r="F65" s="641"/>
      <c r="G65" s="641"/>
      <c r="H65" s="641"/>
      <c r="I65" s="641"/>
      <c r="J65" s="641"/>
      <c r="K65" s="641"/>
      <c r="L65" s="641"/>
      <c r="M65" s="641"/>
      <c r="N65" s="641"/>
      <c r="O65" s="641"/>
      <c r="P65" s="641"/>
      <c r="Q65" s="641"/>
      <c r="R65" s="641"/>
      <c r="S65" s="641"/>
      <c r="T65" s="641"/>
      <c r="U65" s="134"/>
      <c r="V65" s="134"/>
      <c r="W65" s="193">
        <f>+(W22+W27+W35+W52)/4</f>
        <v>3.5000000000000003E-2</v>
      </c>
      <c r="AO65" s="625"/>
      <c r="AP65" s="626"/>
      <c r="AQ65" s="627"/>
      <c r="AR65" s="158">
        <f>+AR22+AR27+AR35+AR45+AR52+AR60</f>
        <v>37783467984.019997</v>
      </c>
      <c r="AS65" s="159">
        <f>+AS22+AS27+AS35+AS45+AS52+AS60</f>
        <v>2410800000</v>
      </c>
      <c r="AT65" s="159">
        <f>+AT22+AT27+AT35+AT45+AT52+AT60</f>
        <v>85500000</v>
      </c>
      <c r="AU65" s="160">
        <f>+AS65/AR65</f>
        <v>6.3805683507390451E-2</v>
      </c>
      <c r="AV65" s="391">
        <f>+AT65/AR65</f>
        <v>2.2628944499261173E-3</v>
      </c>
    </row>
    <row r="66" spans="5:48" s="79" customFormat="1">
      <c r="P66" s="97"/>
    </row>
    <row r="67" spans="5:48" s="79" customFormat="1">
      <c r="P67" s="97"/>
    </row>
    <row r="68" spans="5:48" s="79" customFormat="1">
      <c r="P68" s="97"/>
    </row>
    <row r="69" spans="5:48" s="79" customFormat="1">
      <c r="P69" s="97"/>
    </row>
    <row r="70" spans="5:48" s="79" customFormat="1">
      <c r="P70" s="97"/>
    </row>
    <row r="71" spans="5:48" s="79" customFormat="1">
      <c r="P71" s="97"/>
    </row>
    <row r="72" spans="5:48" s="79" customFormat="1">
      <c r="P72" s="97"/>
    </row>
    <row r="73" spans="5:48" s="79" customFormat="1">
      <c r="P73" s="97"/>
    </row>
    <row r="74" spans="5:48" s="79" customFormat="1">
      <c r="P74" s="97"/>
    </row>
    <row r="75" spans="5:48" s="79" customFormat="1">
      <c r="P75" s="97"/>
    </row>
    <row r="76" spans="5:48" s="79" customFormat="1">
      <c r="P76" s="97"/>
    </row>
    <row r="77" spans="5:48" s="79" customFormat="1">
      <c r="P77" s="97"/>
    </row>
    <row r="78" spans="5:48" s="79" customFormat="1">
      <c r="P78" s="97"/>
    </row>
  </sheetData>
  <mergeCells count="345">
    <mergeCell ref="J56:J59"/>
    <mergeCell ref="K56:K59"/>
    <mergeCell ref="L56:L59"/>
    <mergeCell ref="M56:M59"/>
    <mergeCell ref="N56:N59"/>
    <mergeCell ref="AG53:AG56"/>
    <mergeCell ref="AH53:AH56"/>
    <mergeCell ref="AI53:AI56"/>
    <mergeCell ref="AK53:AK56"/>
    <mergeCell ref="AF53:AF59"/>
    <mergeCell ref="AJ53:AJ59"/>
    <mergeCell ref="AV36:AV44"/>
    <mergeCell ref="AG46:AG47"/>
    <mergeCell ref="AG48:AG49"/>
    <mergeCell ref="AG50:AG51"/>
    <mergeCell ref="AH46:AH47"/>
    <mergeCell ref="AH48:AH49"/>
    <mergeCell ref="AH50:AH51"/>
    <mergeCell ref="AI46:AI47"/>
    <mergeCell ref="AI48:AI49"/>
    <mergeCell ref="AI50:AI51"/>
    <mergeCell ref="AK46:AK47"/>
    <mergeCell ref="AK48:AK49"/>
    <mergeCell ref="AK50:AK51"/>
    <mergeCell ref="AL46:AL47"/>
    <mergeCell ref="AL48:AL49"/>
    <mergeCell ref="AL50:AL51"/>
    <mergeCell ref="AS46:AS51"/>
    <mergeCell ref="AU46:AU51"/>
    <mergeCell ref="AM36:AM44"/>
    <mergeCell ref="AV23:AV26"/>
    <mergeCell ref="AG28:AG31"/>
    <mergeCell ref="AG32:AG33"/>
    <mergeCell ref="AH28:AH31"/>
    <mergeCell ref="AH32:AH33"/>
    <mergeCell ref="AI28:AI31"/>
    <mergeCell ref="AI32:AI33"/>
    <mergeCell ref="AK28:AK31"/>
    <mergeCell ref="AK32:AK33"/>
    <mergeCell ref="AL29:AL31"/>
    <mergeCell ref="AL32:AL33"/>
    <mergeCell ref="AQ28:AQ34"/>
    <mergeCell ref="AR28:AR34"/>
    <mergeCell ref="AS28:AS34"/>
    <mergeCell ref="AT28:AT34"/>
    <mergeCell ref="AU28:AU34"/>
    <mergeCell ref="AV28:AV34"/>
    <mergeCell ref="AR23:AR26"/>
    <mergeCell ref="AS23:AS26"/>
    <mergeCell ref="AT23:AT26"/>
    <mergeCell ref="AU23:AU26"/>
    <mergeCell ref="AM28:AM34"/>
    <mergeCell ref="AL15:AL18"/>
    <mergeCell ref="AK19:AK21"/>
    <mergeCell ref="AL19:AL21"/>
    <mergeCell ref="AP15:AP16"/>
    <mergeCell ref="AP17:AP18"/>
    <mergeCell ref="AP19:AP20"/>
    <mergeCell ref="AQ15:AQ21"/>
    <mergeCell ref="AH23:AH24"/>
    <mergeCell ref="AH25:AH26"/>
    <mergeCell ref="AI23:AI24"/>
    <mergeCell ref="AI25:AI26"/>
    <mergeCell ref="AK23:AK24"/>
    <mergeCell ref="AK25:AK26"/>
    <mergeCell ref="AL23:AL24"/>
    <mergeCell ref="AL25:AL26"/>
    <mergeCell ref="AQ23:AQ26"/>
    <mergeCell ref="AM15:AM21"/>
    <mergeCell ref="AJ23:AJ26"/>
    <mergeCell ref="AM23:AM26"/>
    <mergeCell ref="AJ12:AJ13"/>
    <mergeCell ref="AC12:AC13"/>
    <mergeCell ref="AG19:AG21"/>
    <mergeCell ref="AH15:AH18"/>
    <mergeCell ref="AH19:AH21"/>
    <mergeCell ref="AI15:AI18"/>
    <mergeCell ref="AI19:AI21"/>
    <mergeCell ref="AK15:AK18"/>
    <mergeCell ref="C9:C10"/>
    <mergeCell ref="AD9:AD10"/>
    <mergeCell ref="AE9:AE10"/>
    <mergeCell ref="C12:C13"/>
    <mergeCell ref="H19:H21"/>
    <mergeCell ref="I19:I21"/>
    <mergeCell ref="J19:J21"/>
    <mergeCell ref="K19:K21"/>
    <mergeCell ref="L19:L21"/>
    <mergeCell ref="M19:M21"/>
    <mergeCell ref="N19:N21"/>
    <mergeCell ref="D19:D21"/>
    <mergeCell ref="AE12:AE13"/>
    <mergeCell ref="H15:H18"/>
    <mergeCell ref="I15:I18"/>
    <mergeCell ref="N15:N18"/>
    <mergeCell ref="J15:J18"/>
    <mergeCell ref="K15:K18"/>
    <mergeCell ref="L15:L18"/>
    <mergeCell ref="M15:M18"/>
    <mergeCell ref="D15:D17"/>
    <mergeCell ref="E15:E21"/>
    <mergeCell ref="F15:F21"/>
    <mergeCell ref="G15:G21"/>
    <mergeCell ref="AA15:AA21"/>
    <mergeCell ref="AB15:AB21"/>
    <mergeCell ref="P15:P21"/>
    <mergeCell ref="K53:K55"/>
    <mergeCell ref="J53:J55"/>
    <mergeCell ref="L23:L24"/>
    <mergeCell ref="L25:L26"/>
    <mergeCell ref="B12:B13"/>
    <mergeCell ref="A12:A13"/>
    <mergeCell ref="A9:A10"/>
    <mergeCell ref="B9:B10"/>
    <mergeCell ref="F23:F26"/>
    <mergeCell ref="G23:G26"/>
    <mergeCell ref="I49:I51"/>
    <mergeCell ref="K39:K41"/>
    <mergeCell ref="P46:P51"/>
    <mergeCell ref="J42:J44"/>
    <mergeCell ref="J46:J48"/>
    <mergeCell ref="J49:J51"/>
    <mergeCell ref="K36:K38"/>
    <mergeCell ref="N53:N55"/>
    <mergeCell ref="E28:E34"/>
    <mergeCell ref="H28:H32"/>
    <mergeCell ref="N28:N32"/>
    <mergeCell ref="H23:H24"/>
    <mergeCell ref="AD12:AD13"/>
    <mergeCell ref="A15:A21"/>
    <mergeCell ref="B15:B21"/>
    <mergeCell ref="C15:C21"/>
    <mergeCell ref="P53:P59"/>
    <mergeCell ref="L42:L44"/>
    <mergeCell ref="M23:M24"/>
    <mergeCell ref="M25:M26"/>
    <mergeCell ref="L28:L32"/>
    <mergeCell ref="L33:L34"/>
    <mergeCell ref="M28:M32"/>
    <mergeCell ref="M33:M34"/>
    <mergeCell ref="L36:L38"/>
    <mergeCell ref="L39:L41"/>
    <mergeCell ref="M36:M38"/>
    <mergeCell ref="M39:M41"/>
    <mergeCell ref="J23:J24"/>
    <mergeCell ref="J25:J26"/>
    <mergeCell ref="J28:J32"/>
    <mergeCell ref="J33:J34"/>
    <mergeCell ref="J36:J38"/>
    <mergeCell ref="J39:J41"/>
    <mergeCell ref="E52:T52"/>
    <mergeCell ref="K42:K44"/>
    <mergeCell ref="AP9:AP10"/>
    <mergeCell ref="AO12:AO13"/>
    <mergeCell ref="AV9:AV10"/>
    <mergeCell ref="AV12:AV13"/>
    <mergeCell ref="AX16:AX21"/>
    <mergeCell ref="AO9:AO10"/>
    <mergeCell ref="AR15:AR21"/>
    <mergeCell ref="AS15:AS21"/>
    <mergeCell ref="AT15:AT21"/>
    <mergeCell ref="AU15:AU21"/>
    <mergeCell ref="AV15:AV21"/>
    <mergeCell ref="AQ9:AQ10"/>
    <mergeCell ref="AQ12:AQ13"/>
    <mergeCell ref="AT9:AT10"/>
    <mergeCell ref="AT12:AT13"/>
    <mergeCell ref="AR53:AR59"/>
    <mergeCell ref="AS53:AS59"/>
    <mergeCell ref="AU53:AU59"/>
    <mergeCell ref="AR9:AR10"/>
    <mergeCell ref="AS9:AS10"/>
    <mergeCell ref="AU9:AU10"/>
    <mergeCell ref="AR12:AR13"/>
    <mergeCell ref="AS12:AS13"/>
    <mergeCell ref="AU12:AU13"/>
    <mergeCell ref="AR46:AR51"/>
    <mergeCell ref="AR36:AR44"/>
    <mergeCell ref="AU36:AU44"/>
    <mergeCell ref="AS36:AS44"/>
    <mergeCell ref="AT36:AT44"/>
    <mergeCell ref="E60:T60"/>
    <mergeCell ref="E62:T62"/>
    <mergeCell ref="E65:T65"/>
    <mergeCell ref="E11:T11"/>
    <mergeCell ref="E14:T14"/>
    <mergeCell ref="AJ15:AJ21"/>
    <mergeCell ref="AD28:AD34"/>
    <mergeCell ref="AE28:AE34"/>
    <mergeCell ref="AF28:AF34"/>
    <mergeCell ref="AJ28:AJ34"/>
    <mergeCell ref="AC15:AC21"/>
    <mergeCell ref="AD15:AD21"/>
    <mergeCell ref="AE15:AE21"/>
    <mergeCell ref="AF15:AF21"/>
    <mergeCell ref="P23:P26"/>
    <mergeCell ref="N23:N24"/>
    <mergeCell ref="K23:K24"/>
    <mergeCell ref="K25:K26"/>
    <mergeCell ref="AG15:AG18"/>
    <mergeCell ref="AG23:AG24"/>
    <mergeCell ref="AG25:AG26"/>
    <mergeCell ref="AA23:AA26"/>
    <mergeCell ref="AC23:AC26"/>
    <mergeCell ref="AD23:AD26"/>
    <mergeCell ref="AO65:AQ65"/>
    <mergeCell ref="AP46:AP51"/>
    <mergeCell ref="AQ46:AQ51"/>
    <mergeCell ref="AP53:AP59"/>
    <mergeCell ref="AQ53:AQ59"/>
    <mergeCell ref="AP23:AP24"/>
    <mergeCell ref="AP25:AP26"/>
    <mergeCell ref="AP28:AP34"/>
    <mergeCell ref="AO28:AO34"/>
    <mergeCell ref="AO36:AO44"/>
    <mergeCell ref="AP36:AP39"/>
    <mergeCell ref="AP40:AP44"/>
    <mergeCell ref="AQ36:AQ44"/>
    <mergeCell ref="AC36:AC44"/>
    <mergeCell ref="AC28:AC34"/>
    <mergeCell ref="A53:A59"/>
    <mergeCell ref="B53:B59"/>
    <mergeCell ref="C53:C59"/>
    <mergeCell ref="G53:G59"/>
    <mergeCell ref="B36:B44"/>
    <mergeCell ref="C36:C44"/>
    <mergeCell ref="G36:G44"/>
    <mergeCell ref="B46:B51"/>
    <mergeCell ref="C46:C51"/>
    <mergeCell ref="G46:G51"/>
    <mergeCell ref="A46:A51"/>
    <mergeCell ref="E53:E59"/>
    <mergeCell ref="F53:F59"/>
    <mergeCell ref="E46:E51"/>
    <mergeCell ref="F46:F51"/>
    <mergeCell ref="E45:T45"/>
    <mergeCell ref="M42:M44"/>
    <mergeCell ref="M49:M51"/>
    <mergeCell ref="M46:M48"/>
    <mergeCell ref="M53:M55"/>
    <mergeCell ref="A36:A44"/>
    <mergeCell ref="D42:D44"/>
    <mergeCell ref="H25:H26"/>
    <mergeCell ref="I23:I24"/>
    <mergeCell ref="I25:I26"/>
    <mergeCell ref="N25:N26"/>
    <mergeCell ref="K28:K32"/>
    <mergeCell ref="I33:I34"/>
    <mergeCell ref="A28:A34"/>
    <mergeCell ref="B28:B34"/>
    <mergeCell ref="C28:C34"/>
    <mergeCell ref="G28:G34"/>
    <mergeCell ref="D25:D26"/>
    <mergeCell ref="A23:A26"/>
    <mergeCell ref="B23:B26"/>
    <mergeCell ref="C23:C26"/>
    <mergeCell ref="D23:D24"/>
    <mergeCell ref="E23:E26"/>
    <mergeCell ref="D28:D32"/>
    <mergeCell ref="D33:D34"/>
    <mergeCell ref="F28:F34"/>
    <mergeCell ref="E22:T22"/>
    <mergeCell ref="E27:T27"/>
    <mergeCell ref="N42:N43"/>
    <mergeCell ref="AC53:AC59"/>
    <mergeCell ref="E35:T35"/>
    <mergeCell ref="I28:I32"/>
    <mergeCell ref="AB23:AB26"/>
    <mergeCell ref="H33:H34"/>
    <mergeCell ref="I42:I43"/>
    <mergeCell ref="H39:H41"/>
    <mergeCell ref="I39:I41"/>
    <mergeCell ref="K33:K34"/>
    <mergeCell ref="N33:N34"/>
    <mergeCell ref="AA28:AA34"/>
    <mergeCell ref="P36:P44"/>
    <mergeCell ref="AB28:AB34"/>
    <mergeCell ref="AB36:AB44"/>
    <mergeCell ref="AA36:AA44"/>
    <mergeCell ref="P28:P34"/>
    <mergeCell ref="AC46:AC51"/>
    <mergeCell ref="H36:H38"/>
    <mergeCell ref="L53:L55"/>
    <mergeCell ref="N46:N48"/>
    <mergeCell ref="N49:N51"/>
    <mergeCell ref="K46:K48"/>
    <mergeCell ref="K49:K51"/>
    <mergeCell ref="AA53:AA59"/>
    <mergeCell ref="L46:L48"/>
    <mergeCell ref="L49:L51"/>
    <mergeCell ref="C3:AP3"/>
    <mergeCell ref="C4:AP4"/>
    <mergeCell ref="C5:AQ5"/>
    <mergeCell ref="A6:AE7"/>
    <mergeCell ref="A5:B5"/>
    <mergeCell ref="A1:B4"/>
    <mergeCell ref="AF6:AK7"/>
    <mergeCell ref="AM6:AQ7"/>
    <mergeCell ref="C1:AP1"/>
    <mergeCell ref="C2:AP2"/>
    <mergeCell ref="AD36:AD44"/>
    <mergeCell ref="AE36:AE44"/>
    <mergeCell ref="AF36:AF44"/>
    <mergeCell ref="AJ36:AJ44"/>
    <mergeCell ref="AD46:AD51"/>
    <mergeCell ref="AE46:AE51"/>
    <mergeCell ref="D53:D55"/>
    <mergeCell ref="D57:D59"/>
    <mergeCell ref="D46:D48"/>
    <mergeCell ref="D49:D51"/>
    <mergeCell ref="D39:D41"/>
    <mergeCell ref="D36:D38"/>
    <mergeCell ref="I53:I55"/>
    <mergeCell ref="H46:H48"/>
    <mergeCell ref="H49:H51"/>
    <mergeCell ref="I46:I48"/>
    <mergeCell ref="E36:E44"/>
    <mergeCell ref="F36:F44"/>
    <mergeCell ref="H42:H44"/>
    <mergeCell ref="H53:H55"/>
    <mergeCell ref="I36:I38"/>
    <mergeCell ref="H56:H59"/>
    <mergeCell ref="I56:I59"/>
    <mergeCell ref="AL9:AL10"/>
    <mergeCell ref="AJ9:AJ10"/>
    <mergeCell ref="AK9:AK10"/>
    <mergeCell ref="N36:N38"/>
    <mergeCell ref="N39:N41"/>
    <mergeCell ref="AV46:AV51"/>
    <mergeCell ref="AV53:AV59"/>
    <mergeCell ref="AT46:AT51"/>
    <mergeCell ref="AT53:AT59"/>
    <mergeCell ref="AB46:AB51"/>
    <mergeCell ref="AB53:AB59"/>
    <mergeCell ref="AA46:AA51"/>
    <mergeCell ref="AF46:AF51"/>
    <mergeCell ref="AM46:AM51"/>
    <mergeCell ref="AM53:AM59"/>
    <mergeCell ref="AJ46:AJ51"/>
    <mergeCell ref="AD53:AD59"/>
    <mergeCell ref="AE53:AE59"/>
    <mergeCell ref="AG36:AG37"/>
    <mergeCell ref="AL53:AL56"/>
    <mergeCell ref="AE23:AE26"/>
    <mergeCell ref="AF23:AF26"/>
  </mergeCells>
  <phoneticPr fontId="16" type="noConversion"/>
  <dataValidations count="1">
    <dataValidation type="list" allowBlank="1" showInputMessage="1" showErrorMessage="1" sqref="P53:P58 P66:P158 P64 P61 P9:P10 P15:P17 P36:P40 P46:P50 P12 P23 P28:P33" xr:uid="{00000000-0002-0000-0300-000000000000}">
      <formula1>$AZ$15:$AZ$36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ANEXO1!$A$2:$A$21</xm:f>
          </x14:formula1>
          <xm:sqref>AI62:AI113</xm:sqref>
        </x14:dataValidation>
        <x14:dataValidation type="list" allowBlank="1" showInputMessage="1" showErrorMessage="1" xr:uid="{00000000-0002-0000-0300-000002000000}">
          <x14:formula1>
            <xm:f>ANEXO1!$F$2:$F$7</xm:f>
          </x14:formula1>
          <xm:sqref>AJ61:AJ122</xm:sqref>
        </x14:dataValidation>
        <x14:dataValidation type="list" allowBlank="1" showInputMessage="1" showErrorMessage="1" xr:uid="{00000000-0002-0000-0300-000003000000}">
          <x14:formula1>
            <xm:f>'https://alcart-my.sharepoint.com/personal/calidad_cartagena_gov_co/Documents/35. Proyectos de Inversión Secretaría General/[Proyectos SecGeneral 2024.xlsx]ANEXO1'!#REF!</xm:f>
          </x14:formula1>
          <xm:sqref>AJ28:AJ33 AJ15:AJ17 AI15 AJ23 AI34:AI38 AJ9 AJ11 AI19 AI22:AI23 AI25 AI27:AI28 AI32 AI46 AI48 AI50 AI52:AI53 AI57:AI60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19" workbookViewId="0">
      <selection activeCell="A22" sqref="A22"/>
    </sheetView>
  </sheetViews>
  <sheetFormatPr baseColWidth="10" defaultColWidth="10.875" defaultRowHeight="14.25"/>
  <cols>
    <col min="1" max="1" width="55.25" customWidth="1"/>
    <col min="5" max="5" width="20.125" customWidth="1"/>
    <col min="6" max="6" width="34.75" customWidth="1"/>
  </cols>
  <sheetData>
    <row r="1" spans="1:6" ht="52.5" customHeight="1">
      <c r="A1" s="21" t="s">
        <v>470</v>
      </c>
      <c r="E1" s="3" t="s">
        <v>471</v>
      </c>
      <c r="F1" s="3" t="s">
        <v>472</v>
      </c>
    </row>
    <row r="2" spans="1:6" ht="25.5" customHeight="1">
      <c r="A2" s="20" t="s">
        <v>473</v>
      </c>
      <c r="E2" s="4">
        <v>0</v>
      </c>
      <c r="F2" s="5" t="s">
        <v>368</v>
      </c>
    </row>
    <row r="3" spans="1:6" ht="45" customHeight="1">
      <c r="A3" s="20" t="s">
        <v>404</v>
      </c>
      <c r="E3" s="4">
        <v>1</v>
      </c>
      <c r="F3" s="5" t="s">
        <v>474</v>
      </c>
    </row>
    <row r="4" spans="1:6" ht="45" customHeight="1">
      <c r="A4" s="20" t="s">
        <v>475</v>
      </c>
      <c r="E4" s="4">
        <v>2</v>
      </c>
      <c r="F4" s="5" t="s">
        <v>476</v>
      </c>
    </row>
    <row r="5" spans="1:6" ht="45" customHeight="1">
      <c r="A5" s="20" t="s">
        <v>477</v>
      </c>
      <c r="E5" s="4">
        <v>3</v>
      </c>
      <c r="F5" s="5" t="s">
        <v>478</v>
      </c>
    </row>
    <row r="6" spans="1:6" ht="45" customHeight="1">
      <c r="A6" s="20" t="s">
        <v>479</v>
      </c>
      <c r="E6" s="4">
        <v>4</v>
      </c>
      <c r="F6" s="5" t="s">
        <v>480</v>
      </c>
    </row>
    <row r="7" spans="1:6" ht="45" customHeight="1">
      <c r="A7" s="20" t="s">
        <v>481</v>
      </c>
      <c r="E7" s="4">
        <v>5</v>
      </c>
      <c r="F7" s="5" t="s">
        <v>482</v>
      </c>
    </row>
    <row r="8" spans="1:6" ht="45" customHeight="1">
      <c r="A8" s="20" t="s">
        <v>438</v>
      </c>
    </row>
    <row r="9" spans="1:6" ht="45" customHeight="1">
      <c r="A9" s="20" t="s">
        <v>483</v>
      </c>
    </row>
    <row r="10" spans="1:6" ht="45" customHeight="1">
      <c r="A10" s="20" t="s">
        <v>484</v>
      </c>
    </row>
    <row r="11" spans="1:6" ht="45" customHeight="1">
      <c r="A11" s="20" t="s">
        <v>485</v>
      </c>
    </row>
    <row r="12" spans="1:6" ht="45" customHeight="1">
      <c r="A12" s="20" t="s">
        <v>486</v>
      </c>
    </row>
    <row r="13" spans="1:6" ht="45" customHeight="1">
      <c r="A13" s="20" t="s">
        <v>487</v>
      </c>
    </row>
    <row r="14" spans="1:6" ht="45" customHeight="1">
      <c r="A14" s="20" t="s">
        <v>488</v>
      </c>
    </row>
    <row r="15" spans="1:6" ht="45" customHeight="1">
      <c r="A15" s="20" t="s">
        <v>489</v>
      </c>
    </row>
    <row r="16" spans="1:6" ht="45" customHeight="1">
      <c r="A16" s="20" t="s">
        <v>490</v>
      </c>
    </row>
    <row r="17" spans="1:1" ht="45" customHeight="1">
      <c r="A17" s="20" t="s">
        <v>491</v>
      </c>
    </row>
    <row r="18" spans="1:1" ht="45" customHeight="1">
      <c r="A18" s="20" t="s">
        <v>492</v>
      </c>
    </row>
    <row r="19" spans="1:1" ht="45" customHeight="1">
      <c r="A19" s="20" t="s">
        <v>493</v>
      </c>
    </row>
    <row r="20" spans="1:1" ht="45" customHeight="1">
      <c r="A20" s="20" t="s">
        <v>380</v>
      </c>
    </row>
    <row r="21" spans="1:1" ht="45" customHeight="1">
      <c r="A21" s="20" t="s">
        <v>494</v>
      </c>
    </row>
    <row r="22" spans="1:1" ht="45" customHeight="1">
      <c r="A22" s="367" t="s">
        <v>542</v>
      </c>
    </row>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33EF-B61B-4E1C-8FDC-8456925A2E43}">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CONTROL DE CAMBIOS </vt:lpstr>
      <vt:lpstr>2. GESTIÓN-MIPG</vt:lpstr>
      <vt:lpstr>3. INVERSIÓN</vt:lpstr>
      <vt:lpstr>ANEXO1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cp:lastPrinted>2025-01-13T19:32:54Z</cp:lastPrinted>
  <dcterms:created xsi:type="dcterms:W3CDTF">2024-07-04T17:50:33Z</dcterms:created>
  <dcterms:modified xsi:type="dcterms:W3CDTF">2025-04-29T19:14:01Z</dcterms:modified>
  <cp:category/>
  <cp:contentStatus/>
</cp:coreProperties>
</file>