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er\OneDrive\Escritorio\JESUS TORRES 2025\3CTA2025\"/>
    </mc:Choice>
  </mc:AlternateContent>
  <bookViews>
    <workbookView xWindow="0" yWindow="0" windowWidth="20490" windowHeight="5550" activeTab="3"/>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ESTRATÉGICO'!$A$1:$Y$7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54" i="6" l="1"/>
  <c r="AM54" i="6"/>
  <c r="AK54" i="6"/>
  <c r="AJ54" i="6"/>
  <c r="AN53" i="6"/>
  <c r="AM53" i="6"/>
  <c r="AN48" i="6"/>
  <c r="AM48" i="6"/>
  <c r="AN47" i="6"/>
  <c r="AM47" i="6"/>
  <c r="AK47" i="6"/>
  <c r="AJ47" i="6"/>
  <c r="AN46" i="6"/>
  <c r="AM46" i="6"/>
  <c r="AN43" i="6"/>
  <c r="AM43" i="6"/>
  <c r="AN42" i="6"/>
  <c r="AM42" i="6"/>
  <c r="AN32" i="6"/>
  <c r="AM32" i="6"/>
  <c r="AN31" i="6"/>
  <c r="AM31" i="6"/>
  <c r="AN26" i="6"/>
  <c r="AM26" i="6"/>
  <c r="AN25" i="6"/>
  <c r="AM25" i="6"/>
  <c r="AN24" i="6"/>
  <c r="AM24" i="6"/>
  <c r="AN18" i="6"/>
  <c r="AM18" i="6"/>
  <c r="AN17" i="6"/>
  <c r="AM17" i="6"/>
  <c r="AN12" i="6"/>
  <c r="AM12" i="6"/>
  <c r="AK25" i="6"/>
  <c r="AJ25" i="6"/>
  <c r="AN11" i="6"/>
  <c r="AM11" i="6"/>
  <c r="AN9" i="6"/>
  <c r="AM9" i="6"/>
  <c r="Q49" i="6" l="1"/>
  <c r="Q50" i="6"/>
  <c r="Q51" i="6"/>
  <c r="Q52" i="6"/>
  <c r="Q48" i="6"/>
  <c r="Q44" i="6"/>
  <c r="Q45" i="6"/>
  <c r="Q43" i="6"/>
  <c r="Q46" i="6" s="1"/>
  <c r="Q33" i="6"/>
  <c r="Q34" i="6"/>
  <c r="Q35" i="6"/>
  <c r="Q36" i="6"/>
  <c r="Q37" i="6"/>
  <c r="Q38" i="6"/>
  <c r="Q39" i="6"/>
  <c r="Q40" i="6"/>
  <c r="Q41" i="6"/>
  <c r="Q32" i="6"/>
  <c r="Q27" i="6"/>
  <c r="Q28" i="6"/>
  <c r="Q29" i="6"/>
  <c r="Q30" i="6"/>
  <c r="Q26" i="6"/>
  <c r="Q19" i="6"/>
  <c r="Q20" i="6"/>
  <c r="Q21" i="6"/>
  <c r="Q22" i="6"/>
  <c r="Q23" i="6"/>
  <c r="Q18" i="6"/>
  <c r="Q13" i="6"/>
  <c r="Q14" i="6"/>
  <c r="Q15" i="6"/>
  <c r="Q16" i="6"/>
  <c r="Q12" i="6"/>
  <c r="Q10" i="6"/>
  <c r="Q9" i="6"/>
  <c r="Q31" i="6" l="1"/>
  <c r="Q42" i="6"/>
  <c r="Q47" i="6" s="1"/>
  <c r="Q53" i="6"/>
  <c r="Q11" i="6"/>
  <c r="Q17" i="6"/>
  <c r="Q24" i="6"/>
  <c r="Q25" i="6" l="1"/>
  <c r="Q54" i="6" s="1"/>
  <c r="N9" i="5" l="1"/>
  <c r="V25" i="1"/>
  <c r="U25" i="1"/>
  <c r="W25" i="1" s="1"/>
  <c r="T25" i="1"/>
  <c r="T24" i="1"/>
  <c r="U24" i="1" s="1"/>
  <c r="W24" i="1" s="1"/>
  <c r="L26" i="1"/>
  <c r="V19" i="1"/>
  <c r="U19" i="1"/>
  <c r="W19" i="1" s="1"/>
  <c r="T19" i="1"/>
  <c r="T20" i="1"/>
  <c r="V20" i="1" s="1"/>
  <c r="T21" i="1"/>
  <c r="U21" i="1" s="1"/>
  <c r="W21" i="1" s="1"/>
  <c r="T22" i="1"/>
  <c r="U22" i="1" s="1"/>
  <c r="W22" i="1" s="1"/>
  <c r="T18" i="1"/>
  <c r="U18" i="1" s="1"/>
  <c r="W18" i="1" s="1"/>
  <c r="L23" i="1"/>
  <c r="U16" i="1"/>
  <c r="W16" i="1" s="1"/>
  <c r="W17" i="1" s="1"/>
  <c r="T16" i="1"/>
  <c r="V16" i="1" s="1"/>
  <c r="V17" i="1" s="1"/>
  <c r="L17" i="1"/>
  <c r="T12" i="1"/>
  <c r="U12" i="1" s="1"/>
  <c r="W12" i="1" s="1"/>
  <c r="T13" i="1"/>
  <c r="U13" i="1" s="1"/>
  <c r="W13" i="1" s="1"/>
  <c r="T14" i="1"/>
  <c r="T11" i="1"/>
  <c r="U11" i="1" s="1"/>
  <c r="W11" i="1" s="1"/>
  <c r="L15" i="1"/>
  <c r="T8" i="1"/>
  <c r="T9" i="1"/>
  <c r="L10" i="1"/>
  <c r="W23" i="1" l="1"/>
  <c r="W26" i="1"/>
  <c r="U20" i="1"/>
  <c r="W20" i="1" s="1"/>
  <c r="W15" i="1"/>
  <c r="V24" i="1"/>
  <c r="V26" i="1" s="1"/>
  <c r="V8" i="1"/>
  <c r="U8" i="1"/>
  <c r="W8" i="1" s="1"/>
  <c r="U9" i="1"/>
  <c r="W9" i="1" s="1"/>
  <c r="W10" i="1" s="1"/>
  <c r="W27" i="1" s="1"/>
  <c r="U14" i="1"/>
  <c r="W14" i="1" s="1"/>
  <c r="V14" i="1"/>
  <c r="V22" i="1"/>
  <c r="V21" i="1"/>
  <c r="V11" i="1"/>
  <c r="V13" i="1"/>
  <c r="V12" i="1"/>
  <c r="V9" i="1"/>
  <c r="V10" i="1" s="1"/>
  <c r="V15" i="1" l="1"/>
  <c r="Y18" i="1" l="1"/>
  <c r="X18" i="1"/>
  <c r="R18" i="1"/>
  <c r="V18" i="1" s="1"/>
  <c r="V23" i="1" s="1"/>
  <c r="V27" i="1" s="1"/>
  <c r="AG43" i="6"/>
  <c r="AG48" i="6" l="1"/>
  <c r="AG32" i="6"/>
  <c r="AG26" i="6"/>
  <c r="AG18" i="6"/>
  <c r="AG12" i="6"/>
</calcChain>
</file>

<file path=xl/comments1.xml><?xml version="1.0" encoding="utf-8"?>
<comments xmlns="http://schemas.openxmlformats.org/spreadsheetml/2006/main">
  <authors>
    <author>USUARIO</author>
  </authors>
  <commentList>
    <comment ref="A4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authors>
    <author>USUARIO</author>
  </authors>
  <commentList>
    <comment ref="M7" authorId="0" shapeId="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authors>
    <author>USUARIO</author>
    <author>JOHANA VIELLAR</author>
    <author>LENOVO</author>
  </authors>
  <commentList>
    <comment ref="N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C8" authorId="1" shapeId="0">
      <text>
        <r>
          <rPr>
            <sz val="9"/>
            <color indexed="81"/>
            <rFont val="Tahoma"/>
            <family val="2"/>
          </rPr>
          <t xml:space="preserve">VER ANEXO 1
</t>
        </r>
      </text>
    </comment>
    <comment ref="AD8" authorId="1" shapeId="0">
      <text>
        <r>
          <rPr>
            <b/>
            <sz val="9"/>
            <color indexed="81"/>
            <rFont val="Tahoma"/>
            <family val="2"/>
          </rPr>
          <t>VER ANEXO 1</t>
        </r>
        <r>
          <rPr>
            <sz val="9"/>
            <color indexed="81"/>
            <rFont val="Tahoma"/>
            <family val="2"/>
          </rPr>
          <t xml:space="preserve">
</t>
        </r>
      </text>
    </comment>
    <comment ref="L27" authorId="2" shapeId="0">
      <text>
        <r>
          <rPr>
            <b/>
            <sz val="9"/>
            <color indexed="81"/>
            <rFont val="Tahoma"/>
            <family val="2"/>
          </rPr>
          <t>LENOVO:</t>
        </r>
        <r>
          <rPr>
            <sz val="9"/>
            <color indexed="81"/>
            <rFont val="Tahoma"/>
            <family val="2"/>
          </rPr>
          <t xml:space="preserve">
Concurso Historia-Oratoria</t>
        </r>
      </text>
    </comment>
  </commentList>
</comments>
</file>

<file path=xl/sharedStrings.xml><?xml version="1.0" encoding="utf-8"?>
<sst xmlns="http://schemas.openxmlformats.org/spreadsheetml/2006/main" count="743" uniqueCount="520">
  <si>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</si>
  <si>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</si>
  <si>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</si>
  <si>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</si>
  <si>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</si>
  <si>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</si>
  <si>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</si>
  <si>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</si>
  <si>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</si>
  <si>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</si>
  <si>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</si>
  <si>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</si>
  <si>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</si>
  <si>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</si>
  <si>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</si>
  <si>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</si>
  <si>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</si>
  <si>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</si>
  <si>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</si>
  <si>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</si>
  <si>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</si>
  <si>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</si>
  <si>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</si>
  <si>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</si>
  <si>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</si>
  <si>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</si>
  <si>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</si>
  <si>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</si>
  <si>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</si>
  <si>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</si>
  <si>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</si>
  <si>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</si>
  <si>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</si>
  <si>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</si>
  <si>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</si>
  <si>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</si>
  <si>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</si>
  <si>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</si>
  <si>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</si>
  <si>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</si>
  <si>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</si>
  <si>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</si>
  <si>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</si>
  <si>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</si>
  <si>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</si>
  <si>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</si>
  <si>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</si>
  <si>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</si>
  <si>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</si>
  <si>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</si>
  <si>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</si>
  <si>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</si>
  <si>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</si>
  <si>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</si>
  <si>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</si>
  <si>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</si>
  <si>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</si>
  <si>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</si>
  <si>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</si>
  <si>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</si>
  <si>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</si>
  <si>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</si>
  <si>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</si>
  <si>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</si>
  <si>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</si>
  <si>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</si>
  <si>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</si>
  <si>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</si>
  <si>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</si>
  <si>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</si>
  <si>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</si>
  <si>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</si>
  <si>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</si>
  <si>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</si>
  <si>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</si>
  <si>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</si>
  <si>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</si>
  <si>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</si>
  <si>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</si>
  <si>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</si>
  <si>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</si>
  <si>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</si>
  <si>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</si>
  <si>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</si>
  <si>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</si>
  <si>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</si>
  <si>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</si>
  <si>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</si>
  <si>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</si>
  <si>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</si>
  <si>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</si>
  <si>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</si>
  <si>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</si>
  <si>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</si>
  <si>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</si>
  <si>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</si>
  <si>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</si>
  <si>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</si>
  <si>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</si>
  <si>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</si>
  <si>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</si>
  <si>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</si>
  <si>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</si>
  <si>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</si>
  <si>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</si>
  <si>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</si>
  <si>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</si>
  <si>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</si>
  <si>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</si>
  <si>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</si>
  <si>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</si>
  <si>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</si>
  <si>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</si>
  <si>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</si>
  <si>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</si>
  <si>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</si>
  <si>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</si>
  <si>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</si>
  <si>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</si>
  <si>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</si>
  <si>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</si>
  <si>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</si>
  <si>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</si>
  <si>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</si>
  <si>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</si>
  <si>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</si>
  <si>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</si>
  <si>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</si>
  <si>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</si>
  <si>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</si>
  <si>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</si>
  <si>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</si>
  <si>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</si>
  <si>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</si>
  <si>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</si>
  <si>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</si>
  <si>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</si>
  <si>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</si>
  <si>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</si>
  <si>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</si>
  <si>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</si>
  <si>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</si>
  <si>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</si>
  <si>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</si>
  <si>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</si>
  <si>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</si>
  <si>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</si>
  <si>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</si>
  <si>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</si>
  <si>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</si>
  <si>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</si>
  <si>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</si>
  <si>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</si>
  <si>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</si>
  <si>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</si>
  <si>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</si>
  <si>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</si>
  <si>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</si>
  <si>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</si>
  <si>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</si>
  <si>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</si>
  <si>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</si>
  <si>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</si>
  <si>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</si>
  <si>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</si>
  <si>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</si>
  <si>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</si>
  <si>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</si>
  <si>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</si>
  <si>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</si>
  <si>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</si>
  <si>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</si>
  <si>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</si>
  <si>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</si>
  <si>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</si>
  <si>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</si>
  <si>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</si>
  <si>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</si>
  <si>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</si>
  <si>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</si>
  <si>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</si>
  <si>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</si>
  <si>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</si>
  <si>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</si>
  <si>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</si>
  <si>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</si>
  <si>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</si>
  <si>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</si>
  <si>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</si>
  <si>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</si>
  <si>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</si>
  <si>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</si>
  <si>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</si>
  <si>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</si>
  <si>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</si>
  <si>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</si>
  <si>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</si>
  <si>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</si>
  <si>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</si>
  <si>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</si>
  <si>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</si>
  <si>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</si>
  <si>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</si>
  <si>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</si>
  <si>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</si>
  <si>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</si>
  <si>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</si>
  <si>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</si>
  <si>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</si>
  <si>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TRAZADOR PRESUPUESTAL</t>
  </si>
  <si>
    <t>EQUIDAD DE LA MUJER</t>
  </si>
  <si>
    <t>CONSTRUCCIÓN DE PAZ</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</si>
  <si>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</si>
  <si>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</si>
  <si>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</si>
  <si>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</si>
  <si>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</si>
  <si>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</si>
  <si>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</si>
  <si>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</si>
  <si>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</si>
  <si>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</si>
  <si>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</si>
  <si>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</si>
  <si>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Política de Gestión del Conocimiento y la Innovación</t>
  </si>
  <si>
    <t>Gestión Institucional y de la Comunidad</t>
  </si>
  <si>
    <t xml:space="preserve">FORMACIÓN DE LAS  Y LOS SERVIDORES PÚBLICOS Y DESAROLLO INSTITUCIONAL </t>
  </si>
  <si>
    <t>FORMACIÓN CIUDADANA Y PROMOCIÓN DE LA PARTICIPACIÓN COMUNITARIA</t>
  </si>
  <si>
    <t xml:space="preserve">CULTURA CIUDADANA </t>
  </si>
  <si>
    <t>Fortalecer las competencias y habilidades de los servidores públicos en todos los niveles administrativos, a través de un programa integral de formación continuada, con el fin de mejorar la eficiencia en el ejercicio de la función pública y la calidad del servicio a la ciudadanía</t>
  </si>
  <si>
    <t>Desarrollar procesos de formación, participación, y cualificación en la ciudadanía en general, organizaciones sociales, comunitarias y de enfoque diferencial del Distrito de Cartagena, que permita el fortalecimiento de habilidades por medio de herramientas estratégicas que incidan en la participación política, gobernanza territorial y el desarrollo social sostenible.</t>
  </si>
  <si>
    <t>Política de Gestión Estratégica del Talento Humano</t>
  </si>
  <si>
    <t>Gestión del Conocimiento</t>
  </si>
  <si>
    <t>Talento Humano</t>
  </si>
  <si>
    <t>Política de Integridad</t>
  </si>
  <si>
    <t>Plan decenal implementado</t>
  </si>
  <si>
    <t>Cuantificar la cantidad de servidores y servidoras públicas formados en programas enfocados al fortalecimiento de competencias laborales</t>
  </si>
  <si>
    <t>Medir el porcentaje de avance en la implementación del Plan Decenal de Cultura Ciudadana y Cartageneidad, enmarcado en sus tres ejes de acción (derecho a la ciudad, autocuidado y transparencia)</t>
  </si>
  <si>
    <t>Trimestral</t>
  </si>
  <si>
    <t>Eficacia</t>
  </si>
  <si>
    <t>Plan Estratégico de Talento Humano
Plan Institucional de Capacitación</t>
  </si>
  <si>
    <t>Posibilidad de pérdida reputacional y económica por la no realización de las jornadas de formación y capacitación en los tiempos establecidos según los cronogramas debido a la falta de un diagnóstico y planeación adecuada para la ejecución de las jornadas de formación</t>
  </si>
  <si>
    <t>Posibilidad de pérdida reputacional y económica por la no disposición de profesionales idóneos para realizar los procesos de formación debido a la deficiencia en la selección de los perfiles de los formadores y capacitadores</t>
  </si>
  <si>
    <t>Posibilidad de pérdida reputacional y económica por la no realización de convocatorias adecuadas a los beneficiarios de formación y capacitación debido a la carencia de las estrategias de comunicación para las jornadas de formación</t>
  </si>
  <si>
    <t>1. Hacer seguimiento a las estrategias de plan de comunicaciones establecido para el desarrollo de las jornadas de formaciones y capacitaciones.
2. Verificar la programación y confirmación de los asistentes previos a la realización de los eventos de formación</t>
  </si>
  <si>
    <t>1. Realizar seguimiento del diagnóstico de las necesidades de formación de los funcionarios, y al cronograma de formación y capacitación establecidos por los responsables de los procesos de formación.
2. Verificar el cumplimiento de la programación establecida de los procesos de formación.
3. Disponer de la logística y recursos necesarios para la implementación de los procesos de formación.</t>
  </si>
  <si>
    <t>11. Ciudades y comunidades sostenibles</t>
  </si>
  <si>
    <t>Innovación Pública y Participación Ciudadana</t>
  </si>
  <si>
    <t>Cultura Ciudadana</t>
  </si>
  <si>
    <t>Implementar en un 40% el Plan decenal de cultura ciudadana y cartageneidad</t>
  </si>
  <si>
    <t>Cartagena Brilla con Cultura Ciudadana</t>
  </si>
  <si>
    <t>Número de iniciativas de cultura ciudadana implementadas</t>
  </si>
  <si>
    <t>Número de estrategias pedagógicas implementadas para fortalecer la cultura vial y el adecuado uso del Sistema Integrado de Transporte Masivo</t>
  </si>
  <si>
    <t>Número de estrategias de formación en cultura tributaria creadas e implementadas</t>
  </si>
  <si>
    <t xml:space="preserve">Número de estrategias de promoción de prácticas para el cuidado y el desarrollo integral del ser humano implementadas </t>
  </si>
  <si>
    <t>Número de estrategias para fomentar el respeto y la prevención del maltrato contra la mujer implementadas</t>
  </si>
  <si>
    <t>Número</t>
  </si>
  <si>
    <t>40 iniciativas</t>
  </si>
  <si>
    <t>N.D.</t>
  </si>
  <si>
    <t>Implementar ciento treina y ocho  (138) iniciativas de cultura ciudadana</t>
  </si>
  <si>
    <t>Implementar ocho (8) estrategias pedagógicas para fortalecer la cultura vial y el adecuado uso del Sistema Integrado de Transporte Masivo</t>
  </si>
  <si>
    <t>Crear e implementar cuatro (4) estrategias de formación en cultura tributaria</t>
  </si>
  <si>
    <t xml:space="preserve">Implementar cuatro (4) estrategias de promoción de prácticas para el cuidado y el desarrollo integral del ser humano </t>
  </si>
  <si>
    <t>Implementar cuatro (4) estrategias para fomentar el respeto y la prevención del maltrato contra la mujer</t>
  </si>
  <si>
    <t>Proyectos de convivencia y seguridad ciudadana apoyados financieramente (principal)</t>
  </si>
  <si>
    <t>Personas capacitadas</t>
  </si>
  <si>
    <t>Documentos de lineamientos técnicos realizados</t>
  </si>
  <si>
    <t>Estrategias de promoción de la garantía de derechos implementadas</t>
  </si>
  <si>
    <t>Cartageneidad con Orgullo y Esplendor</t>
  </si>
  <si>
    <t>Número de estrategias pedagógicas implementadas para promover el orgullo y el sentido de pertenencia por la ciudad</t>
  </si>
  <si>
    <t>Implementar cuatro (4) estrategias pedagógicas para promover el orgullo y el sentido de pertenencia por la ciudad</t>
  </si>
  <si>
    <t>Ciudadanía Diversa, Participativa y Propulsora de Desarrollo</t>
  </si>
  <si>
    <t>Implementar el 100% del plan de formación ciudadana y participación comunitaria</t>
  </si>
  <si>
    <t>11. Ciudades y comunidades sostenibles
16. Paz, justicia e instituciones sólidas</t>
  </si>
  <si>
    <t>Número de procesos de formación a ciudadanos desarrollados</t>
  </si>
  <si>
    <t>Número de procesos de formación a ciudadanos pertenecientes a grupos étnicos realizados</t>
  </si>
  <si>
    <t>Número de procesos de formación a ciudadanos con enfoque inclusivo, diferencial y territorial desarrollados</t>
  </si>
  <si>
    <t>Número de mesas de planeación y participación realizadas con personas de los distintos grupos de población con enfoque inclusivo, diferencial y territorial</t>
  </si>
  <si>
    <t>Realizar ochenta (80) procesos de formación a ciudadanos</t>
  </si>
  <si>
    <t>Realizar veinte (20) procesos de formación a ciudadanos pertenecientes a grupos étnicos</t>
  </si>
  <si>
    <t>Desarrollar cuarenta (40) procesos de formación con enfoque inclusivo, diferencial y territorial</t>
  </si>
  <si>
    <t>Realizar dieciséis (16) mesas de planeación y participación dirigidas a distintos grupos de población con enfoque inclusivo, diferencial y territorial</t>
  </si>
  <si>
    <t>Espacios de integración de oferta pública generados</t>
  </si>
  <si>
    <t>Escuela de Gobernanza e Innovación Pública</t>
  </si>
  <si>
    <t>Número de mesas de gobernanza realizadas para el seguimiento a indicadores de ciudad</t>
  </si>
  <si>
    <t>Número de procesos de formación en gobernanza e innovación pública desarrollados</t>
  </si>
  <si>
    <t>Realizar doce (12) mesas de gobernanza para el seguimiento a indicadores de ciudad</t>
  </si>
  <si>
    <t>Desarrollar cuatro (4) procesos de formación en gobernanza e innovación pública</t>
  </si>
  <si>
    <t>Sistemas de información actualizados</t>
  </si>
  <si>
    <t>Servidores con Esplendor Construyendo Ciudad</t>
  </si>
  <si>
    <t>Formar y cualificar el 25% del total de servidores públicos y contratistas del Distrito</t>
  </si>
  <si>
    <t>Número de servidores públicos y contratistas de todas las despendencias y entidades del Distrito de Cartagena que participan en los procesos de formación y cualificación</t>
  </si>
  <si>
    <t>Formar y cualificar 2.198 servidores públicos y contratistas de todas las dependencias y entidades del Distrito de Cartagena.</t>
  </si>
  <si>
    <t>Crear e implementar cuatro (4) estrategias de formación en cultura tributaria dirigidas a servidores públicos y contratistas del Distrito.</t>
  </si>
  <si>
    <t>Instancias territoriales asistidas técnicamente</t>
  </si>
  <si>
    <t>Desarrollar procesos permanentes de transformación positiva de comportamientos humanos desde un enfoque de derecho a la ciudad transparencia y autocuidado a partir de la formación y la pedagogía ciudadana en toda la ciudad de Cartagena.</t>
  </si>
  <si>
    <t>Servidoras y servidores públicos formados y fortalecidos en sus competencias laborales</t>
  </si>
  <si>
    <t>N/A</t>
  </si>
  <si>
    <t>1. Realizar las revisiones a los perfiles de los formadores, capacitadores e instituciones con el fin de verificar el cumplimiento de los requisitos contractuales, en el proceso de selección del contratista.
2. Constatar la acreditación profesional de los contratistas asignados a los procesos de formación.</t>
  </si>
  <si>
    <t>Implementación del Plan decenal de cultura ciudadana y cartageneidad desde un enfoque de derecho a la ciudad y transparencia en  Cartagena de Indias</t>
  </si>
  <si>
    <t>Implementación de plan decenal de cultura ciudadana y cartageneidad desde un enfoque de autocuidado en  Cartagena de Indias</t>
  </si>
  <si>
    <t>Desarrollo de estrategias pedagógicas para promover el orgullo y el sentido de pertenencia por la ciudad en  Cartagena de Indias</t>
  </si>
  <si>
    <t>Formación a la ciudadanía y promoción de la participación comunitaria en la ciudad de  Cartagena de Indias</t>
  </si>
  <si>
    <t>Formación a la ciudadanía y promoción de la participación comunitaria con enfoque inclusivo, diferencial y territorial, incluyendo grupos étnicos en  Cartagena de Indias</t>
  </si>
  <si>
    <t>Fortalecimiento de las competencias en gobernanza territorial:  una perspectiva de súper ciudad en  Cartagena de Indias</t>
  </si>
  <si>
    <t xml:space="preserve">Formación y cualificación de servidores públicos y contratistas del Distrito de Cartagena de Indias </t>
  </si>
  <si>
    <t>Desarrollar estrategias que contribuyan al aumento de la cultura ciudadana en los habitantes de la ciudad de Cartagena de Indias y fomenten transformaciones comportamentales desde un marco de valores democráticos y cívicos.</t>
  </si>
  <si>
    <t>Promover la participación de las y los cartageneros en la apropiación y cuidado de lo público y en el fomento de cambios de comportamiento.</t>
  </si>
  <si>
    <t>Fomentar el conocimiento de las normas de tránsito y del manual de usuario del Sistema Integrado de Transporte Masivo a los diferentes actores viales y usuarios del Sistema, contribuyendo al fortalecimiento de valores como el respeto y la tolerancia.</t>
  </si>
  <si>
    <t>Desarrollar estrategias pedagógicas para promover una cultura tributaria cimentada en el conocimiento de la importancia del pago oportuno de los impuestos para el desarrollo de los proyectos de inversión pública.</t>
  </si>
  <si>
    <t>Implementar iniciativas que aporten a la cultura ciudadana orientadas a promover la integración y cambios de comportamientos a nivel individual y colectivo en las comunidades del distrito de Cartagena.</t>
  </si>
  <si>
    <t>Diseñar y desplegar una estrategia comunicacional que permita la visibilización de las acciones de cultura ciudadana.</t>
  </si>
  <si>
    <t>Implementar una estrategia de creación de redes de acción entre las instituciones educativas y las comunidades de su área de influencia para favorecer la integración social y comunitaria en pro de la cultura ciudadana.</t>
  </si>
  <si>
    <t>Desarrollar laboratorios de cultura ciudadana para trabajar de manera interactiva, asuntos comportamentales relacionados con los tres ejes del plan decenal de cultura ciudadana.</t>
  </si>
  <si>
    <t>Llevar a cabo una estrategia de formación y promoción de cultura ciudadana para la convivencia y uso apropiado del Sistema de Transporte Masivo del Distrito de Cartagena.</t>
  </si>
  <si>
    <t>Desarrollar campañas informativas y estrategias pedagógicas de impacto visual para la educación vial que orienten el comportamiento ciudadano al cumplimiento de las normas de tránsito.</t>
  </si>
  <si>
    <t>Implementar una estrategia de voluntariado para articular esfuerzos colectivos en beneficio de las comunidades cartageneras y el fortalecimiento del tejido social.</t>
  </si>
  <si>
    <t>Llevar a cabo campañas pedagógicas, visuales y comunicacionales para fortalecer la cultura tributaria.</t>
  </si>
  <si>
    <t>Todas en general</t>
  </si>
  <si>
    <t>ROBINSON LUIS CASARRUBIA CARDONA</t>
  </si>
  <si>
    <t>Poco interés de la ciudadanía
por participar en los procesos</t>
  </si>
  <si>
    <t xml:space="preserve">Bajo interés de la institucionalidad en vincularse a la actividad del proyecto. </t>
  </si>
  <si>
    <t>Negativa de los ciudadanos a participar en las encuestas.</t>
  </si>
  <si>
    <t xml:space="preserve">Socialización continua del proyecto con la ciudadanía. </t>
  </si>
  <si>
    <t xml:space="preserve">Realizar reuniones previas de socialización y articulación con las dependencias relacionadas para motivar su interés en la participación del proyecto.  </t>
  </si>
  <si>
    <t>Socialización continua del proyecto con la ciudadanía.</t>
  </si>
  <si>
    <t>SI</t>
  </si>
  <si>
    <t>Prestación de servicios profesionales y de apoyo a la gestión para el fortalecimiento del proyecto Plan decenal de cultura ciudadana y cartageneidad desde un enfoque de derecho a la ciudad y transparencia en  Cartagena de Indias</t>
  </si>
  <si>
    <t>ICLD</t>
  </si>
  <si>
    <t>2.3.4501.1000.2024130010039</t>
  </si>
  <si>
    <t>Promover conductas que fortalezcan el autocuidado, la salud física, mental y la integración social en las comunidades del Distrito de Cartagena</t>
  </si>
  <si>
    <t>Realizar acciones de formación y promoción de hábitos y estilos de vida saludables desde las dimensiones física, psicológica y social en las comunidades del Distrito de Cartagena.</t>
  </si>
  <si>
    <t>Incentivar la cultura del respeto y prevención de la violencia basada en género.</t>
  </si>
  <si>
    <t>Dificultad para llevar a cabo las
estrategias de promoción de
prácticas de autocuidado debido
a la ocurrencia de fenómenos
naturales.</t>
  </si>
  <si>
    <t>Socialización continua del proyecto con la ciudadanía</t>
  </si>
  <si>
    <t xml:space="preserve">Diseñar estrategias pedagógicas digitales. </t>
  </si>
  <si>
    <t>2.3.4502.1000.2024130010033</t>
  </si>
  <si>
    <t>Fomentar el sentido de pertenencia e identidad territorial de la población cartagenera con la historia, su cultura, los espacios comunes y patrimonios materiales e inmateriales de su ciudad.</t>
  </si>
  <si>
    <t>Potenciar el conocimiento de la población cartagenera sobre la historia y patrimonio inmaterial y material de la ciudad.</t>
  </si>
  <si>
    <t>Visitas guiadas a los niños, jóvenes y adolescentes de la ciudad de Cartagena a los bienes de interés cultural.</t>
  </si>
  <si>
    <t xml:space="preserve">Posibilidad de pérdida reputacional y económica por la no realización de las jornadas de formación y capacitación en los tiempos establecidos </t>
  </si>
  <si>
    <t>Verificar el cumplimiento de la programación establecida de los procesos de formación.</t>
  </si>
  <si>
    <t xml:space="preserve">Posibilidad de pérdida reputacional y económica por la no disposición de profesionales idóneos para realizar los procesos de formación </t>
  </si>
  <si>
    <t>Constatar la acreditación profesional de los contratistas asignados a los procesos de formación</t>
  </si>
  <si>
    <t>Aunar esfuerzos para la implementación del proyecto Desarrollo de estrategias pedagógicas para promover el orgullo y el sentido de pertenencia por la ciudad en  Cartagena de Indias</t>
  </si>
  <si>
    <t>2.3.4502.1603.2024130010038</t>
  </si>
  <si>
    <t>Fomentar en la ciudadanía Cartagenera la participación en los procesos de formación bajo un enfoque intersectorial, territorial, participativo y de sustentabilidad, para la potenciación de habilidades y herramientas estratégicas, que le permitan la intervención comunitaria y control social.</t>
  </si>
  <si>
    <t>Aumentar la oferta de procesos de formación en diversas líneas temáticas a la población cartagenera que contribuyan a la generación de confianza en la institucionalidad</t>
  </si>
  <si>
    <t>Realizar procesos de formación dirigidos a la ciudadanía en las líneas de cultura ciudadana, gestión del conocimiento, motivación y gestión de liderazgo, innovación pública y participación ciudadana y comunitaria.</t>
  </si>
  <si>
    <t>Constatar la acreditación profesional de los contratistas asignados a los procesos de formación.</t>
  </si>
  <si>
    <t>Hacer seguimiento a las estrategias de plan de comunicaciones establecido para el desarrollo de las jornadas de formaciones y capacitaciones.</t>
  </si>
  <si>
    <t>Aunar esfuerzos para la implementación del proyecto Formación a la ciudadanía y promoción de la participación comunitaria en la ciudad de  Cartagena de Indias</t>
  </si>
  <si>
    <t>Prestación de servicios profesionales y de apoyo a la gestión para el fortalecimiento del proyecto Formación a la ciudadanía y promoción de la participación comunitaria en la ciudad de  Cartagena de Indias</t>
  </si>
  <si>
    <t>2.3.4502.1000.2024130010036</t>
  </si>
  <si>
    <t>Promover la participación de los grupos étnicos y población con enfoque inclusivo, diferencial y territorial en los procesos de formación y espacios de toma de decisiones en el distrito de Cartagena de indias.</t>
  </si>
  <si>
    <t>Incentivar la apropiación en la toma de decisiones de los grupos étnicos y la población con enfoque inclusivo, diferencial y territorial en el distrito de Cartagena de indias</t>
  </si>
  <si>
    <t>2 estrategias pedagógicas implementadas para fortalecer la cultura vial y el adecuado uso del Sistema Integrado de Transporte Masivo</t>
  </si>
  <si>
    <t>1 estrategia de formación en cultura tributaria creada e implementada</t>
  </si>
  <si>
    <t>1 estrategia pedagógica implementada para promover el orgullo y el sentido de pertenencia por la ciudad</t>
  </si>
  <si>
    <t>20 procesos de formación a ciudadanos desarrollados</t>
  </si>
  <si>
    <t>3 mesas de gobernanza realizadas para el seguimiento a indicadores de ciudad</t>
  </si>
  <si>
    <t>1 proceso de formación en gobernanza e innovación pública desarrollado</t>
  </si>
  <si>
    <t>549 servidores públicos y contratistas de todas las despendencias y entidades del Distrito de Cartagena que participan en los procesos de formación y cualificación</t>
  </si>
  <si>
    <t>Diseñar y ejecutar procesos de formación en temas de interés general para grupos poblacionales con enfoque inclusivo, diferencial y territorial.</t>
  </si>
  <si>
    <t>Desarrollar procesos de formación dirigidos a fomentar la participación de los grupos étnicos en diferentes espacios de ciudad.</t>
  </si>
  <si>
    <t xml:space="preserve">Falta de organización y planificación adecuada, ocasionando retrasos en la realización de las jornadas de formación, incumpliendo los plazos establecidos en los cronogramas </t>
  </si>
  <si>
    <t>Falta de personal profesional competente para llevar a cabo los procesos de formación debido a la falta de selección de los perfiles de los formadores</t>
  </si>
  <si>
    <t>Verificar el cumplimiento de la programación establecida de los procesos de formación</t>
  </si>
  <si>
    <t>Cotejar la acreditación profesional de los contratistas asignados a los procesos de formación</t>
  </si>
  <si>
    <t>2.3.4502.1000.2024130010037</t>
  </si>
  <si>
    <t>Propiciar la articulación entre los diferentes actores que hacen parte del desarrollo y la dinámica socioeconómica en la ciudad de Cartagena, para fortalecer e incidir en los escenarios de toma de decisiones políticas del territorio</t>
  </si>
  <si>
    <t>Fortalecer las competencias en materia de gobernanza territorial en los diversos actores que hacen parte del desarrollo y la dinámica socioeconómica de la ciudad de Cartagena.</t>
  </si>
  <si>
    <t>Promover la participación activa de los actores del desarrollo territorial que permita la construcción de confianza en los procesos de toma de decisiones en la ciudad de Cartagena.</t>
  </si>
  <si>
    <t>Realizar evento académico de alto impacto donde se debatan temas que aporten a la construcción de ciudad.</t>
  </si>
  <si>
    <t>Realizar estrategia integral de comunicación.</t>
  </si>
  <si>
    <t>Renuencia por parte de los actores del desarrollo para forjar alianzas entre ellos</t>
  </si>
  <si>
    <t>Incentivar a los actores y mostrar las variables positivas que llevan a un encuentro social entre actores y motivar al desarrollo de la ciudad</t>
  </si>
  <si>
    <t>Aunar esfuerzos para la implementación del proyecto Fortalecimiento de las competencias en gobernanza territorial:  una perspectiva de súper ciudad en  Cartagena de Indias</t>
  </si>
  <si>
    <t>Prestación de servicios profesionales y de apoyo a la gestión para el fortalecimiento del proyecto Fortalecimiento de las competencias en gobernanza territorial:  una perspectiva de súper ciudad en  Cartagena de Indias</t>
  </si>
  <si>
    <t>2.3.4501.1000.2024130010034</t>
  </si>
  <si>
    <t>Mejorar el nivel de competencias y habilidades en los servidores públicos y contratistas del distrito de Cartagena</t>
  </si>
  <si>
    <t>Ejecutar una estrategia pedagógica que permita acentuar bases técnicas y de conocimiento en cultura tributaria en los servidores públicos y contratistas del Distrito, que conduzca a orientar al ciudadano desde un enfoque de transparencia y cultura de la legalidad</t>
  </si>
  <si>
    <t>1 estrategia de formación en cultura tributaria dirigida a servidores públicos y contratistas del Distrito creada e implementada</t>
  </si>
  <si>
    <t>Realizar actividades formativas en cultura tributaria con los servidores públicos y contratistas del Distrito de Cartagena, que conduzcan a la promoción de la transparencia y cultura de la legalidad.</t>
  </si>
  <si>
    <t>Disponer de la logística y recursos necesarios para la implementación de los procesos de formación.</t>
  </si>
  <si>
    <t>Realizar las revisiones a los perfiles de los formadores, capacitadores e instituciones con el fin de verificar el cumplimiento de los requisitos contractuales, en el proceso de selección del contratista.</t>
  </si>
  <si>
    <t>2.3.4501.1000.2024130010035</t>
  </si>
  <si>
    <t>05-01-01</t>
  </si>
  <si>
    <t>05-01-02</t>
  </si>
  <si>
    <t>05-01-03</t>
  </si>
  <si>
    <t>05-01-04</t>
  </si>
  <si>
    <t>05-01-05</t>
  </si>
  <si>
    <t>Espacios de participación promovidos (principal)</t>
  </si>
  <si>
    <t>Personas capacitadas (princpal)</t>
  </si>
  <si>
    <t>No programada</t>
  </si>
  <si>
    <t>Servicio de educación informal (Producto principal del proyecto)</t>
  </si>
  <si>
    <t>Servicio de asistencia técnica</t>
  </si>
  <si>
    <t>Servicio de promoción a la participación ciudadana (Producto principal del proyecto)</t>
  </si>
  <si>
    <t xml:space="preserve"> Servicio de integración de la oferta pública</t>
  </si>
  <si>
    <t xml:space="preserve"> Servicio de promoción de la garantía de derechos</t>
  </si>
  <si>
    <t>Servicio de apoyo financiero para proyectos de convivencia y seguridad ciudadana (Producto principal del proyecto)</t>
  </si>
  <si>
    <t>Servicio de educación informal</t>
  </si>
  <si>
    <t>Documentos de lineamientos técnicos</t>
  </si>
  <si>
    <t xml:space="preserve">Servicio de promoción de la garantía de derechos </t>
  </si>
  <si>
    <t>Servicio de información actualizado</t>
  </si>
  <si>
    <t>ESCUELA DE GOBIERNO Y LIDERAZGO - 2025</t>
  </si>
  <si>
    <t>Fortalecer la relación del Estado con la ciudadanía cartagenera, incrementando los niveles de recaudo tributario y mejorando el índice de desempeño institucional, mediante la innovación pública, optimización y simplificación de procesos, la modernización administrativa y la eficiente participación ciudadana, garantizando una gobernanza eficiente, transparente y orientada al servicio de la ciudadanía, durante el período de gobierno 2024-2027.</t>
  </si>
  <si>
    <t xml:space="preserve"> META PRODUCTO PDD 2025</t>
  </si>
  <si>
    <t>Aunar esfuerzos técnicos, financieros, profesionales y administrativos para Mejorar el nivel de competencias y habilidades en los servidores públicos y contratistas del distrito de Cartagena</t>
  </si>
  <si>
    <t>Contratación Régimen especial</t>
  </si>
  <si>
    <t>Prestación de servicios profesionales y de apoyo a la gestión para el fortalecimiento al Programa Servidores Con Esplendor Construyendo Ciudad</t>
  </si>
  <si>
    <t>*Un (1) documento con la descripción de las actividades formativas en cultura tributaria a desarrollar.
*Un (1) informe consolidado de las actividades formativas en cultura tributaria desarrolladas con servidores públicos y contratistas del Distrito, con sus respectivos soportes (listados de asistencia y registros fotográficos).
*Base de datos con el registro de los servidores públicos formados en cultura tributaria.</t>
  </si>
  <si>
    <t>Contratación directa</t>
  </si>
  <si>
    <t>6 procesos de formación a ciudadanos pertenecientes a grupos étnicos realizados</t>
  </si>
  <si>
    <t>12 procesos de formación a ciudadanos con enfoque inclusivo, diferencial y territorial desarrollados</t>
  </si>
  <si>
    <t>5 mesas de planeación y participación realizadas con personas de los distintos grupos de población con enfoque inclusivo, diferencial y territorial</t>
  </si>
  <si>
    <t>Fortalecer la intervención del Distrito en los procesos de formación con enfoque inclusivo, diferencial y territorial en la ciudad de Cartagena de indias.</t>
  </si>
  <si>
    <t>Implementar procesos de formación tendientes a fortalecer el conocimiento de los derechos y deberes de la población con enfoque inclusivo, diferencial y territorial.</t>
  </si>
  <si>
    <t>Realizar jornadas para llevar a los grupos étnicos la oferta del distrito y de otras entidades de la ciudad para este grupo poblacional que se identifiquen, mediante procesos de articulación interinstitucional.</t>
  </si>
  <si>
    <t>*Un (1) documento de planeación de las jornadas a realizar.
*Acta, listado de asistencia y registros fotográficos de las jornadas realizadas.
*Base de datos de los grupos étnicos participantes en las jornadas.</t>
  </si>
  <si>
    <t>*Un (1) documento con el plan de trabajo para el desarrollo de las mesas y/o foros para grupos poblacionales.
*Acta, listado de asistencia y registros fotográficos por mesa y/o foro desarrollado.
*Un (1) informe consolidado de las mesas y/o foros desarrollados (totalizar # de mesas y/o foros, # de grupos poblacionales y # de personas participantes).
*Base de datos con el registro de los grupos grupos poblacionales participantes.</t>
  </si>
  <si>
    <t>Aunar esfuerzos para la implementación del proyecto Formación a la ciudadanía y promoción de la participación comunitaria con enfoque inclusivo, diferencial y territorial, incluyendo grupos étnicos en Cartagena de Indias</t>
  </si>
  <si>
    <t>Prestación de servicios profesionales y de apoyo a la gestión para el fortalecimiento del proyecto Formación a la ciudadanía y promoción de la participación comunitaria con enfoque inclusivo, diferencial y territorial, incluyendo grupos étnicos en  Cartagena de Indias</t>
  </si>
  <si>
    <t>Contratación Directa</t>
  </si>
  <si>
    <t>*Listados de asistencia y registros fotográficos de las visitas guiadas realizadas.
*Un (1) informe consolidado con el reporte de realización de las visitas guiadas (totalizar # de visitas y  # de participantes).
*Base de datos de los participantes en las visitas.</t>
  </si>
  <si>
    <t>*Un (1) documento que contenga el diseño de la estrategia de comunicaciones a implementar.
*Tres (3) informes de avance de la implementación de la estrategia de comunicaciones con sus soportes.</t>
  </si>
  <si>
    <t>*Un (1) documento con el plan de trabajo a desarrollar con la mesa de la cartageneidad.
*Tres (3) actas de las sesiones de la mesa de la cartageneidad desarrolladas (con listados de asistencia y registros fotográficos).
*Base de datos con el registro de participantes en la mesa de la cartageneidad.</t>
  </si>
  <si>
    <t>Mínima Cuantía</t>
  </si>
  <si>
    <t xml:space="preserve">*Un (1) documento que contenga el diseño de la estrategia "Mi barrio es mi escuela" a desarrollar.
*Dos (2) informes de avance de la implementación de la estrategia con sus soportes (listados de asistencia, registros fotográficos).
*Base de datos de los participantes en la estrategia.
</t>
  </si>
  <si>
    <t>Desarrollar procesos de formación en liderazgo para niños, niñas jóvenes y adolescentes del Distrito de Cartagena.</t>
  </si>
  <si>
    <t>*Un (1) documento con el plan de fortalecimiento de la red de organizaciones de base.
*Un (1) informe consolidado del proceso de fortalecimiento de la Red con sus soportes (actas, listados de asistencia, registros fotográficos, entre otros.
*Base de datos con el registro de los miembros de la Red participantes en el proceso de fortalecimiento.</t>
  </si>
  <si>
    <t>*Tres (3) informes de avance de la estrategia de sensibilización desarrollada con sus soportes (listados de asistencia si aplica, registros fotográficos, registros de participantes o personas alcanzadas, etc.)</t>
  </si>
  <si>
    <t>*Un (1) documento con la descripción del proceso de formación a desarrollar.
*Un (1) informe de la implementación del proceso de formación con sus soportes (actas, listados de asistencia, registros fotográficos, entre otros).
*Base de datos con el registro de participantes en el proceso de formación.</t>
  </si>
  <si>
    <t>*Un (1) documento que contenga el diseño metodológico del estudio de percepción de cultura ciudadana .
*Un (1) documento final de resultados del desarrollo del estudio con sus soportes.</t>
  </si>
  <si>
    <t>Desarrollar una estrategia de sensibilización en el marco de las celebraciones emblemáticas de Cartagena para el rescate de tradiciones y fomento del orgullo y sentido de pertenencia por la ciudad.</t>
  </si>
  <si>
    <t>Aunar esfuerzos para la implementación del proyecto Plan decenal de cultura ciudadana y cartageneidad desde un enfoque de derecho a la ciudad y transparencia en Cartagena de Indias</t>
  </si>
  <si>
    <t>Prestación de servicios para realizar una estrategia de comunicacion integral con la finalidad de fomentar el sentido de pertenencia e identidad territorial de la población cartagenera con la historia, su cultura, los espacios comunes y patrimonios materiales e inmateriales de su ciudad</t>
  </si>
  <si>
    <t>Prestación de servicios profesionales y de apoyo a la gestión para el fortalecimiento del proyecto Desarrollo de estrategias pedagógicas para promover el orgullo y el sentido de pertenencia por la ciudad en Cartagena de Indias</t>
  </si>
  <si>
    <t>*Un (1) documento que contenga los términos de referencia para el proceso de selección de los nuevos voluntarios (40).
*Un (1) informe del proceso de selección de voluntarios realizado (40 voluntarios).
*Base de datos del total de voluntarios vinculados (160 del 2024 y 40 del 2025. Total: 200)
*Un (1) plan de trabajo con las acciones a realizar por los voluntarios.
*Un (1) informe consolidado de la implementación del plan de trabajo con los voluntarios (200), con sus soportes.</t>
  </si>
  <si>
    <t>Prestación de servicios para desarrollar un estudio de percepción en cultura ciudadana</t>
  </si>
  <si>
    <t>Régimen especial</t>
  </si>
  <si>
    <t>Prestación de servicios para realizar una estrategia de comunicacion integral con la finalidad de contribuir al aumento de la cultura ciudadana en los habitantes de la ciudad de Cartagena de Indias y fomenten transformaciones comportamentales desde un marco de valores democráticos y cívicos.</t>
  </si>
  <si>
    <t>Dos (2) estrategias de promoción de prácticas para el cuidado y el desarrollo integral del ser humano implementadas</t>
  </si>
  <si>
    <t>Dos (2) estrategias para fomentar el respeto y la prevención del maltrato contra la mujer implementadas</t>
  </si>
  <si>
    <t>*Un (1) documento que contenga el diseño de la estrategia de promoción de cultura ciudadana en Transcaribe a desarrollar.
*Dos (2) informes de avance de la implementación de la estrategia con sus soportes (listados de asistencia si aplica, registros fotográficos, registros de participantes o personas alcanzadas, etc.)</t>
  </si>
  <si>
    <t>*Un (1) documento que contenga el diseño de la estrategia pedagógica para el fortalecimiento de la cultura vial a desarrollar.
*Dos (2) informes de avance de la implementación de la estrategia con sus soportes (listados de asistencia si aplica, registros fotográficos, registros de participantes o personas alcanzadas, etc.)</t>
  </si>
  <si>
    <t>*Un (1) documento que contenga el diseño de la estrategia de promoción de prácticas para el cuidado integral del ser humano a desarrollar.
*Dos (2) informes de avance de la implementación de la estrategia con sus soportes (listados de asistencia si aplica, registros fotográficos, registros de participantes o personas alcanzadas, etc.).</t>
  </si>
  <si>
    <t>*Un (1) documento que contenga el diseño de las campañas pedagógicas y comunicacionales a realizar.
*Dos (2) informes de avance de la realización de las campañas con sus soportes (listados de asistencia si aplica, registros fotográficos, registros de participantes o personas alcanzadas, etc.).</t>
  </si>
  <si>
    <t>Fortalecer la red de oganizaciones de base del Distrito de Cartagena creada en 2024.</t>
  </si>
  <si>
    <t>Desarrollar estrategias de formación a la ciudadanía sobre las funciones, resultados y rutas de atención al ciudadano de las distintas entidades del Distrito de Cartagena.</t>
  </si>
  <si>
    <t>*Un (1) documento que contenga la estrategia formación a desarrollar en procesos institucionales para la ciudadanía.
*Acta, listado de asistencia y registros fotográficos por estrategia formativa desarrollada.
*Base de datos con el registro de los ciudadanos participantes en las estrategias de formación.</t>
  </si>
  <si>
    <t>Desarrollar sesiones de la mesa de la Cartageneidad, para fomentar a nivel interinstitucional el orgullo y sentido de pertenencia por la ciudad.</t>
  </si>
  <si>
    <t>*Un (1) documento que contenga el diseño de las estrategias para fomentar el respeto y prevención del maltrato contra la mujer.
*Dos (2) informes de avance de la implementación de las estrategias con sus soportes (listados de asistencia si aplica, registros fotográficos, registros de participantes o personas alcanzadas, etc.).</t>
  </si>
  <si>
    <t>Aunar esfuerzos para la implementación del proyecto Plan decenal de cultura ciudadana y cartageneidad desde un enfoque de autocuidado en Cartagena de Indias</t>
  </si>
  <si>
    <t>Prestación de servicios profesionales y de apoyo a la gestión para el fortalecimiento del proyecto Plan decenal de cultura ciudadana y cartageneidad desde un enfoque de autocuidado en Cartagena de Indias</t>
  </si>
  <si>
    <t>*Un (1) documento con el plan de formación (diseño de talleres o cursos) en gobernanza a innovación pública.
*Una (1) guía metodológica.
*Un (1) informe consolidado de los talleres o cursos desarrollados (totalizar # de cursos y # de personas formadas) con sus soportes (listados de asistencia, registros fotográficos, entre otros).
*Base de datos con el registro de las personas formadas.</t>
  </si>
  <si>
    <t>*Un (1) documento con el plan de formación (diseño del diplomado) en gobernanza para servidores públicos.
*Una (1) guía metodológica.
*Un (1) informe del desarrollo del diplomado con sus soportes (listados de asistencia, registros fotográficos, entre otros).
*Base de datos con el registro de los servidores públicos formados.</t>
  </si>
  <si>
    <t xml:space="preserve">*Un (1) documento con el plan de formación a desarrollar.
*Una (1) guía metodológica.
*Dos (2) informes de avance de los procesos de formación y cualificación desarrollados con servidores públicos y contratistas del Distrito (totalizar # de procesos y # de servidores formados), con sus soportes (actas, listados de asistencia, registros fotográficos, entre otros).
*Base de datos con el registro de los servidores públicos formados.
</t>
  </si>
  <si>
    <t>*Un (1) documento con el plan de formación a desarrollar.
*Una (1) guía metodológica.
*Dos (2) informes de avance de los procesos de formación desarrollados (totalizar # de procesos, # de organizaciones (si aplica) y # de personas formadas), con sus soportes (actas, listados de asistencia, registros fotográficos, entre otros).
*Base de datos con el registro de los ciudadanos formados.</t>
  </si>
  <si>
    <t>*Un (1) documento con el plan de formación a desarrollar en liderazgo.
*Una (1) guía metodológica.
*Un (1) informe consolidado de los procesos de formación desarrollados (totalizar # de procesos y # de personas formadas),  con sus soportes (actas, listados de asistencia, registros fotográficos, entre otros).
*Base de datos con el registro de la población infantil y juvenil formada en liderazgo.</t>
  </si>
  <si>
    <t>*Un (1) documento con el plan de formación para grupos étnicos.
*Una (1) guía metodológica.
*Dos (2) informes de avance de los procesos de formación desarrollados (totalizar # de procesos, # de grupos étnicos y # de personas formadas), con sus soportes (actas, listados de asistencia, registros fotográficos, entre otros).
*Base de datos con el registro de los grupos étnicos formados.</t>
  </si>
  <si>
    <t>*Un (1) documento que contenga las estrategias en cultura tributaria a implementar.
*Un (1) informe de implementación de las estrategias en cultura tributaria con sus soportes (listados de asistencia si aplica, registros fotográficos, registros de participantes o personas alcanzadas, etc.).</t>
  </si>
  <si>
    <t>*Un (1) informe con soportes de las realización del evento académico (listados de asistencia, registros fotográficos, entre otros).
*Base de datos con el registro de participantes en el evento académico.</t>
  </si>
  <si>
    <t>*Un (1) documento con el plan de trabajo de las mesas de gobernanza.
*Tres (3) informes de realización de las mesas de gobernanza y sus resultados (un informe por mesa), con sus soportes (listados de asistencia, registros fotográficos, entre otros) (totalizar # de participantes por tipo de actor del desarrollo territorial).
*Base de datos de los actores del desarrollo participantes en las mesas.</t>
  </si>
  <si>
    <t>*Un (1) documento que contenga el diseño de la estrategia de comunicación a desarrollar.
*Dos (2) informes de avance del desarrollo de la estrategia de comunicación con sus soportes.</t>
  </si>
  <si>
    <t>43 iniciativas de cultura ciudadana implementadas</t>
  </si>
  <si>
    <t>*Cuarenta y tres (43) documentos que contengan el plan detallado de implementación de cada iniciativa.
*Un (1) informe detallado de implementación de 43 iniciativas de cultura ciudadana con sus soportes técnicos y financieros.
*Base de datos de las organizaciones beneficiarias de las iniciativas.</t>
  </si>
  <si>
    <t>*Un (1) documento que contenga el diseño de los laboratorios a desarrollar en los ejes que se definan (Derecho a la ciudad, Transparencia y/o Autocuidado).
*Un (1) informe de implementación de los laboratorios con sus soportes (listados de asistencia si aplica, registros fotográficos, registros de participantes o personas alcanzadas, etc.) (9 laboratorios).</t>
  </si>
  <si>
    <t xml:space="preserve">Implementar estrategia de formación y comunicacional para la socialización del Plan de Desarrollo Distrital “Cartagena Ciudad de Derechos” 2024-2027 y sus avances. </t>
  </si>
  <si>
    <t>*Un (1) documento con la estrategia de socialización del PDD 2024-2027 y sus avances.
Un (1) informe de las socializaciones realizadas del PDD 2024-2027 con los respectivos soportes (listados de asistencia, registros fotográficos, piezas gráficas, entre otros).
*Base de datos con el registro de los ciudadanos participantes en los procesos de socialización.</t>
  </si>
  <si>
    <t>Llevar a cabo mesas y/o foros en derechos civiles, procesos democráticos y participación en la toma de decisiones para distintos grupos poblacionales con enfoque inclusivo, étnico y diferencial.</t>
  </si>
  <si>
    <t>Desarrollar un estudio de percepción de cultura ciudadana (ICC).</t>
  </si>
  <si>
    <t>Desarrollar estrategias de formación y promoción de prácticas para el cuidado y desarrollo integral del ser humano.</t>
  </si>
  <si>
    <t>Implementar una estrategia pedagógica y comunicacional para la promoción de las rutas de atención en salud física y mental para la población cartagenera.</t>
  </si>
  <si>
    <t>Ejecutar estrategias de sensibilización para fomentar el respeto y la prevención del maltrato contra la mujer.</t>
  </si>
  <si>
    <t>Desarrollar Diplomados en Gobernanza Territorial e Innovación Pública dirigidos a servidores públicos.</t>
  </si>
  <si>
    <t>Relizar mesas de participación y evaluación de la Agenda Prospectiva para el seguimiento a indicadores de ciudad (mesas de gobernanza).</t>
  </si>
  <si>
    <t xml:space="preserve"> Ampliar la oferta institucional en procesos de formación orientado a los grupos étnicos en el distrito de Cartagena de indias.</t>
  </si>
  <si>
    <t xml:space="preserve">Servicio de educación informal (Producto principal del proyecto) </t>
  </si>
  <si>
    <t>Implementar un proceso de formación lúdico pedagógico para el fomento del sentido de pertenencia e identidad cultural dirigido a instituciones educativas y/o ciudadanía en general.</t>
  </si>
  <si>
    <t>Estrategia integral de comunicación, marketing y material POP, de manera anual, que fomente la participación, orgullo, sentido de pertenencia e identidad territorial de los ciudadanos cartageneros.</t>
  </si>
  <si>
    <t>Desarrollar una estrategia de sensibilización para promoción de la cultura ciudadana basada en el respeto, sana convivencia, civismo, buen comportamiento y cuidado de los bienes de interés público.</t>
  </si>
  <si>
    <t>Realizar cursos o talleres en Gobernanza Territorial, Participación Ciudadana e Innovación Pública dirigidos a ciudadanía en general, representantes de empresa privada y representantes de la academia.</t>
  </si>
  <si>
    <t>Ejecutar un plan de formación permanente y cualificación para servidores públicos/contratistas del Distrito, desde un enfoque pertinente, técnico e intersectorial para el fortalecimiento institucional.</t>
  </si>
  <si>
    <t>Desarrollar mesas de planeación y participación para grupos étnicos y la población con enfoque inclusivo, diferencial y territorial.</t>
  </si>
  <si>
    <t>Desarrollar procesos de formación y cualificación dirigidos a los servidores públicos y contratistas del Distrito de Cartagena, que fortalezcan el ejercicio de la función pública</t>
  </si>
  <si>
    <t>*Un (1) documento con el plan de formación en temas de interés general para la población con enfoque inclusivo, diferencial y territorial.
*Una (1) guía metodológica.
*Dos (2) informes de avance de los procesos de formación desarrollados (totalizar # de procesos, # de grupos poblacionales y # de personas formadas), con sus soportes (actas, listados de asistencia, registros fotográficos entre otros).
*Base de datos con el registro de los grupos poblacionales formados.</t>
  </si>
  <si>
    <t>*Un (1) documento con el plan de formación en derechos y deberes de la población con enfoque inclusivo, diferencial y territorial.
*Una (1) guía metodológica.
*Un (1) informe consolidado de los procesos de formación desarrollados (totalizar # de procesos, # de grupos poblacionales y # de personas formadas), con sus soportes (actas, listados de asistencia, registros fotográficos entre otros).
*Base de datos con el registro de los grupos poblacionales formados.</t>
  </si>
  <si>
    <t>*Un (1) documento con el plan de trabajo para el desarrollo de las mesas de planeación y/o participación con grupos étnicos y población diferencial.
*Acta, listado de asistencia y registros fotográficos por mesa desarrollada.
*Un (1) informe consolidado de las mesas desarrolladas (totalizar # de mesas, # de grupos poblacionales y # de personas participantes).
*Base de datos con el registro de los grupos poblacionales participantes.</t>
  </si>
  <si>
    <t>Avance Programa Servidores con Esplendor Construyendo Ciudad</t>
  </si>
  <si>
    <t>Número de estrategias de formación en cultura tributaria dirigidas servidores públicos y contratistas del Distrito creadas e implementadas.</t>
  </si>
  <si>
    <t>ACUMULADO META PRODUCTO AL AÑO 2024</t>
  </si>
  <si>
    <t>REPORTE META PRODUCTO DE  ENERO 1 A MARZO 31 DE 2025</t>
  </si>
  <si>
    <t>ACUMULADO META PRODUCTO AL AÑO 2025</t>
  </si>
  <si>
    <t>ACUMULADO AL CUATRIENIO</t>
  </si>
  <si>
    <t xml:space="preserve">AVANCE META PRODUCTO AL AÑO </t>
  </si>
  <si>
    <t>AVANCE META PRODUCTO AL CUATRIENIO</t>
  </si>
  <si>
    <t>AVANCE PROGRAMA   Ciudadanía Diversa, Participativa y Propulsora de Desarrollo</t>
  </si>
  <si>
    <t>AVANCE PROGRAMA   Cartageneidad con Orgullo y Esplendor</t>
  </si>
  <si>
    <t>AVANCE PROGRAMA   Cartagena Brilla con Cultura Ciudadana</t>
  </si>
  <si>
    <t>AVANCE PROGRAMA  Escuela de Gobernanza e Innovación Pública</t>
  </si>
  <si>
    <t>PROMEDIO</t>
  </si>
  <si>
    <t>AVANCE 
Mes1</t>
  </si>
  <si>
    <t>AVANCE 
Mes2</t>
  </si>
  <si>
    <t>AVANCE 
Mes3</t>
  </si>
  <si>
    <t>Número de ciudadanos fortalecidos a través de procesos de formación con enfoque comunitario, inclusivo y diferencial</t>
  </si>
  <si>
    <t>Medir el número de ciudadanos y ciudadanas que participan en los diferentes procesos de formación, con enfoque comunitario, inclusivo y diferencial</t>
  </si>
  <si>
    <t>REPORTE PRODUCTO DE ENERO 1 A MARZO 31 DE 2025</t>
  </si>
  <si>
    <t>REPORTE ACTIVIDAD DE PROYECTO
EJECUTADO DE ENERO 1 A MARZO 31 DE 2025</t>
  </si>
  <si>
    <t>EJECUCIÓN PRESUPUESTAL SEGÚN REGISTROS PRESUPUESTALES DE ENERO 1 A MARZO 31 DE 2025</t>
  </si>
  <si>
    <t>EJECUCIÓN PRESUPUESTAL SEGÚN GIROS DE ENERO 1 A MARZO 31 DE 2025</t>
  </si>
  <si>
    <t>PROYECTO</t>
  </si>
  <si>
    <t>AVANCE EN LAS ACTIVIDADES DE LOS PROYECTOS A MARZO 31 DE 2025</t>
  </si>
  <si>
    <t>AVANCE  GENERAL DEL PROYECTO</t>
  </si>
  <si>
    <t>APROPIACION DEFINITIVA SEGÚN POAI</t>
  </si>
  <si>
    <t>COMPROMETIDO  SEGÚN POAI</t>
  </si>
  <si>
    <t>OBLIGACION  SEGÚN POAI</t>
  </si>
  <si>
    <t>% DE AVANCE-COMPROMETIDO</t>
  </si>
  <si>
    <t>% DE AVANCE-OBLIGACION</t>
  </si>
  <si>
    <t>AVANCE  GENERAL DE INVERSION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</si>
</sst>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 #,##0.00_-;\-&quot;$&quot;\ * #,##0.00_-;_-&quot;$&quot;\ * &quot;-&quot;??_-;_-@_-"/>
    <numFmt numFmtId="43" formatCode="_-* #,##0.00_-;\-* #,##0.00_-;_-* &quot;-&quot;??_-;_-@_-"/>
    <numFmt numFmtId="164" formatCode="_-* #,##0_-;\-* #,##0_-;_-* &quot;-&quot;??_-;_-@_-"/>
    <numFmt numFmtId="165" formatCode="0.0%"/>
    <numFmt numFmtId="166" formatCode="_-[$$-240A]\ * #,##0.00_-;\-[$$-240A]\ * #,##0.00_-;_-[$$-240A]\ * &quot;-&quot;??_-;_-@_-"/>
  </numFmts>
  <fonts count="3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0"/>
      <color theme="1"/>
      <name val="Aptos Narrow"/>
      <family val="2"/>
      <scheme val="minor"/>
    </font>
    <font>
      <b/>
      <sz val="20"/>
      <color theme="1"/>
      <name val="Arial"/>
      <family val="2"/>
    </font>
    <font>
      <sz val="11"/>
      <color indexed="8"/>
      <name val="Arial"/>
      <family val="2"/>
    </font>
    <font>
      <sz val="14"/>
      <color theme="1"/>
      <name val="Arial"/>
      <family val="2"/>
    </font>
    <font>
      <sz val="11"/>
      <color theme="1" tint="4.9989318521683403E-2"/>
      <name val="Arial"/>
      <family val="2"/>
    </font>
    <font>
      <b/>
      <sz val="16"/>
      <color theme="1"/>
      <name val="Aptos Narrow"/>
      <family val="2"/>
      <scheme val="minor"/>
    </font>
    <font>
      <b/>
      <sz val="11"/>
      <color rgb="FFFF0000"/>
      <name val="Arial"/>
      <family val="2"/>
    </font>
    <font>
      <b/>
      <sz val="10"/>
      <color rgb="FF000000"/>
      <name val="Calibri"/>
      <family val="2"/>
    </font>
  </fonts>
  <fills count="1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4" tint="0.79998168889431442"/>
        <bgColor indexed="65"/>
      </patternFill>
    </fill>
    <fill>
      <patternFill patternType="solid">
        <fgColor indexed="31"/>
      </patternFill>
    </fill>
    <fill>
      <patternFill patternType="solid">
        <fgColor theme="6" tint="0.59999389629810485"/>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2">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1" fillId="6" borderId="0" applyNumberFormat="0" applyBorder="0" applyProtection="0">
      <alignment horizontal="center" vertical="center"/>
    </xf>
    <xf numFmtId="49" fontId="12" fillId="0" borderId="0" applyFill="0" applyBorder="0" applyProtection="0">
      <alignment horizontal="left" vertical="center"/>
    </xf>
    <xf numFmtId="3" fontId="12" fillId="0" borderId="0" applyFill="0" applyBorder="0" applyProtection="0">
      <alignment horizontal="right" vertical="center"/>
    </xf>
    <xf numFmtId="0" fontId="1" fillId="7" borderId="0" applyNumberFormat="0" applyBorder="0" applyAlignment="0" applyProtection="0"/>
    <xf numFmtId="0" fontId="23" fillId="8" borderId="18" applyFill="0">
      <alignment vertical="top" wrapText="1"/>
    </xf>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08">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0" borderId="0" xfId="0" applyAlignment="1">
      <alignment vertical="center"/>
    </xf>
    <xf numFmtId="0" fontId="11" fillId="6" borderId="1" xfId="4" applyBorder="1" applyProtection="1">
      <alignment horizontal="center" vertical="center"/>
    </xf>
    <xf numFmtId="3" fontId="12" fillId="0" borderId="1" xfId="6" applyBorder="1" applyAlignment="1" applyProtection="1">
      <alignment horizontal="center" vertical="center"/>
    </xf>
    <xf numFmtId="49" fontId="12" fillId="0" borderId="1" xfId="5" applyBorder="1" applyProtection="1">
      <alignment horizontal="left" vertical="center"/>
    </xf>
    <xf numFmtId="0" fontId="14" fillId="0" borderId="0" xfId="0" applyFont="1" applyAlignment="1">
      <alignment horizontal="left"/>
    </xf>
    <xf numFmtId="0" fontId="14" fillId="0" borderId="0" xfId="0" applyFont="1" applyAlignment="1">
      <alignment horizontal="left" vertical="center" wrapText="1"/>
    </xf>
    <xf numFmtId="0" fontId="15" fillId="0" borderId="0" xfId="0" applyFont="1" applyAlignment="1">
      <alignment horizontal="left" vertical="center" wrapText="1"/>
    </xf>
    <xf numFmtId="0" fontId="10" fillId="0" borderId="0" xfId="0" applyFont="1" applyAlignment="1">
      <alignment horizontal="left"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left" vertical="center"/>
    </xf>
    <xf numFmtId="0" fontId="15" fillId="4"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4" fillId="0" borderId="0" xfId="0" applyFont="1" applyAlignment="1">
      <alignment horizontal="left" vertical="center"/>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4" fillId="2" borderId="12" xfId="1" applyFont="1" applyFill="1" applyBorder="1" applyAlignment="1">
      <alignment horizontal="left"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0" fillId="0" borderId="0" xfId="0" applyAlignment="1">
      <alignment horizontal="center"/>
    </xf>
    <xf numFmtId="49" fontId="12" fillId="0" borderId="1" xfId="5" applyBorder="1" applyAlignment="1" applyProtection="1">
      <alignment vertical="center" wrapText="1"/>
    </xf>
    <xf numFmtId="0" fontId="11" fillId="6" borderId="1" xfId="4" applyBorder="1" applyAlignment="1" applyProtection="1">
      <alignment vertical="center"/>
    </xf>
    <xf numFmtId="0" fontId="19" fillId="2" borderId="1" xfId="1" applyFont="1" applyFill="1" applyBorder="1" applyAlignment="1">
      <alignment horizontal="left" vertical="center"/>
    </xf>
    <xf numFmtId="0" fontId="20" fillId="5" borderId="9" xfId="1" applyFont="1" applyFill="1" applyBorder="1" applyAlignment="1">
      <alignment horizontal="center" vertical="center"/>
    </xf>
    <xf numFmtId="0" fontId="20" fillId="5" borderId="1" xfId="1" applyFont="1" applyFill="1" applyBorder="1" applyAlignment="1">
      <alignment horizontal="center" vertical="center"/>
    </xf>
    <xf numFmtId="0" fontId="20" fillId="5" borderId="10" xfId="1" applyFont="1" applyFill="1" applyBorder="1" applyAlignment="1">
      <alignment horizontal="center" vertical="center"/>
    </xf>
    <xf numFmtId="14" fontId="21" fillId="0" borderId="1" xfId="0" applyNumberFormat="1" applyFont="1" applyBorder="1" applyAlignment="1">
      <alignment horizontal="center" vertical="center"/>
    </xf>
    <xf numFmtId="0" fontId="22" fillId="0" borderId="1" xfId="1" applyFont="1" applyBorder="1" applyAlignment="1">
      <alignment horizontal="center" vertical="center"/>
    </xf>
    <xf numFmtId="14" fontId="22" fillId="0" borderId="1" xfId="1" applyNumberFormat="1" applyFont="1" applyBorder="1" applyAlignment="1">
      <alignment horizontal="center" vertical="center"/>
    </xf>
    <xf numFmtId="0" fontId="22" fillId="0" borderId="1" xfId="1" applyFont="1" applyBorder="1" applyAlignment="1">
      <alignment horizontal="center" wrapText="1"/>
    </xf>
    <xf numFmtId="0" fontId="22" fillId="0" borderId="1" xfId="1" applyFont="1" applyBorder="1"/>
    <xf numFmtId="0" fontId="20" fillId="5" borderId="1" xfId="1" applyFont="1" applyFill="1" applyBorder="1" applyAlignment="1">
      <alignment vertical="center"/>
    </xf>
    <xf numFmtId="0" fontId="7" fillId="2" borderId="0" xfId="0" applyFont="1" applyFill="1" applyAlignment="1">
      <alignment horizontal="center"/>
    </xf>
    <xf numFmtId="0" fontId="7" fillId="0" borderId="0" xfId="0" applyFont="1"/>
    <xf numFmtId="0" fontId="7" fillId="0" borderId="1" xfId="0" applyFont="1" applyBorder="1" applyAlignment="1">
      <alignment vertical="center"/>
    </xf>
    <xf numFmtId="0" fontId="7" fillId="0" borderId="1" xfId="0" applyFont="1" applyBorder="1" applyAlignment="1">
      <alignment vertical="center" wrapText="1"/>
    </xf>
    <xf numFmtId="0" fontId="7" fillId="0" borderId="1" xfId="8" applyFont="1" applyFill="1" applyBorder="1" applyAlignment="1" applyProtection="1">
      <alignment horizontal="justify" vertical="center" wrapText="1"/>
      <protection locked="0"/>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 xfId="0" applyFont="1" applyFill="1" applyBorder="1" applyAlignment="1">
      <alignment horizontal="center" vertical="center"/>
    </xf>
    <xf numFmtId="9" fontId="7" fillId="2"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7" fillId="2" borderId="0" xfId="0" applyFont="1" applyFill="1" applyAlignment="1">
      <alignment horizontal="center" vertical="center"/>
    </xf>
    <xf numFmtId="0" fontId="26" fillId="2" borderId="0" xfId="0" applyFont="1" applyFill="1" applyAlignment="1">
      <alignment horizontal="center" vertical="center"/>
    </xf>
    <xf numFmtId="0" fontId="27" fillId="2" borderId="0" xfId="0" applyFont="1" applyFill="1" applyAlignment="1">
      <alignment horizontal="center"/>
    </xf>
    <xf numFmtId="0" fontId="5" fillId="2" borderId="1" xfId="1" applyFont="1" applyFill="1" applyBorder="1" applyAlignment="1">
      <alignment horizontal="left" vertical="center"/>
    </xf>
    <xf numFmtId="0" fontId="7" fillId="0" borderId="1" xfId="8" applyFont="1" applyFill="1" applyBorder="1" applyAlignment="1" applyProtection="1">
      <alignment horizontal="center" vertical="center" wrapText="1"/>
      <protection locked="0"/>
    </xf>
    <xf numFmtId="0" fontId="25" fillId="0" borderId="1" xfId="7" applyFont="1" applyFill="1" applyBorder="1" applyAlignment="1" applyProtection="1">
      <alignment horizontal="center" vertical="center" wrapText="1"/>
      <protection locked="0"/>
    </xf>
    <xf numFmtId="0" fontId="0" fillId="0" borderId="0" xfId="0" applyAlignment="1">
      <alignment vertical="center" wrapText="1"/>
    </xf>
    <xf numFmtId="0" fontId="0" fillId="0" borderId="0" xfId="0" applyAlignment="1">
      <alignment horizontal="justify" vertical="center" wrapText="1"/>
    </xf>
    <xf numFmtId="0" fontId="0" fillId="0" borderId="0" xfId="0" applyAlignment="1">
      <alignment horizontal="center" vertical="center"/>
    </xf>
    <xf numFmtId="0" fontId="7" fillId="2" borderId="19" xfId="0" applyFont="1" applyFill="1" applyBorder="1" applyAlignment="1">
      <alignment horizontal="center" vertical="center" wrapText="1"/>
    </xf>
    <xf numFmtId="9" fontId="7" fillId="2" borderId="19" xfId="0" applyNumberFormat="1" applyFont="1" applyFill="1" applyBorder="1" applyAlignment="1">
      <alignment horizontal="center" vertical="center"/>
    </xf>
    <xf numFmtId="0" fontId="7" fillId="2" borderId="19" xfId="0" applyFont="1" applyFill="1" applyBorder="1" applyAlignment="1">
      <alignment horizontal="center" vertical="center"/>
    </xf>
    <xf numFmtId="0" fontId="7" fillId="0" borderId="19" xfId="0" applyFont="1" applyBorder="1" applyAlignment="1">
      <alignment horizontal="center" vertical="center" wrapText="1"/>
    </xf>
    <xf numFmtId="49" fontId="7" fillId="2" borderId="19" xfId="0" applyNumberFormat="1" applyFont="1" applyFill="1" applyBorder="1" applyAlignment="1">
      <alignment horizontal="center" vertical="center" wrapText="1"/>
    </xf>
    <xf numFmtId="0" fontId="7" fillId="0" borderId="1" xfId="0" applyFont="1" applyBorder="1" applyAlignment="1">
      <alignment horizontal="justify" vertical="center" wrapText="1"/>
    </xf>
    <xf numFmtId="14" fontId="7"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43" fontId="7" fillId="0" borderId="1" xfId="9" applyFont="1" applyBorder="1" applyAlignment="1">
      <alignment vertical="center"/>
    </xf>
    <xf numFmtId="0" fontId="7" fillId="0" borderId="18" xfId="0" applyFont="1" applyBorder="1" applyAlignment="1">
      <alignment horizontal="center" vertical="center" wrapText="1"/>
    </xf>
    <xf numFmtId="0" fontId="7" fillId="0" borderId="19" xfId="0" applyFont="1" applyBorder="1" applyAlignment="1">
      <alignment horizontal="center" vertical="center"/>
    </xf>
    <xf numFmtId="9" fontId="7" fillId="0" borderId="19" xfId="0" applyNumberFormat="1" applyFont="1" applyBorder="1" applyAlignment="1">
      <alignment horizontal="center" vertical="center"/>
    </xf>
    <xf numFmtId="43" fontId="7" fillId="0" borderId="18" xfId="9" applyFont="1" applyBorder="1" applyAlignment="1">
      <alignment horizontal="center" vertical="center"/>
    </xf>
    <xf numFmtId="14" fontId="7" fillId="0" borderId="20" xfId="0" applyNumberFormat="1" applyFont="1" applyBorder="1" applyAlignment="1">
      <alignment horizontal="center" vertical="center"/>
    </xf>
    <xf numFmtId="14" fontId="7" fillId="0" borderId="18" xfId="0" applyNumberFormat="1" applyFont="1" applyBorder="1" applyAlignment="1">
      <alignment horizontal="center" vertical="center"/>
    </xf>
    <xf numFmtId="0" fontId="7" fillId="2" borderId="19" xfId="0" applyFont="1" applyFill="1" applyBorder="1" applyAlignment="1">
      <alignment horizontal="justify" vertical="center" wrapText="1"/>
    </xf>
    <xf numFmtId="43" fontId="7" fillId="0" borderId="19" xfId="9" applyFont="1" applyBorder="1" applyAlignment="1">
      <alignment vertical="center"/>
    </xf>
    <xf numFmtId="43" fontId="7" fillId="0" borderId="18" xfId="9" applyFont="1" applyBorder="1" applyAlignment="1">
      <alignment vertical="center"/>
    </xf>
    <xf numFmtId="0" fontId="7" fillId="0" borderId="19" xfId="0" applyFont="1" applyBorder="1" applyAlignment="1">
      <alignment horizontal="justify" vertical="center" wrapText="1"/>
    </xf>
    <xf numFmtId="0" fontId="0" fillId="0" borderId="1" xfId="0" applyBorder="1" applyAlignment="1">
      <alignment horizontal="center" vertical="center"/>
    </xf>
    <xf numFmtId="0" fontId="7" fillId="2" borderId="20" xfId="0" applyFont="1" applyFill="1" applyBorder="1" applyAlignment="1">
      <alignment horizontal="center" vertical="center" wrapText="1"/>
    </xf>
    <xf numFmtId="0" fontId="7" fillId="2" borderId="20" xfId="0" applyFont="1" applyFill="1" applyBorder="1" applyAlignment="1">
      <alignment horizontal="justify" vertical="center" wrapText="1"/>
    </xf>
    <xf numFmtId="0" fontId="7" fillId="2" borderId="18" xfId="0" applyFont="1" applyFill="1" applyBorder="1" applyAlignment="1">
      <alignment horizontal="center" vertical="center" wrapText="1"/>
    </xf>
    <xf numFmtId="0" fontId="7" fillId="0" borderId="20" xfId="0"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2" borderId="1"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43" fontId="7" fillId="0" borderId="20" xfId="9" applyFont="1" applyBorder="1" applyAlignment="1">
      <alignment horizontal="center" vertical="center"/>
    </xf>
    <xf numFmtId="0" fontId="7" fillId="0" borderId="20" xfId="0" applyFont="1" applyBorder="1" applyAlignment="1">
      <alignment horizontal="center" vertical="center"/>
    </xf>
    <xf numFmtId="1" fontId="7" fillId="0" borderId="1" xfId="0" applyNumberFormat="1" applyFont="1" applyBorder="1" applyAlignment="1">
      <alignment horizontal="center" vertical="center"/>
    </xf>
    <xf numFmtId="9" fontId="7" fillId="0" borderId="20" xfId="0" applyNumberFormat="1" applyFont="1" applyBorder="1" applyAlignment="1">
      <alignment horizontal="center" vertical="center"/>
    </xf>
    <xf numFmtId="164" fontId="7" fillId="0" borderId="20" xfId="9" applyNumberFormat="1" applyFont="1" applyBorder="1" applyAlignment="1">
      <alignment horizontal="center" vertical="center"/>
    </xf>
    <xf numFmtId="0" fontId="7" fillId="0" borderId="20" xfId="0" applyFont="1" applyBorder="1" applyAlignment="1">
      <alignment vertical="center"/>
    </xf>
    <xf numFmtId="49" fontId="7" fillId="2" borderId="18" xfId="0" applyNumberFormat="1" applyFont="1" applyFill="1" applyBorder="1" applyAlignment="1">
      <alignment horizontal="center" vertical="center" wrapText="1"/>
    </xf>
    <xf numFmtId="49" fontId="7" fillId="2" borderId="19" xfId="0" applyNumberFormat="1" applyFont="1" applyFill="1" applyBorder="1" applyAlignment="1">
      <alignment horizontal="center" vertical="center"/>
    </xf>
    <xf numFmtId="49" fontId="7" fillId="2" borderId="20" xfId="0" applyNumberFormat="1" applyFont="1" applyFill="1" applyBorder="1" applyAlignment="1">
      <alignment horizontal="center" vertical="center"/>
    </xf>
    <xf numFmtId="1" fontId="7" fillId="0" borderId="18" xfId="0" applyNumberFormat="1" applyFont="1" applyBorder="1" applyAlignment="1">
      <alignment horizontal="center" vertical="center" wrapText="1"/>
    </xf>
    <xf numFmtId="44" fontId="7" fillId="0" borderId="20" xfId="10" applyFont="1" applyBorder="1" applyAlignment="1">
      <alignment horizontal="center" vertical="center"/>
    </xf>
    <xf numFmtId="0" fontId="7" fillId="0" borderId="1" xfId="0" applyFont="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xf>
    <xf numFmtId="0" fontId="7" fillId="0" borderId="20" xfId="0" applyFont="1" applyBorder="1" applyAlignment="1">
      <alignment horizontal="center" vertical="center"/>
    </xf>
    <xf numFmtId="9" fontId="7" fillId="0" borderId="19" xfId="0" applyNumberFormat="1" applyFont="1" applyBorder="1" applyAlignment="1">
      <alignment horizontal="center" vertical="center"/>
    </xf>
    <xf numFmtId="43" fontId="7" fillId="0" borderId="20" xfId="9" applyFont="1" applyBorder="1" applyAlignment="1">
      <alignment horizontal="center" vertical="center"/>
    </xf>
    <xf numFmtId="44" fontId="7" fillId="0" borderId="20" xfId="10" applyFont="1" applyBorder="1" applyAlignment="1">
      <alignment horizontal="center" vertical="center"/>
    </xf>
    <xf numFmtId="1" fontId="7" fillId="0" borderId="1" xfId="0" applyNumberFormat="1" applyFont="1" applyBorder="1" applyAlignment="1">
      <alignment horizontal="center" vertical="center"/>
    </xf>
    <xf numFmtId="49" fontId="7" fillId="2" borderId="20" xfId="0" applyNumberFormat="1" applyFont="1" applyFill="1" applyBorder="1" applyAlignment="1">
      <alignment horizontal="center" vertical="center"/>
    </xf>
    <xf numFmtId="9" fontId="7" fillId="0" borderId="20" xfId="0" applyNumberFormat="1" applyFont="1" applyBorder="1" applyAlignment="1">
      <alignment horizontal="center" vertical="center"/>
    </xf>
    <xf numFmtId="14" fontId="7" fillId="0" borderId="20" xfId="0" applyNumberFormat="1" applyFont="1" applyBorder="1" applyAlignment="1">
      <alignment horizontal="center" vertical="center"/>
    </xf>
    <xf numFmtId="9" fontId="5" fillId="2" borderId="1" xfId="0" applyNumberFormat="1" applyFont="1" applyFill="1" applyBorder="1" applyAlignment="1">
      <alignment horizontal="center" vertical="center"/>
    </xf>
    <xf numFmtId="9" fontId="5" fillId="0" borderId="1" xfId="0" applyNumberFormat="1" applyFont="1" applyBorder="1" applyAlignment="1">
      <alignment horizontal="center" vertical="center"/>
    </xf>
    <xf numFmtId="0" fontId="5" fillId="9"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9" fontId="7" fillId="0" borderId="1" xfId="11" applyFont="1" applyBorder="1" applyAlignment="1">
      <alignment horizontal="center" vertical="center" wrapText="1"/>
    </xf>
    <xf numFmtId="9" fontId="5" fillId="2" borderId="19" xfId="0" applyNumberFormat="1" applyFont="1" applyFill="1" applyBorder="1" applyAlignment="1">
      <alignment horizontal="center" vertical="center"/>
    </xf>
    <xf numFmtId="0" fontId="7" fillId="2" borderId="1" xfId="0" applyFont="1" applyFill="1" applyBorder="1" applyAlignment="1">
      <alignment horizontal="justify" vertical="center" wrapText="1"/>
    </xf>
    <xf numFmtId="165" fontId="5" fillId="0" borderId="1" xfId="0" applyNumberFormat="1" applyFont="1" applyBorder="1" applyAlignment="1">
      <alignment horizontal="center" vertical="center"/>
    </xf>
    <xf numFmtId="0" fontId="7" fillId="2" borderId="1" xfId="0" applyFont="1" applyFill="1" applyBorder="1"/>
    <xf numFmtId="0" fontId="29" fillId="0" borderId="1" xfId="0" applyFont="1" applyBorder="1" applyAlignment="1">
      <alignment horizontal="center" vertical="center" wrapText="1"/>
    </xf>
    <xf numFmtId="165" fontId="5" fillId="0" borderId="1" xfId="11" applyNumberFormat="1" applyFont="1" applyBorder="1" applyAlignment="1">
      <alignment horizontal="center" vertical="center"/>
    </xf>
    <xf numFmtId="0" fontId="30" fillId="11" borderId="1"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49" fontId="7" fillId="0" borderId="20" xfId="0" applyNumberFormat="1" applyFont="1" applyBorder="1" applyAlignment="1">
      <alignment horizontal="center" vertical="center" wrapText="1"/>
    </xf>
    <xf numFmtId="3" fontId="7" fillId="0" borderId="20" xfId="0" applyNumberFormat="1" applyFont="1" applyBorder="1" applyAlignment="1">
      <alignment horizontal="center" vertical="center"/>
    </xf>
    <xf numFmtId="0" fontId="0" fillId="0" borderId="1" xfId="0" applyBorder="1"/>
    <xf numFmtId="0" fontId="0" fillId="0" borderId="1" xfId="0" applyBorder="1" applyAlignment="1">
      <alignment horizontal="justify" vertical="center" wrapText="1"/>
    </xf>
    <xf numFmtId="0" fontId="0" fillId="0" borderId="1" xfId="0" applyBorder="1" applyAlignment="1">
      <alignment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8" xfId="0" applyFont="1" applyBorder="1" applyAlignment="1">
      <alignment horizontal="justify" vertical="center" wrapText="1"/>
    </xf>
    <xf numFmtId="10" fontId="5" fillId="0" borderId="1" xfId="0" applyNumberFormat="1" applyFont="1" applyBorder="1" applyAlignment="1">
      <alignment horizontal="center" vertical="center"/>
    </xf>
    <xf numFmtId="165" fontId="7" fillId="0" borderId="1" xfId="11" applyNumberFormat="1" applyFont="1" applyBorder="1" applyAlignment="1">
      <alignment horizontal="center" vertical="center" wrapText="1"/>
    </xf>
    <xf numFmtId="10" fontId="5" fillId="0" borderId="1" xfId="11" applyNumberFormat="1" applyFont="1" applyBorder="1" applyAlignment="1">
      <alignment horizontal="center" vertical="center"/>
    </xf>
    <xf numFmtId="0" fontId="29" fillId="0" borderId="1" xfId="0" applyFont="1" applyBorder="1" applyAlignment="1">
      <alignment horizontal="center" vertical="center"/>
    </xf>
    <xf numFmtId="0" fontId="16" fillId="9" borderId="1" xfId="0" applyFont="1" applyFill="1" applyBorder="1" applyAlignment="1">
      <alignment horizontal="center" vertical="center" wrapText="1"/>
    </xf>
    <xf numFmtId="9" fontId="7" fillId="0" borderId="1" xfId="11" applyFont="1" applyBorder="1" applyAlignment="1">
      <alignment horizontal="center" vertical="center"/>
    </xf>
    <xf numFmtId="9" fontId="0" fillId="0" borderId="0" xfId="11" applyFont="1" applyAlignment="1">
      <alignment horizontal="center" vertical="center"/>
    </xf>
    <xf numFmtId="9" fontId="0" fillId="0" borderId="1" xfId="11" applyFont="1" applyBorder="1" applyAlignment="1">
      <alignment horizontal="center" vertical="center"/>
    </xf>
    <xf numFmtId="0" fontId="0" fillId="12" borderId="1" xfId="0" applyFill="1" applyBorder="1" applyAlignment="1">
      <alignment horizontal="center" vertical="center" wrapText="1"/>
    </xf>
    <xf numFmtId="0" fontId="7" fillId="12" borderId="1" xfId="0" applyFont="1" applyFill="1" applyBorder="1" applyAlignment="1">
      <alignment horizontal="center" vertical="center" wrapText="1"/>
    </xf>
    <xf numFmtId="44" fontId="7" fillId="0" borderId="20" xfId="10" applyFont="1" applyBorder="1" applyAlignment="1">
      <alignment horizontal="center" vertical="center"/>
    </xf>
    <xf numFmtId="44" fontId="7" fillId="0" borderId="20" xfId="0" applyNumberFormat="1" applyFont="1" applyBorder="1" applyAlignment="1">
      <alignment horizontal="center" vertical="center"/>
    </xf>
    <xf numFmtId="9" fontId="7" fillId="0" borderId="20" xfId="11" applyFont="1" applyBorder="1" applyAlignment="1">
      <alignment horizontal="center" vertical="center"/>
    </xf>
    <xf numFmtId="166" fontId="0" fillId="0" borderId="0" xfId="0" applyNumberFormat="1" applyAlignment="1">
      <alignment horizontal="center" vertical="center" wrapText="1"/>
    </xf>
    <xf numFmtId="166" fontId="7" fillId="0" borderId="20" xfId="0" applyNumberFormat="1" applyFont="1" applyBorder="1" applyAlignment="1">
      <alignment horizontal="center" vertical="center"/>
    </xf>
    <xf numFmtId="165" fontId="7" fillId="0" borderId="20" xfId="11" applyNumberFormat="1" applyFont="1" applyBorder="1" applyAlignment="1">
      <alignment horizontal="center" vertical="center"/>
    </xf>
    <xf numFmtId="166" fontId="0" fillId="0" borderId="0" xfId="0" applyNumberFormat="1" applyAlignment="1">
      <alignment horizontal="left" vertical="center" wrapText="1"/>
    </xf>
    <xf numFmtId="44" fontId="0" fillId="0" borderId="1" xfId="10" applyFont="1" applyBorder="1" applyAlignment="1">
      <alignment vertical="center"/>
    </xf>
    <xf numFmtId="166" fontId="0" fillId="0" borderId="1" xfId="0" applyNumberFormat="1" applyBorder="1" applyAlignment="1">
      <alignment horizontal="left"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4" fillId="3"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2" borderId="1" xfId="0" applyFont="1" applyFill="1" applyBorder="1" applyAlignment="1">
      <alignment horizontal="left" vertical="center"/>
    </xf>
    <xf numFmtId="0" fontId="10"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xf>
    <xf numFmtId="0" fontId="15" fillId="0" borderId="1" xfId="0" applyFont="1"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4" fillId="0" borderId="3" xfId="0" applyFont="1" applyBorder="1" applyAlignment="1">
      <alignment horizont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4" fillId="2" borderId="1" xfId="0" applyFont="1" applyFill="1" applyBorder="1" applyAlignment="1">
      <alignment horizontal="center" vertical="center"/>
    </xf>
    <xf numFmtId="0" fontId="18" fillId="2" borderId="1" xfId="0" applyFont="1" applyFill="1" applyBorder="1" applyAlignment="1">
      <alignment horizontal="center"/>
    </xf>
    <xf numFmtId="0" fontId="19" fillId="2" borderId="1" xfId="0" applyFont="1" applyFill="1" applyBorder="1" applyAlignment="1">
      <alignment horizontal="center" vertical="center" wrapText="1"/>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justify" vertical="center" wrapText="1"/>
    </xf>
    <xf numFmtId="0" fontId="7" fillId="2" borderId="18" xfId="0" applyFont="1" applyFill="1" applyBorder="1" applyAlignment="1">
      <alignment horizontal="justify" vertical="center" wrapText="1"/>
    </xf>
    <xf numFmtId="0" fontId="7" fillId="2" borderId="20" xfId="0" applyFont="1" applyFill="1" applyBorder="1" applyAlignment="1">
      <alignment horizontal="center" vertical="center" wrapText="1"/>
    </xf>
    <xf numFmtId="0" fontId="7" fillId="2" borderId="20" xfId="0" applyFont="1" applyFill="1" applyBorder="1" applyAlignment="1">
      <alignment horizontal="justify"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8" xfId="0" applyFont="1" applyBorder="1" applyAlignment="1">
      <alignment horizontal="center" vertical="center" wrapText="1"/>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2" borderId="11" xfId="0" applyFont="1" applyFill="1" applyBorder="1" applyAlignment="1">
      <alignment horizontal="center"/>
    </xf>
    <xf numFmtId="0" fontId="7" fillId="2" borderId="12" xfId="0" applyFont="1" applyFill="1" applyBorder="1" applyAlignment="1">
      <alignment horizontal="center"/>
    </xf>
    <xf numFmtId="0" fontId="7" fillId="2" borderId="16" xfId="0" applyFont="1" applyFill="1" applyBorder="1" applyAlignment="1">
      <alignment horizontal="center"/>
    </xf>
    <xf numFmtId="0" fontId="7" fillId="2" borderId="17" xfId="0" applyFont="1" applyFill="1" applyBorder="1" applyAlignment="1">
      <alignment horizontal="center"/>
    </xf>
    <xf numFmtId="0" fontId="7" fillId="2" borderId="13" xfId="0" applyFont="1" applyFill="1" applyBorder="1" applyAlignment="1">
      <alignment horizontal="center"/>
    </xf>
    <xf numFmtId="0" fontId="7" fillId="2" borderId="15" xfId="0" applyFont="1" applyFill="1" applyBorder="1" applyAlignment="1">
      <alignment horizontal="center"/>
    </xf>
    <xf numFmtId="0" fontId="5" fillId="2" borderId="3"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44" fontId="0" fillId="0" borderId="1" xfId="0" applyNumberFormat="1" applyBorder="1" applyAlignment="1">
      <alignment horizontal="center" vertical="center"/>
    </xf>
    <xf numFmtId="0" fontId="0" fillId="0" borderId="1" xfId="0" applyBorder="1" applyAlignment="1">
      <alignment horizontal="center" vertical="center"/>
    </xf>
    <xf numFmtId="44" fontId="0" fillId="0" borderId="1" xfId="10" applyFont="1" applyBorder="1" applyAlignment="1">
      <alignment horizontal="center" vertical="center"/>
    </xf>
    <xf numFmtId="9" fontId="0" fillId="0" borderId="1" xfId="11" applyFont="1" applyBorder="1" applyAlignment="1">
      <alignment horizontal="center" vertical="center"/>
    </xf>
    <xf numFmtId="0" fontId="29" fillId="0" borderId="1" xfId="0" applyFont="1" applyBorder="1" applyAlignment="1">
      <alignment horizontal="center" vertical="center"/>
    </xf>
    <xf numFmtId="44" fontId="7" fillId="0" borderId="19" xfId="10" applyFont="1" applyBorder="1" applyAlignment="1">
      <alignment horizontal="center" vertical="center"/>
    </xf>
    <xf numFmtId="44" fontId="7" fillId="0" borderId="20" xfId="10" applyFont="1" applyBorder="1" applyAlignment="1">
      <alignment horizontal="center" vertical="center"/>
    </xf>
    <xf numFmtId="44" fontId="7" fillId="0" borderId="18" xfId="10" applyFont="1" applyBorder="1" applyAlignment="1">
      <alignment horizontal="center" vertical="center"/>
    </xf>
    <xf numFmtId="9" fontId="7" fillId="0" borderId="19" xfId="11" applyFont="1" applyBorder="1" applyAlignment="1">
      <alignment horizontal="center" vertical="center"/>
    </xf>
    <xf numFmtId="9" fontId="7" fillId="0" borderId="20" xfId="11" applyFont="1" applyBorder="1" applyAlignment="1">
      <alignment horizontal="center" vertical="center"/>
    </xf>
    <xf numFmtId="9" fontId="7" fillId="0" borderId="18" xfId="11" applyFont="1" applyBorder="1" applyAlignment="1">
      <alignment horizontal="center" vertical="center"/>
    </xf>
    <xf numFmtId="165" fontId="0" fillId="0" borderId="1" xfId="11" applyNumberFormat="1" applyFont="1" applyBorder="1" applyAlignment="1">
      <alignment horizontal="center" vertical="center"/>
    </xf>
    <xf numFmtId="166" fontId="7" fillId="0" borderId="19" xfId="9" applyNumberFormat="1" applyFont="1" applyBorder="1" applyAlignment="1">
      <alignment horizontal="center" vertical="center"/>
    </xf>
    <xf numFmtId="166" fontId="7" fillId="0" borderId="18" xfId="9" applyNumberFormat="1" applyFont="1" applyBorder="1" applyAlignment="1">
      <alignment horizontal="center" vertical="center"/>
    </xf>
    <xf numFmtId="43" fontId="7" fillId="0" borderId="19" xfId="9" applyFont="1" applyBorder="1" applyAlignment="1">
      <alignment horizontal="center" vertical="center"/>
    </xf>
    <xf numFmtId="43" fontId="7" fillId="0" borderId="18" xfId="9"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18" xfId="0" applyFont="1" applyBorder="1" applyAlignment="1">
      <alignment horizontal="center" vertical="center"/>
    </xf>
    <xf numFmtId="14" fontId="7" fillId="0" borderId="19" xfId="0" applyNumberFormat="1" applyFont="1" applyBorder="1" applyAlignment="1">
      <alignment horizontal="center" vertical="center"/>
    </xf>
    <xf numFmtId="43" fontId="7" fillId="0" borderId="20" xfId="9" applyFont="1" applyBorder="1" applyAlignment="1">
      <alignment horizontal="center" vertical="center"/>
    </xf>
    <xf numFmtId="44" fontId="7" fillId="0" borderId="19" xfId="0" applyNumberFormat="1" applyFont="1" applyBorder="1" applyAlignment="1">
      <alignment horizontal="center" vertical="center"/>
    </xf>
    <xf numFmtId="9" fontId="7" fillId="0" borderId="19" xfId="0" applyNumberFormat="1" applyFont="1" applyBorder="1" applyAlignment="1">
      <alignment horizontal="center" vertical="center"/>
    </xf>
    <xf numFmtId="9" fontId="7" fillId="0" borderId="18" xfId="0" applyNumberFormat="1" applyFont="1" applyBorder="1" applyAlignment="1">
      <alignment horizontal="center" vertical="center"/>
    </xf>
    <xf numFmtId="44" fontId="7" fillId="0" borderId="20" xfId="0" applyNumberFormat="1" applyFont="1" applyBorder="1" applyAlignment="1">
      <alignment horizontal="center" vertical="center"/>
    </xf>
    <xf numFmtId="44" fontId="7" fillId="0" borderId="18" xfId="0" applyNumberFormat="1" applyFont="1" applyBorder="1" applyAlignment="1">
      <alignment horizontal="center" vertical="center"/>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28" fillId="2" borderId="2"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8" fillId="2" borderId="4" xfId="0" applyFont="1" applyFill="1" applyBorder="1" applyAlignment="1">
      <alignment horizontal="left"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164" fontId="7" fillId="0" borderId="19" xfId="9" applyNumberFormat="1" applyFont="1" applyBorder="1" applyAlignment="1">
      <alignment horizontal="center" vertical="center"/>
    </xf>
    <xf numFmtId="164" fontId="7" fillId="0" borderId="20" xfId="9" applyNumberFormat="1" applyFont="1" applyBorder="1" applyAlignment="1">
      <alignment horizontal="center" vertical="center"/>
    </xf>
    <xf numFmtId="164" fontId="7" fillId="0" borderId="18" xfId="9" applyNumberFormat="1" applyFont="1" applyBorder="1" applyAlignment="1">
      <alignment horizontal="center" vertical="center"/>
    </xf>
    <xf numFmtId="164" fontId="7" fillId="0" borderId="19" xfId="0" applyNumberFormat="1" applyFont="1" applyBorder="1" applyAlignment="1">
      <alignment horizontal="center" vertical="center"/>
    </xf>
    <xf numFmtId="1" fontId="7" fillId="0" borderId="19" xfId="0" applyNumberFormat="1" applyFont="1" applyBorder="1" applyAlignment="1">
      <alignment horizontal="center" vertical="center" wrapText="1"/>
    </xf>
    <xf numFmtId="1" fontId="7" fillId="0" borderId="18" xfId="0" applyNumberFormat="1" applyFont="1" applyBorder="1" applyAlignment="1">
      <alignment horizontal="center" vertical="center" wrapText="1"/>
    </xf>
    <xf numFmtId="3" fontId="7" fillId="0" borderId="19" xfId="0" applyNumberFormat="1" applyFont="1" applyBorder="1" applyAlignment="1">
      <alignment horizontal="center" vertical="center"/>
    </xf>
    <xf numFmtId="3" fontId="7" fillId="0" borderId="18" xfId="0" applyNumberFormat="1" applyFont="1" applyBorder="1" applyAlignment="1">
      <alignment horizontal="center" vertical="center"/>
    </xf>
    <xf numFmtId="0" fontId="7" fillId="0" borderId="1" xfId="0" applyFont="1" applyBorder="1" applyAlignment="1">
      <alignment horizontal="center" vertical="center"/>
    </xf>
    <xf numFmtId="49" fontId="7" fillId="0" borderId="19"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49" fontId="7" fillId="2" borderId="19" xfId="0" applyNumberFormat="1" applyFont="1" applyFill="1" applyBorder="1" applyAlignment="1">
      <alignment horizontal="center" vertical="center" wrapText="1"/>
    </xf>
    <xf numFmtId="49" fontId="7" fillId="2" borderId="20" xfId="0" applyNumberFormat="1" applyFont="1" applyFill="1" applyBorder="1" applyAlignment="1">
      <alignment horizontal="center" vertical="center" wrapText="1"/>
    </xf>
    <xf numFmtId="49" fontId="7" fillId="2" borderId="18" xfId="0" applyNumberFormat="1" applyFont="1" applyFill="1" applyBorder="1" applyAlignment="1">
      <alignment horizontal="center" vertical="center" wrapText="1"/>
    </xf>
    <xf numFmtId="1" fontId="7" fillId="0" borderId="1" xfId="0" applyNumberFormat="1" applyFont="1" applyBorder="1" applyAlignment="1">
      <alignment horizontal="center" vertical="center"/>
    </xf>
    <xf numFmtId="49" fontId="7" fillId="2" borderId="19" xfId="0" applyNumberFormat="1" applyFont="1" applyFill="1" applyBorder="1" applyAlignment="1">
      <alignment horizontal="center" vertical="center"/>
    </xf>
    <xf numFmtId="49" fontId="7" fillId="2" borderId="20" xfId="0" applyNumberFormat="1" applyFont="1" applyFill="1" applyBorder="1" applyAlignment="1">
      <alignment horizontal="center" vertical="center"/>
    </xf>
    <xf numFmtId="49" fontId="7" fillId="2" borderId="18" xfId="0" applyNumberFormat="1" applyFont="1" applyFill="1" applyBorder="1" applyAlignment="1">
      <alignment horizontal="center" vertical="center"/>
    </xf>
    <xf numFmtId="9" fontId="7" fillId="0" borderId="20" xfId="0" applyNumberFormat="1"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18" xfId="0" applyFont="1" applyBorder="1" applyAlignment="1">
      <alignment vertical="center"/>
    </xf>
    <xf numFmtId="14" fontId="7" fillId="0" borderId="1" xfId="0" applyNumberFormat="1" applyFont="1" applyBorder="1" applyAlignment="1">
      <alignment horizontal="center" vertical="center"/>
    </xf>
    <xf numFmtId="43" fontId="7" fillId="0" borderId="1" xfId="0" applyNumberFormat="1" applyFont="1" applyBorder="1" applyAlignment="1">
      <alignment horizontal="center" vertical="center"/>
    </xf>
    <xf numFmtId="43" fontId="7" fillId="0" borderId="19" xfId="0" applyNumberFormat="1" applyFont="1" applyBorder="1" applyAlignment="1">
      <alignment horizontal="center" vertical="center"/>
    </xf>
    <xf numFmtId="43" fontId="7" fillId="0" borderId="20" xfId="0" applyNumberFormat="1" applyFont="1" applyBorder="1" applyAlignment="1">
      <alignment horizontal="center" vertical="center"/>
    </xf>
    <xf numFmtId="43" fontId="7" fillId="0" borderId="18" xfId="0" applyNumberFormat="1" applyFont="1" applyBorder="1" applyAlignment="1">
      <alignment horizontal="center" vertical="center"/>
    </xf>
    <xf numFmtId="43" fontId="7" fillId="0" borderId="1" xfId="9" applyFont="1" applyBorder="1" applyAlignment="1">
      <alignment horizontal="center" vertical="center"/>
    </xf>
    <xf numFmtId="14" fontId="7" fillId="0" borderId="20" xfId="0" applyNumberFormat="1" applyFont="1" applyBorder="1" applyAlignment="1">
      <alignment horizontal="center" vertical="center"/>
    </xf>
    <xf numFmtId="14" fontId="7" fillId="0" borderId="18" xfId="0" applyNumberFormat="1" applyFont="1" applyBorder="1" applyAlignment="1">
      <alignment horizontal="center" vertical="center"/>
    </xf>
    <xf numFmtId="164" fontId="7" fillId="0" borderId="20" xfId="0" applyNumberFormat="1" applyFont="1" applyBorder="1" applyAlignment="1">
      <alignment horizontal="center" vertical="center"/>
    </xf>
    <xf numFmtId="164" fontId="7" fillId="0" borderId="18" xfId="0" applyNumberFormat="1" applyFont="1" applyBorder="1" applyAlignment="1">
      <alignment horizontal="center" vertical="center"/>
    </xf>
    <xf numFmtId="0" fontId="20" fillId="5" borderId="2" xfId="1" applyFont="1" applyFill="1" applyBorder="1" applyAlignment="1">
      <alignment horizontal="center" vertical="center"/>
    </xf>
    <xf numFmtId="0" fontId="20" fillId="5" borderId="3" xfId="1" applyFont="1" applyFill="1" applyBorder="1" applyAlignment="1">
      <alignment horizontal="center" vertical="center"/>
    </xf>
    <xf numFmtId="0" fontId="20" fillId="5" borderId="4" xfId="1" applyFont="1" applyFill="1" applyBorder="1" applyAlignment="1">
      <alignment horizontal="center" vertical="center"/>
    </xf>
    <xf numFmtId="0" fontId="22" fillId="0" borderId="1" xfId="1" applyFont="1" applyBorder="1" applyAlignment="1">
      <alignment horizontal="center" vertical="center"/>
    </xf>
    <xf numFmtId="0" fontId="20" fillId="5" borderId="1" xfId="1" applyFont="1" applyFill="1" applyBorder="1" applyAlignment="1">
      <alignment horizontal="center" vertical="center"/>
    </xf>
    <xf numFmtId="0" fontId="22" fillId="0" borderId="1" xfId="1" applyFont="1" applyBorder="1" applyAlignment="1">
      <alignment horizontal="center" vertical="center" wrapText="1"/>
    </xf>
    <xf numFmtId="0" fontId="22" fillId="0" borderId="1" xfId="1" applyFont="1" applyBorder="1" applyAlignment="1">
      <alignment horizontal="center" wrapText="1"/>
    </xf>
    <xf numFmtId="0" fontId="20" fillId="5" borderId="6" xfId="1" applyFont="1" applyFill="1" applyBorder="1" applyAlignment="1">
      <alignment horizontal="center" vertical="center"/>
    </xf>
    <xf numFmtId="0" fontId="20" fillId="5" borderId="7" xfId="1" applyFont="1" applyFill="1" applyBorder="1" applyAlignment="1">
      <alignment horizontal="center" vertical="center"/>
    </xf>
    <xf numFmtId="0" fontId="20" fillId="5" borderId="8" xfId="1" applyFont="1" applyFill="1" applyBorder="1" applyAlignment="1">
      <alignment horizontal="center" vertical="center"/>
    </xf>
  </cellXfs>
  <cellStyles count="12">
    <cellStyle name="20% - Énfasis1" xfId="7" builtinId="30"/>
    <cellStyle name="BodyStyle" xfId="5"/>
    <cellStyle name="Estilo 1" xfId="8"/>
    <cellStyle name="HeaderStyle" xfId="4"/>
    <cellStyle name="Millares" xfId="9" builtinId="3"/>
    <cellStyle name="Millares 2" xfId="3"/>
    <cellStyle name="Moneda" xfId="10" builtinId="4"/>
    <cellStyle name="Moneda 2" xfId="2"/>
    <cellStyle name="Normal" xfId="0" builtinId="0"/>
    <cellStyle name="Normal 2" xfId="1"/>
    <cellStyle name="Numeric" xfId="6"/>
    <cellStyle name="Porcentaje" xfId="1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87"/>
  <sheetViews>
    <sheetView topLeftCell="A38" zoomScale="80" zoomScaleNormal="80" workbookViewId="0">
      <selection activeCell="A55" sqref="A55"/>
    </sheetView>
  </sheetViews>
  <sheetFormatPr baseColWidth="10" defaultColWidth="10.875" defaultRowHeight="15"/>
  <cols>
    <col min="1" max="1" width="34.125" style="16" customWidth="1"/>
    <col min="2" max="2" width="10.875" style="8"/>
    <col min="3" max="3" width="28.375" style="8" customWidth="1"/>
    <col min="4" max="4" width="21.375" style="8" customWidth="1"/>
    <col min="5" max="5" width="19.375" style="8" customWidth="1"/>
    <col min="6" max="6" width="27.375" style="8" customWidth="1"/>
    <col min="7" max="7" width="17.25" style="8" customWidth="1"/>
    <col min="8" max="8" width="27.375" style="8" customWidth="1"/>
    <col min="9" max="9" width="15.375" style="8" customWidth="1"/>
    <col min="10" max="10" width="17.875" style="8" customWidth="1"/>
    <col min="11" max="11" width="19.375" style="8" customWidth="1"/>
    <col min="12" max="12" width="25.375" style="8" customWidth="1"/>
    <col min="13" max="13" width="20.75" style="8" customWidth="1"/>
    <col min="14" max="15" width="10.875" style="8"/>
    <col min="16" max="16" width="16.75" style="8" customWidth="1"/>
    <col min="17" max="17" width="20.375" style="8" customWidth="1"/>
    <col min="18" max="18" width="18.75" style="8" customWidth="1"/>
    <col min="19" max="19" width="22.875" style="8" customWidth="1"/>
    <col min="20" max="20" width="22.125" style="8" customWidth="1"/>
    <col min="21" max="21" width="25.375" style="8" customWidth="1"/>
    <col min="22" max="22" width="21.125" style="8" customWidth="1"/>
    <col min="23" max="23" width="19.125" style="8" customWidth="1"/>
    <col min="24" max="24" width="17.375" style="8" customWidth="1"/>
    <col min="25" max="25" width="16.375" style="8" customWidth="1"/>
    <col min="26" max="26" width="16.25" style="8" customWidth="1"/>
    <col min="27" max="27" width="28.75" style="8" customWidth="1"/>
    <col min="28" max="28" width="19.375" style="8" customWidth="1"/>
    <col min="29" max="29" width="21.125" style="8" customWidth="1"/>
    <col min="30" max="30" width="21.875" style="8" customWidth="1"/>
    <col min="31" max="31" width="25.375" style="8" customWidth="1"/>
    <col min="32" max="32" width="22.25" style="8" customWidth="1"/>
    <col min="33" max="33" width="29.75" style="8" customWidth="1"/>
    <col min="34" max="34" width="18.75" style="8" customWidth="1"/>
    <col min="35" max="35" width="18.25" style="8" customWidth="1"/>
    <col min="36" max="36" width="22.25" style="8" customWidth="1"/>
    <col min="37" max="16384" width="10.875" style="8"/>
  </cols>
  <sheetData>
    <row r="1" spans="1:50" ht="54.75" customHeight="1">
      <c r="A1" s="182" t="s">
        <v>159</v>
      </c>
      <c r="B1" s="182"/>
      <c r="C1" s="182"/>
      <c r="D1" s="182"/>
      <c r="E1" s="182"/>
      <c r="F1" s="182"/>
      <c r="G1" s="182"/>
      <c r="H1" s="182"/>
    </row>
    <row r="2" spans="1:50" ht="33" customHeight="1">
      <c r="A2" s="165" t="s">
        <v>178</v>
      </c>
      <c r="B2" s="165"/>
      <c r="C2" s="165"/>
      <c r="D2" s="165"/>
      <c r="E2" s="165"/>
      <c r="F2" s="165"/>
      <c r="G2" s="165"/>
      <c r="H2" s="165"/>
      <c r="I2" s="9"/>
      <c r="J2" s="9"/>
      <c r="K2" s="9"/>
      <c r="L2" s="9"/>
      <c r="M2" s="9"/>
      <c r="N2" s="9"/>
      <c r="O2" s="9"/>
      <c r="P2" s="9"/>
      <c r="Q2" s="9"/>
      <c r="R2" s="9"/>
      <c r="S2" s="9"/>
      <c r="T2" s="9"/>
      <c r="U2" s="9"/>
      <c r="V2" s="9"/>
      <c r="W2" s="9"/>
      <c r="X2" s="9"/>
      <c r="Y2" s="9"/>
      <c r="Z2" s="9"/>
      <c r="AA2" s="10"/>
      <c r="AB2" s="10"/>
      <c r="AC2" s="10"/>
      <c r="AD2" s="10"/>
      <c r="AE2" s="10"/>
      <c r="AF2" s="10"/>
      <c r="AG2" s="11"/>
      <c r="AH2" s="11"/>
      <c r="AI2" s="11"/>
      <c r="AJ2" s="11"/>
      <c r="AK2" s="11"/>
      <c r="AL2" s="11"/>
      <c r="AM2" s="11"/>
      <c r="AN2" s="11"/>
      <c r="AO2" s="11"/>
      <c r="AP2" s="11"/>
      <c r="AQ2" s="9"/>
      <c r="AR2" s="9"/>
      <c r="AS2" s="9"/>
      <c r="AT2" s="9"/>
      <c r="AU2" s="9"/>
      <c r="AV2" s="9"/>
      <c r="AW2" s="9"/>
      <c r="AX2" s="9"/>
    </row>
    <row r="3" spans="1:50" ht="48" customHeight="1">
      <c r="A3" s="12" t="s">
        <v>93</v>
      </c>
      <c r="B3" s="161" t="s">
        <v>106</v>
      </c>
      <c r="C3" s="161"/>
      <c r="D3" s="161"/>
      <c r="E3" s="161"/>
      <c r="F3" s="161"/>
      <c r="G3" s="161"/>
      <c r="H3" s="161"/>
    </row>
    <row r="4" spans="1:50" ht="48" customHeight="1">
      <c r="A4" s="12" t="s">
        <v>165</v>
      </c>
      <c r="B4" s="154" t="s">
        <v>184</v>
      </c>
      <c r="C4" s="155"/>
      <c r="D4" s="155"/>
      <c r="E4" s="155"/>
      <c r="F4" s="155"/>
      <c r="G4" s="155"/>
      <c r="H4" s="156"/>
    </row>
    <row r="5" spans="1:50" ht="31.5" customHeight="1">
      <c r="A5" s="12" t="s">
        <v>183</v>
      </c>
      <c r="B5" s="161" t="s">
        <v>107</v>
      </c>
      <c r="C5" s="161"/>
      <c r="D5" s="161"/>
      <c r="E5" s="161"/>
      <c r="F5" s="161"/>
      <c r="G5" s="161"/>
      <c r="H5" s="161"/>
    </row>
    <row r="6" spans="1:50" ht="40.5" customHeight="1">
      <c r="A6" s="12" t="s">
        <v>81</v>
      </c>
      <c r="B6" s="154" t="s">
        <v>108</v>
      </c>
      <c r="C6" s="155"/>
      <c r="D6" s="155"/>
      <c r="E6" s="155"/>
      <c r="F6" s="155"/>
      <c r="G6" s="155"/>
      <c r="H6" s="156"/>
    </row>
    <row r="7" spans="1:50" ht="41.1" customHeight="1">
      <c r="A7" s="12" t="s">
        <v>99</v>
      </c>
      <c r="B7" s="161" t="s">
        <v>109</v>
      </c>
      <c r="C7" s="161"/>
      <c r="D7" s="161"/>
      <c r="E7" s="161"/>
      <c r="F7" s="161"/>
      <c r="G7" s="161"/>
      <c r="H7" s="161"/>
    </row>
    <row r="8" spans="1:50" ht="48.95" customHeight="1">
      <c r="A8" s="12" t="s">
        <v>33</v>
      </c>
      <c r="B8" s="161" t="s">
        <v>192</v>
      </c>
      <c r="C8" s="161"/>
      <c r="D8" s="161"/>
      <c r="E8" s="161"/>
      <c r="F8" s="161"/>
      <c r="G8" s="161"/>
      <c r="H8" s="161"/>
    </row>
    <row r="9" spans="1:50" ht="48.95" customHeight="1">
      <c r="A9" s="12" t="s">
        <v>193</v>
      </c>
      <c r="B9" s="154" t="s">
        <v>194</v>
      </c>
      <c r="C9" s="155"/>
      <c r="D9" s="155"/>
      <c r="E9" s="155"/>
      <c r="F9" s="155"/>
      <c r="G9" s="155"/>
      <c r="H9" s="156"/>
    </row>
    <row r="10" spans="1:50" ht="30">
      <c r="A10" s="12" t="s">
        <v>34</v>
      </c>
      <c r="B10" s="161" t="s">
        <v>110</v>
      </c>
      <c r="C10" s="161"/>
      <c r="D10" s="161"/>
      <c r="E10" s="161"/>
      <c r="F10" s="161"/>
      <c r="G10" s="161"/>
      <c r="H10" s="161"/>
    </row>
    <row r="11" spans="1:50" ht="30">
      <c r="A11" s="12" t="s">
        <v>8</v>
      </c>
      <c r="B11" s="161" t="s">
        <v>111</v>
      </c>
      <c r="C11" s="161"/>
      <c r="D11" s="161"/>
      <c r="E11" s="161"/>
      <c r="F11" s="161"/>
      <c r="G11" s="161"/>
      <c r="H11" s="161"/>
    </row>
    <row r="12" spans="1:50" ht="33.950000000000003" customHeight="1">
      <c r="A12" s="12" t="s">
        <v>82</v>
      </c>
      <c r="B12" s="161" t="s">
        <v>112</v>
      </c>
      <c r="C12" s="161"/>
      <c r="D12" s="161"/>
      <c r="E12" s="161"/>
      <c r="F12" s="161"/>
      <c r="G12" s="161"/>
      <c r="H12" s="161"/>
    </row>
    <row r="13" spans="1:50" ht="30">
      <c r="A13" s="12" t="s">
        <v>29</v>
      </c>
      <c r="B13" s="161" t="s">
        <v>113</v>
      </c>
      <c r="C13" s="161"/>
      <c r="D13" s="161"/>
      <c r="E13" s="161"/>
      <c r="F13" s="161"/>
      <c r="G13" s="161"/>
      <c r="H13" s="161"/>
    </row>
    <row r="14" spans="1:50" ht="30">
      <c r="A14" s="12" t="s">
        <v>103</v>
      </c>
      <c r="B14" s="161" t="s">
        <v>114</v>
      </c>
      <c r="C14" s="161"/>
      <c r="D14" s="161"/>
      <c r="E14" s="161"/>
      <c r="F14" s="161"/>
      <c r="G14" s="161"/>
      <c r="H14" s="161"/>
    </row>
    <row r="15" spans="1:50" ht="44.1" customHeight="1">
      <c r="A15" s="12" t="s">
        <v>100</v>
      </c>
      <c r="B15" s="161" t="s">
        <v>115</v>
      </c>
      <c r="C15" s="161"/>
      <c r="D15" s="161"/>
      <c r="E15" s="161"/>
      <c r="F15" s="161"/>
      <c r="G15" s="161"/>
      <c r="H15" s="161"/>
    </row>
    <row r="16" spans="1:50" ht="60">
      <c r="A16" s="12" t="s">
        <v>9</v>
      </c>
      <c r="B16" s="161" t="s">
        <v>116</v>
      </c>
      <c r="C16" s="161"/>
      <c r="D16" s="161"/>
      <c r="E16" s="161"/>
      <c r="F16" s="161"/>
      <c r="G16" s="161"/>
      <c r="H16" s="161"/>
    </row>
    <row r="17" spans="1:8" ht="58.5" customHeight="1">
      <c r="A17" s="12" t="s">
        <v>30</v>
      </c>
      <c r="B17" s="161" t="s">
        <v>117</v>
      </c>
      <c r="C17" s="161"/>
      <c r="D17" s="161"/>
      <c r="E17" s="161"/>
      <c r="F17" s="161"/>
      <c r="G17" s="161"/>
      <c r="H17" s="161"/>
    </row>
    <row r="18" spans="1:8" ht="30">
      <c r="A18" s="12" t="s">
        <v>83</v>
      </c>
      <c r="B18" s="161" t="s">
        <v>118</v>
      </c>
      <c r="C18" s="161"/>
      <c r="D18" s="161"/>
      <c r="E18" s="161"/>
      <c r="F18" s="161"/>
      <c r="G18" s="161"/>
      <c r="H18" s="161"/>
    </row>
    <row r="19" spans="1:8" ht="30" customHeight="1">
      <c r="A19" s="179"/>
      <c r="B19" s="180"/>
      <c r="C19" s="180"/>
      <c r="D19" s="180"/>
      <c r="E19" s="180"/>
      <c r="F19" s="180"/>
      <c r="G19" s="180"/>
      <c r="H19" s="181"/>
    </row>
    <row r="20" spans="1:8" ht="37.5" customHeight="1">
      <c r="A20" s="165" t="s">
        <v>179</v>
      </c>
      <c r="B20" s="165"/>
      <c r="C20" s="165"/>
      <c r="D20" s="165"/>
      <c r="E20" s="165"/>
      <c r="F20" s="165"/>
      <c r="G20" s="165"/>
      <c r="H20" s="165"/>
    </row>
    <row r="21" spans="1:8" ht="117" customHeight="1">
      <c r="A21" s="162" t="s">
        <v>35</v>
      </c>
      <c r="B21" s="162"/>
      <c r="C21" s="162"/>
      <c r="D21" s="162"/>
      <c r="E21" s="162"/>
      <c r="F21" s="162"/>
      <c r="G21" s="162"/>
      <c r="H21" s="162"/>
    </row>
    <row r="22" spans="1:8" ht="117" customHeight="1">
      <c r="A22" s="12" t="s">
        <v>99</v>
      </c>
      <c r="B22" s="161" t="s">
        <v>109</v>
      </c>
      <c r="C22" s="161"/>
      <c r="D22" s="161"/>
      <c r="E22" s="161"/>
      <c r="F22" s="161"/>
      <c r="G22" s="161"/>
      <c r="H22" s="161"/>
    </row>
    <row r="23" spans="1:8" ht="167.1" customHeight="1">
      <c r="A23" s="12" t="s">
        <v>84</v>
      </c>
      <c r="B23" s="162" t="s">
        <v>119</v>
      </c>
      <c r="C23" s="162"/>
      <c r="D23" s="162"/>
      <c r="E23" s="162"/>
      <c r="F23" s="162"/>
      <c r="G23" s="162"/>
      <c r="H23" s="162"/>
    </row>
    <row r="24" spans="1:8" ht="69.75" customHeight="1">
      <c r="A24" s="12" t="s">
        <v>185</v>
      </c>
      <c r="B24" s="162" t="s">
        <v>120</v>
      </c>
      <c r="C24" s="162"/>
      <c r="D24" s="162"/>
      <c r="E24" s="162"/>
      <c r="F24" s="162"/>
      <c r="G24" s="162"/>
      <c r="H24" s="162"/>
    </row>
    <row r="25" spans="1:8" ht="60" customHeight="1">
      <c r="A25" s="12" t="s">
        <v>186</v>
      </c>
      <c r="B25" s="162" t="s">
        <v>122</v>
      </c>
      <c r="C25" s="162"/>
      <c r="D25" s="162"/>
      <c r="E25" s="162"/>
      <c r="F25" s="162"/>
      <c r="G25" s="162"/>
      <c r="H25" s="162"/>
    </row>
    <row r="26" spans="1:8" ht="24.75" customHeight="1">
      <c r="A26" s="13" t="s">
        <v>86</v>
      </c>
      <c r="B26" s="163" t="s">
        <v>121</v>
      </c>
      <c r="C26" s="163"/>
      <c r="D26" s="163"/>
      <c r="E26" s="163"/>
      <c r="F26" s="163"/>
      <c r="G26" s="163"/>
      <c r="H26" s="163"/>
    </row>
    <row r="27" spans="1:8" ht="26.25" customHeight="1">
      <c r="A27" s="13" t="s">
        <v>87</v>
      </c>
      <c r="B27" s="163" t="s">
        <v>101</v>
      </c>
      <c r="C27" s="163"/>
      <c r="D27" s="163"/>
      <c r="E27" s="163"/>
      <c r="F27" s="163"/>
      <c r="G27" s="163"/>
      <c r="H27" s="163"/>
    </row>
    <row r="28" spans="1:8" ht="53.25" customHeight="1">
      <c r="A28" s="12" t="s">
        <v>166</v>
      </c>
      <c r="B28" s="162" t="s">
        <v>172</v>
      </c>
      <c r="C28" s="162"/>
      <c r="D28" s="162"/>
      <c r="E28" s="162"/>
      <c r="F28" s="162"/>
      <c r="G28" s="162"/>
      <c r="H28" s="162"/>
    </row>
    <row r="29" spans="1:8" ht="45" customHeight="1">
      <c r="A29" s="12" t="s">
        <v>168</v>
      </c>
      <c r="B29" s="157" t="s">
        <v>173</v>
      </c>
      <c r="C29" s="158"/>
      <c r="D29" s="158"/>
      <c r="E29" s="158"/>
      <c r="F29" s="158"/>
      <c r="G29" s="158"/>
      <c r="H29" s="159"/>
    </row>
    <row r="30" spans="1:8" ht="45" customHeight="1">
      <c r="A30" s="12" t="s">
        <v>167</v>
      </c>
      <c r="B30" s="157" t="s">
        <v>174</v>
      </c>
      <c r="C30" s="158"/>
      <c r="D30" s="158"/>
      <c r="E30" s="158"/>
      <c r="F30" s="158"/>
      <c r="G30" s="158"/>
      <c r="H30" s="159"/>
    </row>
    <row r="31" spans="1:8" ht="45" customHeight="1">
      <c r="A31" s="12" t="s">
        <v>157</v>
      </c>
      <c r="B31" s="157" t="s">
        <v>175</v>
      </c>
      <c r="C31" s="158"/>
      <c r="D31" s="158"/>
      <c r="E31" s="158"/>
      <c r="F31" s="158"/>
      <c r="G31" s="158"/>
      <c r="H31" s="159"/>
    </row>
    <row r="32" spans="1:8" ht="33" customHeight="1">
      <c r="A32" s="13" t="s">
        <v>187</v>
      </c>
      <c r="B32" s="162" t="s">
        <v>123</v>
      </c>
      <c r="C32" s="162"/>
      <c r="D32" s="162"/>
      <c r="E32" s="162"/>
      <c r="F32" s="162"/>
      <c r="G32" s="162"/>
      <c r="H32" s="162"/>
    </row>
    <row r="33" spans="1:8" ht="39" customHeight="1">
      <c r="A33" s="12" t="s">
        <v>88</v>
      </c>
      <c r="B33" s="163" t="s">
        <v>176</v>
      </c>
      <c r="C33" s="163"/>
      <c r="D33" s="163"/>
      <c r="E33" s="163"/>
      <c r="F33" s="163"/>
      <c r="G33" s="163"/>
      <c r="H33" s="163"/>
    </row>
    <row r="34" spans="1:8" ht="39" customHeight="1">
      <c r="A34" s="165" t="s">
        <v>213</v>
      </c>
      <c r="B34" s="165"/>
      <c r="C34" s="165"/>
      <c r="D34" s="165"/>
      <c r="E34" s="165"/>
      <c r="F34" s="165"/>
      <c r="G34" s="165"/>
      <c r="H34" s="165"/>
    </row>
    <row r="35" spans="1:8" ht="79.5" customHeight="1">
      <c r="A35" s="154" t="s">
        <v>214</v>
      </c>
      <c r="B35" s="155"/>
      <c r="C35" s="155"/>
      <c r="D35" s="155"/>
      <c r="E35" s="155"/>
      <c r="F35" s="155"/>
      <c r="G35" s="155"/>
      <c r="H35" s="156"/>
    </row>
    <row r="36" spans="1:8" ht="33" customHeight="1">
      <c r="A36" s="12" t="s">
        <v>26</v>
      </c>
      <c r="B36" s="162" t="s">
        <v>146</v>
      </c>
      <c r="C36" s="162"/>
      <c r="D36" s="162"/>
      <c r="E36" s="162"/>
      <c r="F36" s="162"/>
      <c r="G36" s="162"/>
      <c r="H36" s="162"/>
    </row>
    <row r="37" spans="1:8" ht="33" customHeight="1">
      <c r="A37" s="12" t="s">
        <v>27</v>
      </c>
      <c r="B37" s="162" t="s">
        <v>147</v>
      </c>
      <c r="C37" s="162"/>
      <c r="D37" s="162"/>
      <c r="E37" s="162"/>
      <c r="F37" s="162"/>
      <c r="G37" s="162"/>
      <c r="H37" s="162"/>
    </row>
    <row r="38" spans="1:8" ht="33" customHeight="1">
      <c r="A38" s="21"/>
      <c r="B38" s="22"/>
      <c r="C38" s="22"/>
      <c r="D38" s="22"/>
      <c r="E38" s="22"/>
      <c r="F38" s="22"/>
      <c r="G38" s="22"/>
      <c r="H38" s="23"/>
    </row>
    <row r="39" spans="1:8" ht="34.5" customHeight="1">
      <c r="A39" s="165" t="s">
        <v>180</v>
      </c>
      <c r="B39" s="165"/>
      <c r="C39" s="165"/>
      <c r="D39" s="165"/>
      <c r="E39" s="165"/>
      <c r="F39" s="165"/>
      <c r="G39" s="165"/>
      <c r="H39" s="165"/>
    </row>
    <row r="40" spans="1:8" ht="34.5" customHeight="1">
      <c r="A40" s="12" t="s">
        <v>10</v>
      </c>
      <c r="B40" s="162" t="s">
        <v>124</v>
      </c>
      <c r="C40" s="162"/>
      <c r="D40" s="162"/>
      <c r="E40" s="162"/>
      <c r="F40" s="162"/>
      <c r="G40" s="162"/>
      <c r="H40" s="162"/>
    </row>
    <row r="41" spans="1:8" ht="29.25" customHeight="1">
      <c r="A41" s="12" t="s">
        <v>11</v>
      </c>
      <c r="B41" s="162" t="s">
        <v>125</v>
      </c>
      <c r="C41" s="162"/>
      <c r="D41" s="162"/>
      <c r="E41" s="162"/>
      <c r="F41" s="162"/>
      <c r="G41" s="162"/>
      <c r="H41" s="162"/>
    </row>
    <row r="42" spans="1:8" ht="42" customHeight="1">
      <c r="A42" s="12" t="s">
        <v>148</v>
      </c>
      <c r="B42" s="162" t="s">
        <v>196</v>
      </c>
      <c r="C42" s="162"/>
      <c r="D42" s="162"/>
      <c r="E42" s="162"/>
      <c r="F42" s="162"/>
      <c r="G42" s="162"/>
      <c r="H42" s="162"/>
    </row>
    <row r="43" spans="1:8" ht="42" customHeight="1">
      <c r="A43" s="12" t="s">
        <v>198</v>
      </c>
      <c r="B43" s="157" t="s">
        <v>199</v>
      </c>
      <c r="C43" s="158"/>
      <c r="D43" s="158"/>
      <c r="E43" s="158"/>
      <c r="F43" s="158"/>
      <c r="G43" s="158"/>
      <c r="H43" s="159"/>
    </row>
    <row r="44" spans="1:8" ht="42" customHeight="1">
      <c r="A44" s="12" t="s">
        <v>149</v>
      </c>
      <c r="B44" s="157" t="s">
        <v>200</v>
      </c>
      <c r="C44" s="158"/>
      <c r="D44" s="158"/>
      <c r="E44" s="158"/>
      <c r="F44" s="158"/>
      <c r="G44" s="158"/>
      <c r="H44" s="159"/>
    </row>
    <row r="45" spans="1:8" ht="42" customHeight="1">
      <c r="A45" s="12" t="s">
        <v>201</v>
      </c>
      <c r="B45" s="157" t="s">
        <v>203</v>
      </c>
      <c r="C45" s="158"/>
      <c r="D45" s="158"/>
      <c r="E45" s="158"/>
      <c r="F45" s="158"/>
      <c r="G45" s="158"/>
      <c r="H45" s="159"/>
    </row>
    <row r="46" spans="1:8" ht="86.1" customHeight="1">
      <c r="A46" s="14" t="s">
        <v>205</v>
      </c>
      <c r="B46" s="168" t="s">
        <v>126</v>
      </c>
      <c r="C46" s="168"/>
      <c r="D46" s="168"/>
      <c r="E46" s="168"/>
      <c r="F46" s="168"/>
      <c r="G46" s="168"/>
      <c r="H46" s="168"/>
    </row>
    <row r="47" spans="1:8" ht="39.75" customHeight="1">
      <c r="A47" s="14" t="s">
        <v>209</v>
      </c>
      <c r="B47" s="176" t="s">
        <v>215</v>
      </c>
      <c r="C47" s="177"/>
      <c r="D47" s="177"/>
      <c r="E47" s="177"/>
      <c r="F47" s="177"/>
      <c r="G47" s="177"/>
      <c r="H47" s="178"/>
    </row>
    <row r="48" spans="1:8" ht="31.5" customHeight="1">
      <c r="A48" s="14" t="s">
        <v>12</v>
      </c>
      <c r="B48" s="168" t="s">
        <v>204</v>
      </c>
      <c r="C48" s="168"/>
      <c r="D48" s="168"/>
      <c r="E48" s="168"/>
      <c r="F48" s="168"/>
      <c r="G48" s="168"/>
      <c r="H48" s="168"/>
    </row>
    <row r="49" spans="1:8" ht="30">
      <c r="A49" s="14" t="s">
        <v>206</v>
      </c>
      <c r="B49" s="168" t="s">
        <v>127</v>
      </c>
      <c r="C49" s="168"/>
      <c r="D49" s="168"/>
      <c r="E49" s="168"/>
      <c r="F49" s="168"/>
      <c r="G49" s="168"/>
      <c r="H49" s="168"/>
    </row>
    <row r="50" spans="1:8" ht="43.5" customHeight="1">
      <c r="A50" s="14" t="s">
        <v>14</v>
      </c>
      <c r="B50" s="168" t="s">
        <v>128</v>
      </c>
      <c r="C50" s="168"/>
      <c r="D50" s="168"/>
      <c r="E50" s="168"/>
      <c r="F50" s="168"/>
      <c r="G50" s="168"/>
      <c r="H50" s="168"/>
    </row>
    <row r="51" spans="1:8" ht="40.5" customHeight="1">
      <c r="A51" s="14" t="s">
        <v>15</v>
      </c>
      <c r="B51" s="168" t="s">
        <v>129</v>
      </c>
      <c r="C51" s="168"/>
      <c r="D51" s="168"/>
      <c r="E51" s="168"/>
      <c r="F51" s="168"/>
      <c r="G51" s="168"/>
      <c r="H51" s="168"/>
    </row>
    <row r="52" spans="1:8" ht="75.75" customHeight="1">
      <c r="A52" s="15" t="s">
        <v>16</v>
      </c>
      <c r="B52" s="164" t="s">
        <v>130</v>
      </c>
      <c r="C52" s="164"/>
      <c r="D52" s="164"/>
      <c r="E52" s="164"/>
      <c r="F52" s="164"/>
      <c r="G52" s="164"/>
      <c r="H52" s="164"/>
    </row>
    <row r="53" spans="1:8" ht="41.25" customHeight="1">
      <c r="A53" s="15" t="s">
        <v>17</v>
      </c>
      <c r="B53" s="164" t="s">
        <v>131</v>
      </c>
      <c r="C53" s="164"/>
      <c r="D53" s="164"/>
      <c r="E53" s="164"/>
      <c r="F53" s="164"/>
      <c r="G53" s="164"/>
      <c r="H53" s="164"/>
    </row>
    <row r="54" spans="1:8" ht="47.45" customHeight="1">
      <c r="A54" s="15" t="s">
        <v>164</v>
      </c>
      <c r="B54" s="164" t="s">
        <v>132</v>
      </c>
      <c r="C54" s="164"/>
      <c r="D54" s="164"/>
      <c r="E54" s="164"/>
      <c r="F54" s="164"/>
      <c r="G54" s="164"/>
      <c r="H54" s="164"/>
    </row>
    <row r="55" spans="1:8" ht="57.6" customHeight="1">
      <c r="A55" s="15" t="s">
        <v>36</v>
      </c>
      <c r="B55" s="164" t="s">
        <v>133</v>
      </c>
      <c r="C55" s="164"/>
      <c r="D55" s="164"/>
      <c r="E55" s="164"/>
      <c r="F55" s="164"/>
      <c r="G55" s="164"/>
      <c r="H55" s="164"/>
    </row>
    <row r="56" spans="1:8" ht="31.5" customHeight="1">
      <c r="A56" s="15" t="s">
        <v>104</v>
      </c>
      <c r="B56" s="164" t="s">
        <v>134</v>
      </c>
      <c r="C56" s="164"/>
      <c r="D56" s="164"/>
      <c r="E56" s="164"/>
      <c r="F56" s="164"/>
      <c r="G56" s="164"/>
      <c r="H56" s="164"/>
    </row>
    <row r="57" spans="1:8" ht="70.5" customHeight="1">
      <c r="A57" s="15" t="s">
        <v>105</v>
      </c>
      <c r="B57" s="164" t="s">
        <v>135</v>
      </c>
      <c r="C57" s="164"/>
      <c r="D57" s="164"/>
      <c r="E57" s="164"/>
      <c r="F57" s="164"/>
      <c r="G57" s="164"/>
      <c r="H57" s="164"/>
    </row>
    <row r="58" spans="1:8" ht="33.75" customHeight="1">
      <c r="A58" s="169"/>
      <c r="B58" s="169"/>
      <c r="C58" s="169"/>
      <c r="D58" s="169"/>
      <c r="E58" s="169"/>
      <c r="F58" s="169"/>
      <c r="G58" s="169"/>
      <c r="H58" s="170"/>
    </row>
    <row r="59" spans="1:8" ht="32.25" customHeight="1">
      <c r="A59" s="160" t="s">
        <v>182</v>
      </c>
      <c r="B59" s="160"/>
      <c r="C59" s="160"/>
      <c r="D59" s="160"/>
      <c r="E59" s="160"/>
      <c r="F59" s="160"/>
      <c r="G59" s="160"/>
      <c r="H59" s="160"/>
    </row>
    <row r="60" spans="1:8" ht="34.5" customHeight="1">
      <c r="A60" s="12" t="s">
        <v>22</v>
      </c>
      <c r="B60" s="166" t="s">
        <v>141</v>
      </c>
      <c r="C60" s="166"/>
      <c r="D60" s="166"/>
      <c r="E60" s="166"/>
      <c r="F60" s="166"/>
      <c r="G60" s="166"/>
      <c r="H60" s="166"/>
    </row>
    <row r="61" spans="1:8" ht="60" customHeight="1">
      <c r="A61" s="12" t="s">
        <v>32</v>
      </c>
      <c r="B61" s="175" t="s">
        <v>142</v>
      </c>
      <c r="C61" s="175"/>
      <c r="D61" s="175"/>
      <c r="E61" s="175"/>
      <c r="F61" s="175"/>
      <c r="G61" s="175"/>
      <c r="H61" s="175"/>
    </row>
    <row r="62" spans="1:8" ht="41.25" customHeight="1">
      <c r="A62" s="12" t="s">
        <v>207</v>
      </c>
      <c r="B62" s="172" t="s">
        <v>208</v>
      </c>
      <c r="C62" s="173"/>
      <c r="D62" s="173"/>
      <c r="E62" s="173"/>
      <c r="F62" s="173"/>
      <c r="G62" s="173"/>
      <c r="H62" s="174"/>
    </row>
    <row r="63" spans="1:8" ht="42" customHeight="1">
      <c r="A63" s="12" t="s">
        <v>23</v>
      </c>
      <c r="B63" s="162" t="s">
        <v>143</v>
      </c>
      <c r="C63" s="162"/>
      <c r="D63" s="162"/>
      <c r="E63" s="162"/>
      <c r="F63" s="162"/>
      <c r="G63" s="162"/>
      <c r="H63" s="162"/>
    </row>
    <row r="64" spans="1:8" ht="31.5" customHeight="1">
      <c r="A64" s="12" t="s">
        <v>24</v>
      </c>
      <c r="B64" s="166" t="s">
        <v>144</v>
      </c>
      <c r="C64" s="166"/>
      <c r="D64" s="166"/>
      <c r="E64" s="166"/>
      <c r="F64" s="166"/>
      <c r="G64" s="166"/>
      <c r="H64" s="166"/>
    </row>
    <row r="65" spans="1:8" ht="45.75" customHeight="1">
      <c r="A65" s="12" t="s">
        <v>25</v>
      </c>
      <c r="B65" s="166" t="s">
        <v>145</v>
      </c>
      <c r="C65" s="166"/>
      <c r="D65" s="166"/>
      <c r="E65" s="166"/>
      <c r="F65" s="166"/>
      <c r="G65" s="166"/>
      <c r="H65" s="166"/>
    </row>
    <row r="66" spans="1:8" ht="30.75" customHeight="1">
      <c r="A66" s="171"/>
      <c r="B66" s="171"/>
      <c r="C66" s="171"/>
      <c r="D66" s="171"/>
      <c r="E66" s="171"/>
      <c r="F66" s="171"/>
      <c r="G66" s="171"/>
      <c r="H66" s="171"/>
    </row>
    <row r="67" spans="1:8" ht="34.5" customHeight="1">
      <c r="A67" s="160" t="s">
        <v>181</v>
      </c>
      <c r="B67" s="160"/>
      <c r="C67" s="160"/>
      <c r="D67" s="160"/>
      <c r="E67" s="160"/>
      <c r="F67" s="160"/>
      <c r="G67" s="160"/>
      <c r="H67" s="160"/>
    </row>
    <row r="68" spans="1:8" ht="39.75" customHeight="1">
      <c r="A68" s="15" t="s">
        <v>19</v>
      </c>
      <c r="B68" s="166" t="s">
        <v>136</v>
      </c>
      <c r="C68" s="166"/>
      <c r="D68" s="166"/>
      <c r="E68" s="166"/>
      <c r="F68" s="166"/>
      <c r="G68" s="166"/>
      <c r="H68" s="166"/>
    </row>
    <row r="69" spans="1:8" ht="39.75" customHeight="1">
      <c r="A69" s="15" t="s">
        <v>13</v>
      </c>
      <c r="B69" s="166" t="s">
        <v>137</v>
      </c>
      <c r="C69" s="166"/>
      <c r="D69" s="166"/>
      <c r="E69" s="166"/>
      <c r="F69" s="166"/>
      <c r="G69" s="166"/>
      <c r="H69" s="166"/>
    </row>
    <row r="70" spans="1:8" ht="42" customHeight="1">
      <c r="A70" s="15" t="s">
        <v>18</v>
      </c>
      <c r="B70" s="164" t="s">
        <v>138</v>
      </c>
      <c r="C70" s="164"/>
      <c r="D70" s="164"/>
      <c r="E70" s="164"/>
      <c r="F70" s="164"/>
      <c r="G70" s="164"/>
      <c r="H70" s="164"/>
    </row>
    <row r="71" spans="1:8" ht="33.75" customHeight="1">
      <c r="A71" s="15" t="s">
        <v>20</v>
      </c>
      <c r="B71" s="166" t="s">
        <v>139</v>
      </c>
      <c r="C71" s="166"/>
      <c r="D71" s="166"/>
      <c r="E71" s="166"/>
      <c r="F71" s="166"/>
      <c r="G71" s="166"/>
      <c r="H71" s="166"/>
    </row>
    <row r="72" spans="1:8" ht="33" customHeight="1">
      <c r="A72" s="15" t="s">
        <v>21</v>
      </c>
      <c r="B72" s="166" t="s">
        <v>140</v>
      </c>
      <c r="C72" s="166"/>
      <c r="D72" s="166"/>
      <c r="E72" s="166"/>
      <c r="F72" s="166"/>
      <c r="G72" s="166"/>
      <c r="H72" s="166"/>
    </row>
    <row r="73" spans="1:8" ht="33.75" customHeight="1">
      <c r="A73" s="167"/>
      <c r="B73" s="167"/>
      <c r="C73" s="167"/>
      <c r="D73" s="167"/>
      <c r="E73" s="167"/>
      <c r="F73" s="167"/>
      <c r="G73" s="167"/>
      <c r="H73" s="167"/>
    </row>
    <row r="74" spans="1:8" ht="54.75" customHeight="1"/>
    <row r="76" spans="1:8" ht="134.44999999999999" customHeight="1"/>
    <row r="77" spans="1:8" ht="64.5" customHeight="1"/>
    <row r="78" spans="1:8" ht="49.5" customHeight="1"/>
    <row r="87" ht="40.5" customHeight="1"/>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7"/>
  <sheetViews>
    <sheetView topLeftCell="P7" zoomScale="60" zoomScaleNormal="60" workbookViewId="0">
      <pane ySplit="1" topLeftCell="A27" activePane="bottomLeft" state="frozen"/>
      <selection activeCell="O7" sqref="O7"/>
      <selection pane="bottomLeft" activeCell="V27" sqref="V27"/>
    </sheetView>
  </sheetViews>
  <sheetFormatPr baseColWidth="10" defaultColWidth="11.375" defaultRowHeight="18"/>
  <cols>
    <col min="1" max="1" width="26.375" style="3" customWidth="1"/>
    <col min="2" max="2" width="63.125" style="3" customWidth="1"/>
    <col min="3" max="4" width="22.375" style="3" customWidth="1"/>
    <col min="5" max="5" width="23.125" style="3" customWidth="1"/>
    <col min="6" max="7" width="23.75" style="3" customWidth="1"/>
    <col min="8" max="8" width="27.125" style="3" customWidth="1"/>
    <col min="9" max="9" width="27.75" style="49" customWidth="1"/>
    <col min="10" max="10" width="31.125" style="49" customWidth="1"/>
    <col min="11" max="12" width="35.125" style="49" customWidth="1"/>
    <col min="13" max="13" width="26.875" style="49" customWidth="1"/>
    <col min="14" max="14" width="64" style="49" customWidth="1"/>
    <col min="15" max="15" width="27.375" style="50" customWidth="1"/>
    <col min="16" max="17" width="28.125" style="51" customWidth="1"/>
    <col min="18" max="19" width="30.25" style="3" customWidth="1"/>
    <col min="20" max="20" width="19.75" style="3" customWidth="1"/>
    <col min="21" max="21" width="18.25" style="3" customWidth="1"/>
    <col min="22" max="23" width="18" style="3" customWidth="1"/>
    <col min="24" max="24" width="30.25" style="3" customWidth="1"/>
    <col min="25" max="25" width="32.25" style="3" customWidth="1"/>
    <col min="26" max="26" width="27.375" style="3" customWidth="1"/>
    <col min="27" max="27" width="0" style="3" hidden="1" customWidth="1"/>
    <col min="28" max="16384" width="11.375" style="3"/>
  </cols>
  <sheetData>
    <row r="1" spans="1:26" ht="21" customHeight="1">
      <c r="A1" s="187"/>
      <c r="B1" s="187"/>
      <c r="C1" s="188" t="s">
        <v>1</v>
      </c>
      <c r="D1" s="188"/>
      <c r="E1" s="188"/>
      <c r="F1" s="188"/>
      <c r="G1" s="188"/>
      <c r="H1" s="188"/>
      <c r="I1" s="188"/>
      <c r="J1" s="188"/>
      <c r="K1" s="188"/>
      <c r="L1" s="188"/>
      <c r="M1" s="188"/>
      <c r="N1" s="188"/>
      <c r="O1" s="188"/>
      <c r="P1" s="188"/>
      <c r="Q1" s="188"/>
      <c r="R1" s="188"/>
      <c r="S1" s="188"/>
      <c r="T1" s="188"/>
      <c r="U1" s="188"/>
      <c r="V1" s="188"/>
      <c r="W1" s="188"/>
      <c r="X1" s="188"/>
      <c r="Y1" s="27" t="s">
        <v>217</v>
      </c>
    </row>
    <row r="2" spans="1:26" ht="21" customHeight="1">
      <c r="A2" s="187"/>
      <c r="B2" s="187"/>
      <c r="C2" s="188" t="s">
        <v>2</v>
      </c>
      <c r="D2" s="188"/>
      <c r="E2" s="188"/>
      <c r="F2" s="188"/>
      <c r="G2" s="188"/>
      <c r="H2" s="188"/>
      <c r="I2" s="188"/>
      <c r="J2" s="188"/>
      <c r="K2" s="188"/>
      <c r="L2" s="188"/>
      <c r="M2" s="188"/>
      <c r="N2" s="188"/>
      <c r="O2" s="188"/>
      <c r="P2" s="188"/>
      <c r="Q2" s="188"/>
      <c r="R2" s="188"/>
      <c r="S2" s="188"/>
      <c r="T2" s="188"/>
      <c r="U2" s="188"/>
      <c r="V2" s="188"/>
      <c r="W2" s="188"/>
      <c r="X2" s="188"/>
      <c r="Y2" s="27" t="s">
        <v>3</v>
      </c>
    </row>
    <row r="3" spans="1:26" ht="21" customHeight="1">
      <c r="A3" s="187"/>
      <c r="B3" s="187"/>
      <c r="C3" s="188" t="s">
        <v>4</v>
      </c>
      <c r="D3" s="188"/>
      <c r="E3" s="188"/>
      <c r="F3" s="188"/>
      <c r="G3" s="188"/>
      <c r="H3" s="188"/>
      <c r="I3" s="188"/>
      <c r="J3" s="188"/>
      <c r="K3" s="188"/>
      <c r="L3" s="188"/>
      <c r="M3" s="188"/>
      <c r="N3" s="188"/>
      <c r="O3" s="188"/>
      <c r="P3" s="188"/>
      <c r="Q3" s="188"/>
      <c r="R3" s="188"/>
      <c r="S3" s="188"/>
      <c r="T3" s="188"/>
      <c r="U3" s="188"/>
      <c r="V3" s="188"/>
      <c r="W3" s="188"/>
      <c r="X3" s="188"/>
      <c r="Y3" s="27" t="s">
        <v>216</v>
      </c>
    </row>
    <row r="4" spans="1:26" ht="21" customHeight="1">
      <c r="A4" s="187"/>
      <c r="B4" s="187"/>
      <c r="C4" s="188" t="s">
        <v>158</v>
      </c>
      <c r="D4" s="188"/>
      <c r="E4" s="188"/>
      <c r="F4" s="188"/>
      <c r="G4" s="188"/>
      <c r="H4" s="188"/>
      <c r="I4" s="188"/>
      <c r="J4" s="188"/>
      <c r="K4" s="188"/>
      <c r="L4" s="188"/>
      <c r="M4" s="188"/>
      <c r="N4" s="188"/>
      <c r="O4" s="188"/>
      <c r="P4" s="188"/>
      <c r="Q4" s="188"/>
      <c r="R4" s="188"/>
      <c r="S4" s="188"/>
      <c r="T4" s="188"/>
      <c r="U4" s="188"/>
      <c r="V4" s="188"/>
      <c r="W4" s="188"/>
      <c r="X4" s="188"/>
      <c r="Y4" s="27" t="s">
        <v>219</v>
      </c>
    </row>
    <row r="5" spans="1:26" ht="26.25" customHeight="1">
      <c r="A5" s="186" t="s">
        <v>170</v>
      </c>
      <c r="B5" s="186"/>
      <c r="C5" s="189" t="s">
        <v>405</v>
      </c>
      <c r="D5" s="190"/>
      <c r="E5" s="190"/>
      <c r="F5" s="190"/>
      <c r="G5" s="190"/>
      <c r="H5" s="190"/>
      <c r="I5" s="190"/>
      <c r="J5" s="190"/>
      <c r="K5" s="190"/>
      <c r="L5" s="190"/>
      <c r="M5" s="190"/>
      <c r="N5" s="190"/>
      <c r="O5" s="190"/>
      <c r="P5" s="190"/>
      <c r="Q5" s="190"/>
      <c r="R5" s="190"/>
      <c r="S5" s="190"/>
      <c r="T5" s="190"/>
      <c r="U5" s="190"/>
      <c r="V5" s="190"/>
      <c r="W5" s="190"/>
      <c r="X5" s="190"/>
      <c r="Y5" s="20"/>
    </row>
    <row r="6" spans="1:26" ht="39" customHeight="1">
      <c r="A6" s="183" t="s">
        <v>160</v>
      </c>
      <c r="B6" s="184"/>
      <c r="C6" s="184"/>
      <c r="D6" s="184"/>
      <c r="E6" s="184"/>
      <c r="F6" s="184"/>
      <c r="G6" s="184"/>
      <c r="H6" s="184"/>
      <c r="I6" s="184"/>
      <c r="J6" s="184"/>
      <c r="K6" s="184"/>
      <c r="L6" s="184"/>
      <c r="M6" s="184"/>
      <c r="N6" s="184"/>
      <c r="O6" s="184"/>
      <c r="P6" s="184"/>
      <c r="Q6" s="184"/>
      <c r="R6" s="184"/>
      <c r="S6" s="184"/>
      <c r="T6" s="184"/>
      <c r="U6" s="184"/>
      <c r="V6" s="184"/>
      <c r="W6" s="184"/>
      <c r="X6" s="184"/>
      <c r="Y6" s="185"/>
    </row>
    <row r="7" spans="1:26" ht="78.75" customHeight="1">
      <c r="A7" s="2" t="s">
        <v>93</v>
      </c>
      <c r="B7" s="2" t="s">
        <v>165</v>
      </c>
      <c r="C7" s="2" t="s">
        <v>156</v>
      </c>
      <c r="D7" s="2" t="s">
        <v>28</v>
      </c>
      <c r="E7" s="2" t="s">
        <v>102</v>
      </c>
      <c r="F7" s="2" t="s">
        <v>7</v>
      </c>
      <c r="G7" s="2" t="s">
        <v>193</v>
      </c>
      <c r="H7" s="2" t="s">
        <v>34</v>
      </c>
      <c r="I7" s="2" t="s">
        <v>8</v>
      </c>
      <c r="J7" s="18" t="s">
        <v>155</v>
      </c>
      <c r="K7" s="2" t="s">
        <v>98</v>
      </c>
      <c r="L7" s="2" t="s">
        <v>97</v>
      </c>
      <c r="M7" s="2" t="s">
        <v>177</v>
      </c>
      <c r="N7" s="2" t="s">
        <v>9</v>
      </c>
      <c r="O7" s="2" t="s">
        <v>30</v>
      </c>
      <c r="P7" s="2" t="s">
        <v>31</v>
      </c>
      <c r="Q7" s="115" t="s">
        <v>491</v>
      </c>
      <c r="R7" s="2" t="s">
        <v>162</v>
      </c>
      <c r="S7" s="116" t="s">
        <v>492</v>
      </c>
      <c r="T7" s="115" t="s">
        <v>493</v>
      </c>
      <c r="U7" s="115" t="s">
        <v>494</v>
      </c>
      <c r="V7" s="115" t="s">
        <v>495</v>
      </c>
      <c r="W7" s="115" t="s">
        <v>496</v>
      </c>
      <c r="X7" s="2" t="s">
        <v>163</v>
      </c>
      <c r="Y7" s="2" t="s">
        <v>161</v>
      </c>
      <c r="Z7" s="17"/>
    </row>
    <row r="8" spans="1:26" ht="114.75" customHeight="1">
      <c r="A8" s="196" t="s">
        <v>273</v>
      </c>
      <c r="B8" s="198" t="s">
        <v>406</v>
      </c>
      <c r="C8" s="196" t="s">
        <v>247</v>
      </c>
      <c r="D8" s="196" t="s">
        <v>248</v>
      </c>
      <c r="E8" s="196" t="s">
        <v>290</v>
      </c>
      <c r="F8" s="191" t="s">
        <v>289</v>
      </c>
      <c r="G8" s="192" t="s">
        <v>387</v>
      </c>
      <c r="H8" s="42" t="s">
        <v>291</v>
      </c>
      <c r="I8" s="46" t="s">
        <v>256</v>
      </c>
      <c r="J8" s="42" t="s">
        <v>258</v>
      </c>
      <c r="K8" s="43" t="s">
        <v>292</v>
      </c>
      <c r="L8" s="47">
        <v>0.8</v>
      </c>
      <c r="M8" s="46" t="s">
        <v>189</v>
      </c>
      <c r="N8" s="42" t="s">
        <v>393</v>
      </c>
      <c r="O8" s="42">
        <v>2198</v>
      </c>
      <c r="P8" s="42">
        <v>549</v>
      </c>
      <c r="Q8" s="42">
        <v>1136</v>
      </c>
      <c r="R8" s="42">
        <v>549</v>
      </c>
      <c r="S8" s="42">
        <v>0</v>
      </c>
      <c r="T8" s="42">
        <f>+S8</f>
        <v>0</v>
      </c>
      <c r="U8" s="42">
        <f>+T8+Q8</f>
        <v>1136</v>
      </c>
      <c r="V8" s="117">
        <f>+T8/R8*L8</f>
        <v>0</v>
      </c>
      <c r="W8" s="117">
        <f>+U8/O8*L8</f>
        <v>0.41346678798908099</v>
      </c>
      <c r="X8" s="42">
        <v>550</v>
      </c>
      <c r="Y8" s="42">
        <v>550</v>
      </c>
    </row>
    <row r="9" spans="1:26" ht="106.5" customHeight="1">
      <c r="A9" s="197"/>
      <c r="B9" s="199"/>
      <c r="C9" s="197"/>
      <c r="D9" s="197"/>
      <c r="E9" s="197"/>
      <c r="F9" s="191"/>
      <c r="G9" s="192"/>
      <c r="H9" s="43" t="s">
        <v>490</v>
      </c>
      <c r="I9" s="46" t="s">
        <v>256</v>
      </c>
      <c r="J9" s="48" t="s">
        <v>258</v>
      </c>
      <c r="K9" s="43" t="s">
        <v>293</v>
      </c>
      <c r="L9" s="47">
        <v>0.2</v>
      </c>
      <c r="M9" s="46" t="s">
        <v>189</v>
      </c>
      <c r="N9" s="42" t="s">
        <v>294</v>
      </c>
      <c r="O9" s="42">
        <v>4</v>
      </c>
      <c r="P9" s="48">
        <v>1</v>
      </c>
      <c r="Q9" s="42">
        <v>1</v>
      </c>
      <c r="R9" s="48">
        <v>1</v>
      </c>
      <c r="S9" s="48">
        <v>0.1</v>
      </c>
      <c r="T9" s="42">
        <f>+S9</f>
        <v>0.1</v>
      </c>
      <c r="U9" s="42">
        <f>+T9+Q9</f>
        <v>1.1000000000000001</v>
      </c>
      <c r="V9" s="117">
        <f>+T9/R9*L9</f>
        <v>2.0000000000000004E-2</v>
      </c>
      <c r="W9" s="117">
        <f>+U9/O9*L9</f>
        <v>5.5000000000000007E-2</v>
      </c>
      <c r="X9" s="48">
        <v>1</v>
      </c>
      <c r="Y9" s="48">
        <v>1</v>
      </c>
    </row>
    <row r="10" spans="1:26" ht="35.25" customHeight="1">
      <c r="A10" s="78"/>
      <c r="B10" s="79"/>
      <c r="C10" s="78"/>
      <c r="D10" s="78"/>
      <c r="E10" s="78"/>
      <c r="F10" s="42"/>
      <c r="G10" s="82"/>
      <c r="H10" s="43"/>
      <c r="I10" s="46"/>
      <c r="J10" s="48"/>
      <c r="K10" s="43"/>
      <c r="L10" s="113">
        <f>L8+L9</f>
        <v>1</v>
      </c>
      <c r="M10" s="46"/>
      <c r="N10" s="205" t="s">
        <v>489</v>
      </c>
      <c r="O10" s="206"/>
      <c r="P10" s="206"/>
      <c r="Q10" s="207"/>
      <c r="R10" s="48"/>
      <c r="S10" s="48"/>
      <c r="T10" s="48"/>
      <c r="U10" s="48"/>
      <c r="V10" s="114">
        <f>+V8+V9</f>
        <v>2.0000000000000004E-2</v>
      </c>
      <c r="W10" s="114">
        <f>+W8+W9</f>
        <v>0.46846678798908098</v>
      </c>
      <c r="X10" s="48"/>
      <c r="Y10" s="48"/>
    </row>
    <row r="11" spans="1:26" ht="54.75" customHeight="1">
      <c r="A11" s="196" t="s">
        <v>273</v>
      </c>
      <c r="B11" s="198" t="s">
        <v>406</v>
      </c>
      <c r="C11" s="196" t="s">
        <v>247</v>
      </c>
      <c r="D11" s="196" t="s">
        <v>248</v>
      </c>
      <c r="E11" s="202" t="s">
        <v>272</v>
      </c>
      <c r="F11" s="191" t="s">
        <v>271</v>
      </c>
      <c r="G11" s="193" t="s">
        <v>388</v>
      </c>
      <c r="H11" s="42" t="s">
        <v>274</v>
      </c>
      <c r="I11" s="46" t="s">
        <v>256</v>
      </c>
      <c r="J11" s="46" t="s">
        <v>258</v>
      </c>
      <c r="K11" s="42" t="s">
        <v>278</v>
      </c>
      <c r="L11" s="47">
        <v>0.6</v>
      </c>
      <c r="M11" s="46" t="s">
        <v>189</v>
      </c>
      <c r="N11" s="42" t="s">
        <v>392</v>
      </c>
      <c r="O11" s="42">
        <v>80</v>
      </c>
      <c r="P11" s="42">
        <v>20</v>
      </c>
      <c r="Q11" s="42">
        <v>39</v>
      </c>
      <c r="R11" s="42">
        <v>20</v>
      </c>
      <c r="S11" s="42">
        <v>1</v>
      </c>
      <c r="T11" s="42">
        <f>+S11</f>
        <v>1</v>
      </c>
      <c r="U11" s="42">
        <f>+T11+Q11</f>
        <v>40</v>
      </c>
      <c r="V11" s="136">
        <f>+T11/R11*L11</f>
        <v>0.03</v>
      </c>
      <c r="W11" s="136">
        <f>+U11/O11*L11</f>
        <v>0.3</v>
      </c>
      <c r="X11" s="42">
        <v>20</v>
      </c>
      <c r="Y11" s="42">
        <v>20</v>
      </c>
    </row>
    <row r="12" spans="1:26" ht="68.25" customHeight="1">
      <c r="A12" s="200"/>
      <c r="B12" s="201"/>
      <c r="C12" s="200"/>
      <c r="D12" s="200"/>
      <c r="E12" s="203"/>
      <c r="F12" s="191"/>
      <c r="G12" s="193"/>
      <c r="H12" s="43" t="s">
        <v>275</v>
      </c>
      <c r="I12" s="46" t="s">
        <v>256</v>
      </c>
      <c r="J12" s="46" t="s">
        <v>258</v>
      </c>
      <c r="K12" s="43" t="s">
        <v>279</v>
      </c>
      <c r="L12" s="47">
        <v>0.15</v>
      </c>
      <c r="M12" s="46" t="s">
        <v>189</v>
      </c>
      <c r="N12" s="42" t="s">
        <v>282</v>
      </c>
      <c r="O12" s="42">
        <v>20</v>
      </c>
      <c r="P12" s="48">
        <v>2</v>
      </c>
      <c r="Q12" s="48">
        <v>3</v>
      </c>
      <c r="R12" s="48">
        <v>6</v>
      </c>
      <c r="S12" s="48">
        <v>0.6</v>
      </c>
      <c r="T12" s="42">
        <f t="shared" ref="T12:T14" si="0">+S12</f>
        <v>0.6</v>
      </c>
      <c r="U12" s="42">
        <f>+T12+Q12</f>
        <v>3.6</v>
      </c>
      <c r="V12" s="136">
        <f>+T12/R12*L12</f>
        <v>1.4999999999999998E-2</v>
      </c>
      <c r="W12" s="136">
        <f t="shared" ref="W12:W14" si="1">+U12/O12*L12</f>
        <v>2.7E-2</v>
      </c>
      <c r="X12" s="48">
        <v>7</v>
      </c>
      <c r="Y12" s="48">
        <v>5</v>
      </c>
    </row>
    <row r="13" spans="1:26" ht="57">
      <c r="A13" s="200"/>
      <c r="B13" s="201"/>
      <c r="C13" s="200"/>
      <c r="D13" s="200"/>
      <c r="E13" s="203"/>
      <c r="F13" s="191"/>
      <c r="G13" s="193"/>
      <c r="H13" s="43" t="s">
        <v>276</v>
      </c>
      <c r="I13" s="46" t="s">
        <v>256</v>
      </c>
      <c r="J13" s="46" t="s">
        <v>258</v>
      </c>
      <c r="K13" s="43" t="s">
        <v>280</v>
      </c>
      <c r="L13" s="47">
        <v>0.15</v>
      </c>
      <c r="M13" s="46" t="s">
        <v>189</v>
      </c>
      <c r="N13" s="42" t="s">
        <v>267</v>
      </c>
      <c r="O13" s="42">
        <v>40</v>
      </c>
      <c r="P13" s="48">
        <v>5</v>
      </c>
      <c r="Q13" s="48">
        <v>5</v>
      </c>
      <c r="R13" s="48">
        <v>12</v>
      </c>
      <c r="S13" s="48">
        <v>1.2</v>
      </c>
      <c r="T13" s="42">
        <f t="shared" si="0"/>
        <v>1.2</v>
      </c>
      <c r="U13" s="42">
        <f t="shared" ref="U13:U14" si="2">+T13+Q13</f>
        <v>6.2</v>
      </c>
      <c r="V13" s="136">
        <f t="shared" ref="V13" si="3">+T13/R13*L13</f>
        <v>1.4999999999999998E-2</v>
      </c>
      <c r="W13" s="136">
        <f t="shared" si="1"/>
        <v>2.325E-2</v>
      </c>
      <c r="X13" s="48">
        <v>13</v>
      </c>
      <c r="Y13" s="48">
        <v>10</v>
      </c>
    </row>
    <row r="14" spans="1:26" ht="85.5">
      <c r="A14" s="197"/>
      <c r="B14" s="199"/>
      <c r="C14" s="197"/>
      <c r="D14" s="197"/>
      <c r="E14" s="204"/>
      <c r="F14" s="191"/>
      <c r="G14" s="193"/>
      <c r="H14" s="43" t="s">
        <v>277</v>
      </c>
      <c r="I14" s="46" t="s">
        <v>256</v>
      </c>
      <c r="J14" s="46" t="s">
        <v>258</v>
      </c>
      <c r="K14" s="43" t="s">
        <v>281</v>
      </c>
      <c r="L14" s="47">
        <v>0.1</v>
      </c>
      <c r="M14" s="46" t="s">
        <v>189</v>
      </c>
      <c r="N14" s="42" t="s">
        <v>392</v>
      </c>
      <c r="O14" s="42">
        <v>16</v>
      </c>
      <c r="P14" s="48">
        <v>2</v>
      </c>
      <c r="Q14" s="48">
        <v>2</v>
      </c>
      <c r="R14" s="48">
        <v>5</v>
      </c>
      <c r="S14" s="48">
        <v>1</v>
      </c>
      <c r="T14" s="42">
        <f t="shared" si="0"/>
        <v>1</v>
      </c>
      <c r="U14" s="42">
        <f t="shared" si="2"/>
        <v>3</v>
      </c>
      <c r="V14" s="136">
        <f>+T14/R14*L14</f>
        <v>2.0000000000000004E-2</v>
      </c>
      <c r="W14" s="136">
        <f t="shared" si="1"/>
        <v>1.8750000000000003E-2</v>
      </c>
      <c r="X14" s="48">
        <v>5</v>
      </c>
      <c r="Y14" s="48">
        <v>4</v>
      </c>
    </row>
    <row r="15" spans="1:26" ht="37.5" customHeight="1">
      <c r="A15" s="78"/>
      <c r="B15" s="79"/>
      <c r="C15" s="78"/>
      <c r="D15" s="78"/>
      <c r="E15" s="81"/>
      <c r="F15" s="61"/>
      <c r="G15" s="93"/>
      <c r="H15" s="58"/>
      <c r="I15" s="60"/>
      <c r="J15" s="60"/>
      <c r="K15" s="58"/>
      <c r="L15" s="118">
        <f>L11+L12+L13+L14</f>
        <v>1</v>
      </c>
      <c r="M15" s="60"/>
      <c r="N15" s="205" t="s">
        <v>497</v>
      </c>
      <c r="O15" s="206"/>
      <c r="P15" s="206"/>
      <c r="Q15" s="207"/>
      <c r="R15" s="48"/>
      <c r="S15" s="48"/>
      <c r="T15" s="48"/>
      <c r="U15" s="48"/>
      <c r="V15" s="135">
        <f>(V11+V12+V13+V14)</f>
        <v>0.08</v>
      </c>
      <c r="W15" s="120">
        <f>SUM(W11:W14)</f>
        <v>0.36899999999999999</v>
      </c>
      <c r="X15" s="48"/>
      <c r="Y15" s="48"/>
    </row>
    <row r="16" spans="1:26" ht="135" customHeight="1">
      <c r="A16" s="58" t="s">
        <v>246</v>
      </c>
      <c r="B16" s="73" t="s">
        <v>406</v>
      </c>
      <c r="C16" s="58" t="s">
        <v>247</v>
      </c>
      <c r="D16" s="58" t="s">
        <v>248</v>
      </c>
      <c r="E16" s="58" t="s">
        <v>249</v>
      </c>
      <c r="F16" s="58" t="s">
        <v>268</v>
      </c>
      <c r="G16" s="62" t="s">
        <v>389</v>
      </c>
      <c r="H16" s="61" t="s">
        <v>269</v>
      </c>
      <c r="I16" s="60" t="s">
        <v>256</v>
      </c>
      <c r="J16" s="60">
        <v>0</v>
      </c>
      <c r="K16" s="58" t="s">
        <v>270</v>
      </c>
      <c r="L16" s="59">
        <v>1</v>
      </c>
      <c r="M16" s="60" t="s">
        <v>189</v>
      </c>
      <c r="N16" s="42" t="s">
        <v>392</v>
      </c>
      <c r="O16" s="42">
        <v>4</v>
      </c>
      <c r="P16" s="48">
        <v>1</v>
      </c>
      <c r="Q16" s="48">
        <v>1</v>
      </c>
      <c r="R16" s="48">
        <v>1</v>
      </c>
      <c r="S16" s="48">
        <v>0.1</v>
      </c>
      <c r="T16" s="48">
        <f>+S16</f>
        <v>0.1</v>
      </c>
      <c r="U16" s="48">
        <f>+T16+Q16</f>
        <v>1.1000000000000001</v>
      </c>
      <c r="V16" s="117">
        <f>+T16/R16*L16</f>
        <v>0.1</v>
      </c>
      <c r="W16" s="117">
        <f>+U16/O16*L16</f>
        <v>0.27500000000000002</v>
      </c>
      <c r="X16" s="48">
        <v>1</v>
      </c>
      <c r="Y16" s="48">
        <v>1</v>
      </c>
    </row>
    <row r="17" spans="1:27" ht="37.5" customHeight="1">
      <c r="A17" s="58"/>
      <c r="B17" s="73"/>
      <c r="C17" s="58"/>
      <c r="D17" s="58"/>
      <c r="E17" s="58"/>
      <c r="F17" s="58"/>
      <c r="G17" s="62"/>
      <c r="H17" s="61"/>
      <c r="I17" s="60"/>
      <c r="J17" s="60"/>
      <c r="K17" s="58"/>
      <c r="L17" s="118">
        <f>+L16</f>
        <v>1</v>
      </c>
      <c r="M17" s="60"/>
      <c r="N17" s="205" t="s">
        <v>498</v>
      </c>
      <c r="O17" s="206"/>
      <c r="P17" s="206"/>
      <c r="Q17" s="207"/>
      <c r="R17" s="48"/>
      <c r="S17" s="48"/>
      <c r="T17" s="48"/>
      <c r="U17" s="48"/>
      <c r="V17" s="114">
        <f>+V16</f>
        <v>0.1</v>
      </c>
      <c r="W17" s="114">
        <f>+W16</f>
        <v>0.27500000000000002</v>
      </c>
      <c r="X17" s="48"/>
      <c r="Y17" s="48"/>
    </row>
    <row r="18" spans="1:27" s="45" customFormat="1" ht="225" customHeight="1">
      <c r="A18" s="196" t="s">
        <v>246</v>
      </c>
      <c r="B18" s="198" t="s">
        <v>406</v>
      </c>
      <c r="C18" s="196" t="s">
        <v>247</v>
      </c>
      <c r="D18" s="196" t="s">
        <v>248</v>
      </c>
      <c r="E18" s="196" t="s">
        <v>249</v>
      </c>
      <c r="F18" s="195" t="s">
        <v>250</v>
      </c>
      <c r="G18" s="194" t="s">
        <v>390</v>
      </c>
      <c r="H18" s="42" t="s">
        <v>251</v>
      </c>
      <c r="I18" s="43" t="s">
        <v>256</v>
      </c>
      <c r="J18" s="43" t="s">
        <v>257</v>
      </c>
      <c r="K18" s="42" t="s">
        <v>259</v>
      </c>
      <c r="L18" s="44">
        <v>0.25</v>
      </c>
      <c r="M18" s="43" t="s">
        <v>189</v>
      </c>
      <c r="N18" s="42" t="s">
        <v>264</v>
      </c>
      <c r="O18" s="42">
        <v>138</v>
      </c>
      <c r="P18" s="42">
        <v>0</v>
      </c>
      <c r="Q18" s="42">
        <v>0</v>
      </c>
      <c r="R18" s="42">
        <f>10+33</f>
        <v>43</v>
      </c>
      <c r="S18" s="42">
        <v>0</v>
      </c>
      <c r="T18" s="42">
        <f>+S18</f>
        <v>0</v>
      </c>
      <c r="U18" s="42">
        <f>+T18+Q18</f>
        <v>0</v>
      </c>
      <c r="V18" s="117">
        <f>+T18/R18*L18</f>
        <v>0</v>
      </c>
      <c r="W18" s="117">
        <f>+U18/O18*L18</f>
        <v>0</v>
      </c>
      <c r="X18" s="42">
        <f>36+10</f>
        <v>46</v>
      </c>
      <c r="Y18" s="42">
        <f>39+10</f>
        <v>49</v>
      </c>
    </row>
    <row r="19" spans="1:27" ht="71.25">
      <c r="A19" s="200"/>
      <c r="B19" s="201"/>
      <c r="C19" s="200"/>
      <c r="D19" s="200"/>
      <c r="E19" s="200"/>
      <c r="F19" s="195"/>
      <c r="G19" s="194"/>
      <c r="H19" s="42" t="s">
        <v>252</v>
      </c>
      <c r="I19" s="46" t="s">
        <v>256</v>
      </c>
      <c r="J19" s="46" t="s">
        <v>258</v>
      </c>
      <c r="K19" s="42" t="s">
        <v>260</v>
      </c>
      <c r="L19" s="47">
        <v>0.25</v>
      </c>
      <c r="M19" s="46" t="s">
        <v>189</v>
      </c>
      <c r="N19" s="42" t="s">
        <v>265</v>
      </c>
      <c r="O19" s="42">
        <v>8</v>
      </c>
      <c r="P19" s="48">
        <v>2</v>
      </c>
      <c r="Q19" s="48">
        <v>2</v>
      </c>
      <c r="R19" s="48">
        <v>2</v>
      </c>
      <c r="S19" s="48">
        <v>0.2</v>
      </c>
      <c r="T19" s="42">
        <f t="shared" ref="T19:T22" si="4">+S19</f>
        <v>0.2</v>
      </c>
      <c r="U19" s="42">
        <f>+T19+Q19</f>
        <v>2.2000000000000002</v>
      </c>
      <c r="V19" s="136">
        <f>+T19/R19*L19</f>
        <v>2.5000000000000001E-2</v>
      </c>
      <c r="W19" s="136">
        <f>+U19/O19*L19</f>
        <v>6.8750000000000006E-2</v>
      </c>
      <c r="X19" s="48">
        <v>2</v>
      </c>
      <c r="Y19" s="48">
        <v>2</v>
      </c>
      <c r="AA19" s="3" t="s">
        <v>188</v>
      </c>
    </row>
    <row r="20" spans="1:27" ht="63" customHeight="1">
      <c r="A20" s="200"/>
      <c r="B20" s="201"/>
      <c r="C20" s="200"/>
      <c r="D20" s="200"/>
      <c r="E20" s="200"/>
      <c r="F20" s="195"/>
      <c r="G20" s="194"/>
      <c r="H20" s="42" t="s">
        <v>253</v>
      </c>
      <c r="I20" s="46" t="s">
        <v>256</v>
      </c>
      <c r="J20" s="46" t="s">
        <v>258</v>
      </c>
      <c r="K20" s="42" t="s">
        <v>261</v>
      </c>
      <c r="L20" s="47">
        <v>0.2</v>
      </c>
      <c r="M20" s="46" t="s">
        <v>189</v>
      </c>
      <c r="N20" s="42" t="s">
        <v>266</v>
      </c>
      <c r="O20" s="42">
        <v>4</v>
      </c>
      <c r="P20" s="48">
        <v>1</v>
      </c>
      <c r="Q20" s="48">
        <v>1</v>
      </c>
      <c r="R20" s="48">
        <v>1</v>
      </c>
      <c r="S20" s="48">
        <v>0.05</v>
      </c>
      <c r="T20" s="42">
        <f t="shared" si="4"/>
        <v>0.05</v>
      </c>
      <c r="U20" s="42">
        <f>+T20+Q20</f>
        <v>1.05</v>
      </c>
      <c r="V20" s="136">
        <f t="shared" ref="V20:V22" si="5">+T20/R20*L20</f>
        <v>1.0000000000000002E-2</v>
      </c>
      <c r="W20" s="136">
        <f>+U20/O20*L20</f>
        <v>5.2500000000000005E-2</v>
      </c>
      <c r="X20" s="48">
        <v>1</v>
      </c>
      <c r="Y20" s="48">
        <v>1</v>
      </c>
      <c r="AA20" s="3" t="s">
        <v>189</v>
      </c>
    </row>
    <row r="21" spans="1:27" ht="57">
      <c r="A21" s="200"/>
      <c r="B21" s="201"/>
      <c r="C21" s="200"/>
      <c r="D21" s="200"/>
      <c r="E21" s="200"/>
      <c r="F21" s="195"/>
      <c r="G21" s="194"/>
      <c r="H21" s="42" t="s">
        <v>254</v>
      </c>
      <c r="I21" s="46" t="s">
        <v>256</v>
      </c>
      <c r="J21" s="46" t="s">
        <v>258</v>
      </c>
      <c r="K21" s="42" t="s">
        <v>262</v>
      </c>
      <c r="L21" s="47">
        <v>0.15</v>
      </c>
      <c r="M21" s="46" t="s">
        <v>189</v>
      </c>
      <c r="N21" s="42" t="s">
        <v>392</v>
      </c>
      <c r="O21" s="42">
        <v>4</v>
      </c>
      <c r="P21" s="48" t="s">
        <v>394</v>
      </c>
      <c r="Q21" s="48">
        <v>0</v>
      </c>
      <c r="R21" s="48">
        <v>2</v>
      </c>
      <c r="S21" s="48">
        <v>0.2</v>
      </c>
      <c r="T21" s="42">
        <f t="shared" si="4"/>
        <v>0.2</v>
      </c>
      <c r="U21" s="42">
        <f>+T21+Q21</f>
        <v>0.2</v>
      </c>
      <c r="V21" s="136">
        <f t="shared" si="5"/>
        <v>1.4999999999999999E-2</v>
      </c>
      <c r="W21" s="136">
        <f t="shared" ref="W21:W22" si="6">+U21/O21*L21</f>
        <v>7.4999999999999997E-3</v>
      </c>
      <c r="X21" s="48">
        <v>1</v>
      </c>
      <c r="Y21" s="48">
        <v>1</v>
      </c>
    </row>
    <row r="22" spans="1:27" ht="81" customHeight="1">
      <c r="A22" s="200"/>
      <c r="B22" s="201"/>
      <c r="C22" s="200"/>
      <c r="D22" s="200"/>
      <c r="E22" s="200"/>
      <c r="F22" s="195"/>
      <c r="G22" s="194"/>
      <c r="H22" s="42" t="s">
        <v>255</v>
      </c>
      <c r="I22" s="46" t="s">
        <v>256</v>
      </c>
      <c r="J22" s="46" t="s">
        <v>258</v>
      </c>
      <c r="K22" s="42" t="s">
        <v>263</v>
      </c>
      <c r="L22" s="47">
        <v>0.15</v>
      </c>
      <c r="M22" s="46" t="s">
        <v>189</v>
      </c>
      <c r="N22" s="42" t="s">
        <v>267</v>
      </c>
      <c r="O22" s="42">
        <v>4</v>
      </c>
      <c r="P22" s="48" t="s">
        <v>394</v>
      </c>
      <c r="Q22" s="48">
        <v>0</v>
      </c>
      <c r="R22" s="48">
        <v>2</v>
      </c>
      <c r="S22" s="48">
        <v>0.2</v>
      </c>
      <c r="T22" s="42">
        <f t="shared" si="4"/>
        <v>0.2</v>
      </c>
      <c r="U22" s="42">
        <f>+T22+Q22</f>
        <v>0.2</v>
      </c>
      <c r="V22" s="136">
        <f t="shared" si="5"/>
        <v>1.4999999999999999E-2</v>
      </c>
      <c r="W22" s="136">
        <f t="shared" si="6"/>
        <v>7.4999999999999997E-3</v>
      </c>
      <c r="X22" s="48">
        <v>1</v>
      </c>
      <c r="Y22" s="48">
        <v>1</v>
      </c>
    </row>
    <row r="23" spans="1:27" ht="43.5" customHeight="1">
      <c r="A23" s="43"/>
      <c r="B23" s="119"/>
      <c r="C23" s="43"/>
      <c r="D23" s="43"/>
      <c r="E23" s="43"/>
      <c r="F23" s="43"/>
      <c r="G23" s="83"/>
      <c r="H23" s="42"/>
      <c r="I23" s="46"/>
      <c r="J23" s="46"/>
      <c r="K23" s="42"/>
      <c r="L23" s="113">
        <f>L18+L19+L20+L21+L22</f>
        <v>1</v>
      </c>
      <c r="M23" s="46"/>
      <c r="N23" s="205" t="s">
        <v>499</v>
      </c>
      <c r="O23" s="206"/>
      <c r="P23" s="206"/>
      <c r="Q23" s="207"/>
      <c r="R23" s="48"/>
      <c r="S23" s="48"/>
      <c r="T23" s="48"/>
      <c r="U23" s="48"/>
      <c r="V23" s="120">
        <f>SUM(V18:V22)</f>
        <v>6.5000000000000002E-2</v>
      </c>
      <c r="W23" s="135">
        <f>SUM(W18:W22)</f>
        <v>0.13625000000000001</v>
      </c>
      <c r="X23" s="48"/>
      <c r="Y23" s="48"/>
    </row>
    <row r="24" spans="1:27" ht="117.75" customHeight="1">
      <c r="A24" s="196" t="s">
        <v>273</v>
      </c>
      <c r="B24" s="198" t="s">
        <v>406</v>
      </c>
      <c r="C24" s="196" t="s">
        <v>247</v>
      </c>
      <c r="D24" s="196" t="s">
        <v>248</v>
      </c>
      <c r="E24" s="202" t="s">
        <v>272</v>
      </c>
      <c r="F24" s="191" t="s">
        <v>283</v>
      </c>
      <c r="G24" s="193" t="s">
        <v>391</v>
      </c>
      <c r="H24" s="43" t="s">
        <v>284</v>
      </c>
      <c r="I24" s="46" t="s">
        <v>256</v>
      </c>
      <c r="J24" s="46">
        <v>0</v>
      </c>
      <c r="K24" s="43" t="s">
        <v>286</v>
      </c>
      <c r="L24" s="47">
        <v>0.5</v>
      </c>
      <c r="M24" s="46" t="s">
        <v>189</v>
      </c>
      <c r="N24" s="42" t="s">
        <v>393</v>
      </c>
      <c r="O24" s="42">
        <v>12</v>
      </c>
      <c r="P24" s="48">
        <v>3</v>
      </c>
      <c r="Q24" s="48">
        <v>3</v>
      </c>
      <c r="R24" s="48">
        <v>3</v>
      </c>
      <c r="S24" s="48">
        <v>0.15</v>
      </c>
      <c r="T24" s="48">
        <f>+S24</f>
        <v>0.15</v>
      </c>
      <c r="U24" s="48">
        <f>+T24+Q24</f>
        <v>3.15</v>
      </c>
      <c r="V24" s="136">
        <f>+T24/R24*L24</f>
        <v>2.4999999999999998E-2</v>
      </c>
      <c r="W24" s="136">
        <f>+U24/O24*L24</f>
        <v>0.13125000000000001</v>
      </c>
      <c r="X24" s="48">
        <v>3</v>
      </c>
      <c r="Y24" s="48">
        <v>3</v>
      </c>
    </row>
    <row r="25" spans="1:27" ht="117" customHeight="1">
      <c r="A25" s="197"/>
      <c r="B25" s="199"/>
      <c r="C25" s="197"/>
      <c r="D25" s="197"/>
      <c r="E25" s="204"/>
      <c r="F25" s="191"/>
      <c r="G25" s="193"/>
      <c r="H25" s="43" t="s">
        <v>285</v>
      </c>
      <c r="I25" s="46" t="s">
        <v>256</v>
      </c>
      <c r="J25" s="46">
        <v>0</v>
      </c>
      <c r="K25" s="43" t="s">
        <v>287</v>
      </c>
      <c r="L25" s="47">
        <v>0.5</v>
      </c>
      <c r="M25" s="46" t="s">
        <v>189</v>
      </c>
      <c r="N25" s="42" t="s">
        <v>288</v>
      </c>
      <c r="O25" s="42">
        <v>4</v>
      </c>
      <c r="P25" s="48">
        <v>1</v>
      </c>
      <c r="Q25" s="48">
        <v>1</v>
      </c>
      <c r="R25" s="48">
        <v>1</v>
      </c>
      <c r="S25" s="48">
        <v>0.1</v>
      </c>
      <c r="T25" s="48">
        <f>+S25</f>
        <v>0.1</v>
      </c>
      <c r="U25" s="48">
        <f>+T25+Q25</f>
        <v>1.1000000000000001</v>
      </c>
      <c r="V25" s="136">
        <f t="shared" ref="V25" si="7">+T25/R25*L25</f>
        <v>0.05</v>
      </c>
      <c r="W25" s="136">
        <f>+U25/O25*L25</f>
        <v>0.13750000000000001</v>
      </c>
      <c r="X25" s="48">
        <v>1</v>
      </c>
      <c r="Y25" s="48">
        <v>1</v>
      </c>
    </row>
    <row r="26" spans="1:27" ht="35.25" customHeight="1">
      <c r="A26" s="121"/>
      <c r="B26" s="121"/>
      <c r="C26" s="121"/>
      <c r="D26" s="121"/>
      <c r="E26" s="121"/>
      <c r="F26" s="121"/>
      <c r="G26" s="121"/>
      <c r="H26" s="121"/>
      <c r="I26" s="46"/>
      <c r="J26" s="46"/>
      <c r="K26" s="46"/>
      <c r="L26" s="113">
        <f>L24+L25</f>
        <v>1</v>
      </c>
      <c r="M26" s="46"/>
      <c r="N26" s="205" t="s">
        <v>500</v>
      </c>
      <c r="O26" s="206"/>
      <c r="P26" s="206"/>
      <c r="Q26" s="207"/>
      <c r="R26" s="121"/>
      <c r="S26" s="121"/>
      <c r="T26" s="121"/>
      <c r="U26" s="121"/>
      <c r="V26" s="120">
        <f>SUM(V24:V25)</f>
        <v>7.4999999999999997E-2</v>
      </c>
      <c r="W26" s="120">
        <f>SUM(W24:W25)</f>
        <v>0.26875000000000004</v>
      </c>
      <c r="X26" s="121"/>
      <c r="Y26" s="121"/>
    </row>
    <row r="27" spans="1:27" ht="35.25" customHeight="1">
      <c r="A27" s="121"/>
      <c r="B27" s="121"/>
      <c r="C27" s="121"/>
      <c r="D27" s="121"/>
      <c r="E27" s="121"/>
      <c r="F27" s="121"/>
      <c r="G27" s="121"/>
      <c r="H27" s="121"/>
      <c r="I27" s="46"/>
      <c r="J27" s="46"/>
      <c r="K27" s="46"/>
      <c r="L27" s="46"/>
      <c r="M27" s="46"/>
      <c r="N27" s="46"/>
      <c r="O27" s="122" t="s">
        <v>28</v>
      </c>
      <c r="P27" s="205" t="s">
        <v>248</v>
      </c>
      <c r="Q27" s="207"/>
      <c r="R27" s="121"/>
      <c r="S27" s="121"/>
      <c r="T27" s="121"/>
      <c r="U27" s="121"/>
      <c r="V27" s="123">
        <f>(V10+V15+V17+V23+V26)/5</f>
        <v>6.8000000000000005E-2</v>
      </c>
      <c r="W27" s="137">
        <f>(W10+W15+W17+W23+W26)/5</f>
        <v>0.3034933575978162</v>
      </c>
      <c r="X27" s="121"/>
      <c r="Y27" s="121"/>
    </row>
  </sheetData>
  <mergeCells count="42">
    <mergeCell ref="N23:Q23"/>
    <mergeCell ref="N26:Q26"/>
    <mergeCell ref="P27:Q27"/>
    <mergeCell ref="N10:Q10"/>
    <mergeCell ref="N15:Q15"/>
    <mergeCell ref="N17:Q17"/>
    <mergeCell ref="E18:E22"/>
    <mergeCell ref="D18:D22"/>
    <mergeCell ref="C18:C22"/>
    <mergeCell ref="B18:B22"/>
    <mergeCell ref="A18:A22"/>
    <mergeCell ref="A24:A25"/>
    <mergeCell ref="B24:B25"/>
    <mergeCell ref="C24:C25"/>
    <mergeCell ref="D24:D25"/>
    <mergeCell ref="E24:E25"/>
    <mergeCell ref="A11:A14"/>
    <mergeCell ref="B11:B14"/>
    <mergeCell ref="C11:C14"/>
    <mergeCell ref="D11:D14"/>
    <mergeCell ref="E11:E14"/>
    <mergeCell ref="A8:A9"/>
    <mergeCell ref="B8:B9"/>
    <mergeCell ref="C8:C9"/>
    <mergeCell ref="D8:D9"/>
    <mergeCell ref="E8:E9"/>
    <mergeCell ref="F8:F9"/>
    <mergeCell ref="G8:G9"/>
    <mergeCell ref="F24:F25"/>
    <mergeCell ref="G24:G25"/>
    <mergeCell ref="F11:F14"/>
    <mergeCell ref="G11:G14"/>
    <mergeCell ref="G18:G22"/>
    <mergeCell ref="F18:F22"/>
    <mergeCell ref="A6:Y6"/>
    <mergeCell ref="A5:B5"/>
    <mergeCell ref="A1:B4"/>
    <mergeCell ref="C1:X1"/>
    <mergeCell ref="C2:X2"/>
    <mergeCell ref="C3:X3"/>
    <mergeCell ref="C4:X4"/>
    <mergeCell ref="C5:X5"/>
  </mergeCells>
  <dataValidations count="2">
    <dataValidation type="list" allowBlank="1" showInputMessage="1" showErrorMessage="1" sqref="M24:M290 M8:M17">
      <formula1>#REF!</formula1>
    </dataValidation>
    <dataValidation type="list" allowBlank="1" showInputMessage="1" showErrorMessage="1" sqref="M18:M23">
      <formula1>$AA$9:$AA$9</formula1>
    </dataValidation>
  </dataValidations>
  <pageMargins left="0.7" right="0.7" top="0.75" bottom="0.75" header="0.3" footer="0.3"/>
  <pageSetup paperSize="9" orientation="portrait" r:id="rId1"/>
  <ignoredErrors>
    <ignoredError sqref="G16 G24 G18 G11 G8" twoDigitTextYear="1"/>
    <ignoredError sqref="V10:W10 V15 V17:W17 V23"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opLeftCell="J8" zoomScale="70" zoomScaleNormal="70" workbookViewId="0">
      <selection activeCell="O11" sqref="O11"/>
    </sheetView>
  </sheetViews>
  <sheetFormatPr baseColWidth="10" defaultColWidth="11.375" defaultRowHeight="14.25"/>
  <cols>
    <col min="1" max="1" width="20.875" style="38" customWidth="1"/>
    <col min="2" max="2" width="43.625" style="38" customWidth="1"/>
    <col min="3" max="3" width="48" style="38" bestFit="1" customWidth="1"/>
    <col min="4" max="4" width="36.75" style="38" bestFit="1" customWidth="1"/>
    <col min="5" max="5" width="50" style="38" customWidth="1"/>
    <col min="6" max="6" width="58.875" style="38" customWidth="1"/>
    <col min="7" max="7" width="33.25" style="38" bestFit="1" customWidth="1"/>
    <col min="8" max="8" width="33.25" style="38" customWidth="1"/>
    <col min="9" max="9" width="34" style="38" bestFit="1" customWidth="1"/>
    <col min="10" max="14" width="30.25" style="38" customWidth="1"/>
    <col min="15" max="15" width="23.75" style="38" customWidth="1"/>
    <col min="16" max="16" width="27.125" style="38" customWidth="1"/>
    <col min="17" max="17" width="53.875" style="38" customWidth="1"/>
    <col min="18" max="18" width="83.875" style="38" customWidth="1"/>
    <col min="19" max="20" width="11.375" style="38"/>
    <col min="21" max="21" width="0" style="38" hidden="1" customWidth="1"/>
    <col min="22" max="16384" width="11.375" style="38"/>
  </cols>
  <sheetData>
    <row r="1" spans="1:21" s="3" customFormat="1" ht="22.5" customHeight="1">
      <c r="A1" s="217"/>
      <c r="B1" s="218"/>
      <c r="C1" s="215" t="s">
        <v>1</v>
      </c>
      <c r="D1" s="223"/>
      <c r="E1" s="223"/>
      <c r="F1" s="223"/>
      <c r="G1" s="223"/>
      <c r="H1" s="223"/>
      <c r="I1" s="223"/>
      <c r="J1" s="223"/>
      <c r="K1" s="223"/>
      <c r="L1" s="223"/>
      <c r="M1" s="223"/>
      <c r="N1" s="223"/>
      <c r="O1" s="223"/>
      <c r="P1" s="223"/>
      <c r="Q1" s="216"/>
      <c r="R1" s="52" t="s">
        <v>217</v>
      </c>
    </row>
    <row r="2" spans="1:21" s="3" customFormat="1" ht="22.5" customHeight="1">
      <c r="A2" s="219"/>
      <c r="B2" s="220"/>
      <c r="C2" s="215" t="s">
        <v>2</v>
      </c>
      <c r="D2" s="223"/>
      <c r="E2" s="223"/>
      <c r="F2" s="223"/>
      <c r="G2" s="223"/>
      <c r="H2" s="223"/>
      <c r="I2" s="223"/>
      <c r="J2" s="223"/>
      <c r="K2" s="223"/>
      <c r="L2" s="223"/>
      <c r="M2" s="223"/>
      <c r="N2" s="223"/>
      <c r="O2" s="223"/>
      <c r="P2" s="223"/>
      <c r="Q2" s="216"/>
      <c r="R2" s="52" t="s">
        <v>3</v>
      </c>
    </row>
    <row r="3" spans="1:21" s="3" customFormat="1" ht="22.5" customHeight="1">
      <c r="A3" s="219"/>
      <c r="B3" s="220"/>
      <c r="C3" s="215" t="s">
        <v>4</v>
      </c>
      <c r="D3" s="223"/>
      <c r="E3" s="223"/>
      <c r="F3" s="223"/>
      <c r="G3" s="223"/>
      <c r="H3" s="223"/>
      <c r="I3" s="223"/>
      <c r="J3" s="223"/>
      <c r="K3" s="223"/>
      <c r="L3" s="223"/>
      <c r="M3" s="223"/>
      <c r="N3" s="223"/>
      <c r="O3" s="223"/>
      <c r="P3" s="223"/>
      <c r="Q3" s="216"/>
      <c r="R3" s="52" t="s">
        <v>216</v>
      </c>
    </row>
    <row r="4" spans="1:21" s="3" customFormat="1" ht="22.5" customHeight="1">
      <c r="A4" s="221"/>
      <c r="B4" s="222"/>
      <c r="C4" s="215" t="s">
        <v>158</v>
      </c>
      <c r="D4" s="223"/>
      <c r="E4" s="223"/>
      <c r="F4" s="223"/>
      <c r="G4" s="223"/>
      <c r="H4" s="223"/>
      <c r="I4" s="223"/>
      <c r="J4" s="223"/>
      <c r="K4" s="223"/>
      <c r="L4" s="223"/>
      <c r="M4" s="223"/>
      <c r="N4" s="223"/>
      <c r="O4" s="223"/>
      <c r="P4" s="223"/>
      <c r="Q4" s="216"/>
      <c r="R4" s="52" t="s">
        <v>218</v>
      </c>
    </row>
    <row r="5" spans="1:21" s="3" customFormat="1" ht="26.25" customHeight="1">
      <c r="A5" s="215" t="s">
        <v>5</v>
      </c>
      <c r="B5" s="216"/>
      <c r="C5" s="224" t="s">
        <v>405</v>
      </c>
      <c r="D5" s="225"/>
      <c r="E5" s="225"/>
      <c r="F5" s="225"/>
      <c r="G5" s="225"/>
      <c r="H5" s="225"/>
      <c r="I5" s="225"/>
      <c r="J5" s="225"/>
      <c r="K5" s="225"/>
      <c r="L5" s="225"/>
      <c r="M5" s="225"/>
      <c r="N5" s="225"/>
      <c r="O5" s="225"/>
      <c r="P5" s="225"/>
      <c r="Q5" s="225"/>
      <c r="R5" s="225"/>
    </row>
    <row r="6" spans="1:21" s="3" customFormat="1" ht="15" customHeight="1">
      <c r="A6" s="210" t="s">
        <v>154</v>
      </c>
      <c r="B6" s="210"/>
      <c r="C6" s="210"/>
      <c r="D6" s="210"/>
      <c r="E6" s="210"/>
      <c r="F6" s="210"/>
      <c r="G6" s="210"/>
      <c r="H6" s="210"/>
      <c r="I6" s="210"/>
      <c r="J6" s="210"/>
      <c r="K6" s="210"/>
      <c r="L6" s="210"/>
      <c r="M6" s="210"/>
      <c r="N6" s="210"/>
      <c r="O6" s="210"/>
      <c r="P6" s="211"/>
      <c r="Q6" s="183" t="s">
        <v>95</v>
      </c>
      <c r="R6" s="185"/>
    </row>
    <row r="7" spans="1:21" s="3" customFormat="1">
      <c r="A7" s="212"/>
      <c r="B7" s="212"/>
      <c r="C7" s="212"/>
      <c r="D7" s="212"/>
      <c r="E7" s="212"/>
      <c r="F7" s="212"/>
      <c r="G7" s="212"/>
      <c r="H7" s="212"/>
      <c r="I7" s="212"/>
      <c r="J7" s="212"/>
      <c r="K7" s="213"/>
      <c r="L7" s="213"/>
      <c r="M7" s="213"/>
      <c r="N7" s="213"/>
      <c r="O7" s="212"/>
      <c r="P7" s="214"/>
      <c r="Q7" s="208"/>
      <c r="R7" s="209"/>
    </row>
    <row r="8" spans="1:21" s="37" customFormat="1" ht="66.75" customHeight="1">
      <c r="A8" s="2" t="s">
        <v>99</v>
      </c>
      <c r="B8" s="2" t="s">
        <v>190</v>
      </c>
      <c r="C8" s="2" t="s">
        <v>171</v>
      </c>
      <c r="D8" s="2" t="s">
        <v>85</v>
      </c>
      <c r="E8" s="2" t="s">
        <v>86</v>
      </c>
      <c r="F8" s="2" t="s">
        <v>87</v>
      </c>
      <c r="G8" s="2" t="s">
        <v>166</v>
      </c>
      <c r="H8" s="2" t="s">
        <v>168</v>
      </c>
      <c r="I8" s="2" t="s">
        <v>167</v>
      </c>
      <c r="J8" s="84" t="s">
        <v>157</v>
      </c>
      <c r="K8" s="124" t="s">
        <v>502</v>
      </c>
      <c r="L8" s="124" t="s">
        <v>503</v>
      </c>
      <c r="M8" s="124" t="s">
        <v>504</v>
      </c>
      <c r="N8" s="124" t="s">
        <v>501</v>
      </c>
      <c r="O8" s="85" t="s">
        <v>96</v>
      </c>
      <c r="P8" s="2" t="s">
        <v>88</v>
      </c>
      <c r="Q8" s="2" t="s">
        <v>26</v>
      </c>
      <c r="R8" s="2" t="s">
        <v>27</v>
      </c>
    </row>
    <row r="9" spans="1:21" ht="142.5" customHeight="1">
      <c r="A9" s="42" t="s">
        <v>290</v>
      </c>
      <c r="B9" s="39" t="s">
        <v>233</v>
      </c>
      <c r="C9" s="42" t="s">
        <v>231</v>
      </c>
      <c r="D9" s="191" t="s">
        <v>225</v>
      </c>
      <c r="E9" s="53" t="s">
        <v>226</v>
      </c>
      <c r="F9" s="41" t="s">
        <v>229</v>
      </c>
      <c r="G9" s="41" t="s">
        <v>296</v>
      </c>
      <c r="H9" s="41" t="s">
        <v>236</v>
      </c>
      <c r="I9" s="48" t="s">
        <v>238</v>
      </c>
      <c r="J9" s="48" t="s">
        <v>239</v>
      </c>
      <c r="K9" s="48">
        <v>0</v>
      </c>
      <c r="L9" s="48">
        <v>0</v>
      </c>
      <c r="M9" s="48">
        <v>0</v>
      </c>
      <c r="N9" s="48">
        <f>SUM(K9:M9)</f>
        <v>0</v>
      </c>
      <c r="O9" s="48" t="s">
        <v>90</v>
      </c>
      <c r="P9" s="40" t="s">
        <v>240</v>
      </c>
      <c r="Q9" s="41" t="s">
        <v>241</v>
      </c>
      <c r="R9" s="41" t="s">
        <v>245</v>
      </c>
    </row>
    <row r="10" spans="1:21" ht="108" customHeight="1">
      <c r="A10" s="42" t="s">
        <v>272</v>
      </c>
      <c r="B10" s="39" t="s">
        <v>233</v>
      </c>
      <c r="C10" s="42" t="s">
        <v>234</v>
      </c>
      <c r="D10" s="191"/>
      <c r="E10" s="53" t="s">
        <v>227</v>
      </c>
      <c r="F10" s="41" t="s">
        <v>230</v>
      </c>
      <c r="G10" s="41" t="s">
        <v>235</v>
      </c>
      <c r="H10" s="41" t="s">
        <v>237</v>
      </c>
      <c r="I10" s="48" t="s">
        <v>238</v>
      </c>
      <c r="J10" s="48" t="s">
        <v>239</v>
      </c>
      <c r="K10" s="65">
        <v>0</v>
      </c>
      <c r="L10" s="65">
        <v>0</v>
      </c>
      <c r="M10" s="65">
        <v>0.01</v>
      </c>
      <c r="N10" s="65">
        <v>0.01</v>
      </c>
      <c r="O10" s="48" t="s">
        <v>91</v>
      </c>
      <c r="P10" s="48" t="s">
        <v>297</v>
      </c>
      <c r="Q10" s="41" t="s">
        <v>242</v>
      </c>
      <c r="R10" s="41" t="s">
        <v>298</v>
      </c>
      <c r="U10" s="38" t="s">
        <v>89</v>
      </c>
    </row>
    <row r="11" spans="1:21" ht="81.75" customHeight="1">
      <c r="A11" s="42" t="s">
        <v>249</v>
      </c>
      <c r="B11" s="39" t="s">
        <v>232</v>
      </c>
      <c r="C11" s="42" t="s">
        <v>224</v>
      </c>
      <c r="D11" s="191"/>
      <c r="E11" s="54" t="s">
        <v>228</v>
      </c>
      <c r="F11" s="41" t="s">
        <v>295</v>
      </c>
      <c r="G11" s="41" t="s">
        <v>505</v>
      </c>
      <c r="H11" s="41" t="s">
        <v>506</v>
      </c>
      <c r="I11" s="48" t="s">
        <v>238</v>
      </c>
      <c r="J11" s="48" t="s">
        <v>239</v>
      </c>
      <c r="K11" s="48">
        <v>0</v>
      </c>
      <c r="L11" s="48">
        <v>0</v>
      </c>
      <c r="M11" s="48">
        <v>0</v>
      </c>
      <c r="N11" s="48">
        <v>0</v>
      </c>
      <c r="O11" s="48" t="s">
        <v>91</v>
      </c>
      <c r="P11" s="48" t="s">
        <v>297</v>
      </c>
      <c r="Q11" s="41" t="s">
        <v>243</v>
      </c>
      <c r="R11" s="41" t="s">
        <v>244</v>
      </c>
      <c r="U11" s="38" t="s">
        <v>90</v>
      </c>
    </row>
    <row r="12" spans="1:21" ht="15" customHeight="1">
      <c r="U12" s="38" t="s">
        <v>91</v>
      </c>
    </row>
    <row r="13" spans="1:21" ht="15.75" customHeight="1">
      <c r="U13" s="38" t="s">
        <v>92</v>
      </c>
    </row>
  </sheetData>
  <mergeCells count="10">
    <mergeCell ref="D9:D11"/>
    <mergeCell ref="Q6:R7"/>
    <mergeCell ref="A6:P7"/>
    <mergeCell ref="A5:B5"/>
    <mergeCell ref="A1:B4"/>
    <mergeCell ref="C1:Q1"/>
    <mergeCell ref="C2:Q2"/>
    <mergeCell ref="C3:Q3"/>
    <mergeCell ref="C4:Q4"/>
    <mergeCell ref="C5:R5"/>
  </mergeCells>
  <dataValidations count="1">
    <dataValidation type="list" allowBlank="1" showInputMessage="1" showErrorMessage="1" sqref="O9:O113">
      <formula1>$U$10:$U$13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56"/>
  <sheetViews>
    <sheetView tabSelected="1" topLeftCell="AE1" zoomScale="60" zoomScaleNormal="60" workbookViewId="0">
      <selection activeCell="AN54" sqref="AN54:AN56"/>
    </sheetView>
  </sheetViews>
  <sheetFormatPr baseColWidth="10" defaultRowHeight="14.25"/>
  <cols>
    <col min="1" max="1" width="23.375" customWidth="1"/>
    <col min="2" max="3" width="23.25" customWidth="1"/>
    <col min="4" max="4" width="38.875" bestFit="1" customWidth="1"/>
    <col min="5" max="5" width="29.625" customWidth="1"/>
    <col min="6" max="6" width="36.75" customWidth="1"/>
    <col min="7" max="7" width="41.125" bestFit="1" customWidth="1"/>
    <col min="8" max="8" width="49.875" customWidth="1"/>
    <col min="9" max="9" width="31.875" bestFit="1" customWidth="1"/>
    <col min="10" max="11" width="31.875" customWidth="1"/>
    <col min="12" max="12" width="54.25" style="56" customWidth="1"/>
    <col min="13" max="13" width="45.125" customWidth="1"/>
    <col min="14" max="14" width="67.625" style="56" customWidth="1"/>
    <col min="15" max="17" width="36.125" style="57" customWidth="1"/>
    <col min="18" max="18" width="21.125" style="57" customWidth="1"/>
    <col min="19" max="19" width="21.625" style="57" customWidth="1"/>
    <col min="20" max="20" width="20.875" style="57" customWidth="1"/>
    <col min="21" max="21" width="35.875" bestFit="1" customWidth="1"/>
    <col min="22" max="22" width="31.625" bestFit="1" customWidth="1"/>
    <col min="23" max="23" width="32.875" bestFit="1" customWidth="1"/>
    <col min="24" max="24" width="42.75" style="55" customWidth="1"/>
    <col min="25" max="25" width="40.375" customWidth="1"/>
    <col min="26" max="26" width="31.25" style="57" customWidth="1"/>
    <col min="27" max="27" width="46.25" style="55" bestFit="1" customWidth="1"/>
    <col min="28" max="28" width="46.25" customWidth="1"/>
    <col min="29" max="29" width="29.375" style="55" bestFit="1" customWidth="1"/>
    <col min="30" max="30" width="27.25" bestFit="1" customWidth="1"/>
    <col min="31" max="31" width="26.125" customWidth="1"/>
    <col min="32" max="32" width="27.75" customWidth="1"/>
    <col min="33" max="33" width="30.875" bestFit="1" customWidth="1"/>
    <col min="34" max="35" width="30.875" customWidth="1"/>
    <col min="36" max="36" width="19.75" customWidth="1"/>
    <col min="37" max="37" width="19" customWidth="1"/>
    <col min="38" max="38" width="17.125" customWidth="1"/>
    <col min="39" max="40" width="18.875" customWidth="1"/>
    <col min="41" max="41" width="26.625" bestFit="1" customWidth="1"/>
    <col min="42" max="42" width="41" bestFit="1" customWidth="1"/>
    <col min="50" max="50" width="56.875" hidden="1" customWidth="1"/>
  </cols>
  <sheetData>
    <row r="1" spans="1:42" s="1" customFormat="1" ht="23.25" customHeight="1">
      <c r="A1" s="188" t="s">
        <v>0</v>
      </c>
      <c r="B1" s="188"/>
      <c r="C1" s="252" t="s">
        <v>1</v>
      </c>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3"/>
      <c r="AO1" s="254"/>
      <c r="AP1" s="27" t="s">
        <v>217</v>
      </c>
    </row>
    <row r="2" spans="1:42" s="1" customFormat="1" ht="23.25" customHeight="1">
      <c r="A2" s="188"/>
      <c r="B2" s="188"/>
      <c r="C2" s="252" t="s">
        <v>2</v>
      </c>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4"/>
      <c r="AP2" s="27" t="s">
        <v>3</v>
      </c>
    </row>
    <row r="3" spans="1:42" s="1" customFormat="1" ht="23.25" customHeight="1">
      <c r="A3" s="188"/>
      <c r="B3" s="188"/>
      <c r="C3" s="252" t="s">
        <v>4</v>
      </c>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4"/>
      <c r="AP3" s="27" t="s">
        <v>216</v>
      </c>
    </row>
    <row r="4" spans="1:42" s="1" customFormat="1" ht="23.25" customHeight="1">
      <c r="A4" s="188"/>
      <c r="B4" s="188"/>
      <c r="C4" s="252" t="s">
        <v>158</v>
      </c>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4"/>
      <c r="AP4" s="27" t="s">
        <v>220</v>
      </c>
    </row>
    <row r="5" spans="1:42" s="1" customFormat="1" ht="26.25" customHeight="1">
      <c r="A5" s="262" t="s">
        <v>5</v>
      </c>
      <c r="B5" s="262"/>
      <c r="C5" s="255" t="s">
        <v>405</v>
      </c>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7"/>
    </row>
    <row r="6" spans="1:42" ht="15" customHeight="1">
      <c r="A6" s="258" t="s">
        <v>169</v>
      </c>
      <c r="B6" s="258"/>
      <c r="C6" s="258"/>
      <c r="D6" s="258"/>
      <c r="E6" s="258"/>
      <c r="F6" s="258"/>
      <c r="G6" s="258"/>
      <c r="H6" s="258"/>
      <c r="I6" s="258"/>
      <c r="J6" s="258"/>
      <c r="K6" s="258"/>
      <c r="L6" s="258"/>
      <c r="M6" s="258"/>
      <c r="N6" s="258"/>
      <c r="O6" s="258"/>
      <c r="P6" s="258"/>
      <c r="Q6" s="258"/>
      <c r="R6" s="258"/>
      <c r="S6" s="258"/>
      <c r="T6" s="258"/>
      <c r="U6" s="258"/>
      <c r="V6" s="258"/>
      <c r="W6" s="258"/>
      <c r="X6" s="258"/>
      <c r="Y6" s="259"/>
      <c r="Z6" s="263" t="s">
        <v>94</v>
      </c>
      <c r="AA6" s="210"/>
      <c r="AB6" s="210"/>
      <c r="AC6" s="210"/>
      <c r="AD6" s="210"/>
      <c r="AE6" s="210"/>
      <c r="AF6" s="265" t="s">
        <v>6</v>
      </c>
      <c r="AG6" s="265"/>
      <c r="AH6" s="265"/>
      <c r="AI6" s="265"/>
      <c r="AJ6" s="265"/>
      <c r="AK6" s="265"/>
      <c r="AL6" s="265"/>
      <c r="AM6" s="265"/>
      <c r="AN6" s="265"/>
      <c r="AO6" s="265"/>
      <c r="AP6" s="265"/>
    </row>
    <row r="7" spans="1:42" ht="15" customHeight="1">
      <c r="A7" s="260"/>
      <c r="B7" s="260"/>
      <c r="C7" s="260"/>
      <c r="D7" s="260"/>
      <c r="E7" s="260"/>
      <c r="F7" s="260"/>
      <c r="G7" s="260"/>
      <c r="H7" s="260"/>
      <c r="I7" s="260"/>
      <c r="J7" s="260"/>
      <c r="K7" s="260"/>
      <c r="L7" s="260"/>
      <c r="M7" s="260"/>
      <c r="N7" s="260"/>
      <c r="O7" s="260"/>
      <c r="P7" s="260"/>
      <c r="Q7" s="260"/>
      <c r="R7" s="260"/>
      <c r="S7" s="260"/>
      <c r="T7" s="260"/>
      <c r="U7" s="260"/>
      <c r="V7" s="260"/>
      <c r="W7" s="260"/>
      <c r="X7" s="260"/>
      <c r="Y7" s="261"/>
      <c r="Z7" s="264"/>
      <c r="AA7" s="212"/>
      <c r="AB7" s="212"/>
      <c r="AC7" s="212"/>
      <c r="AD7" s="212"/>
      <c r="AE7" s="212"/>
      <c r="AF7" s="265"/>
      <c r="AG7" s="265"/>
      <c r="AH7" s="265"/>
      <c r="AI7" s="265"/>
      <c r="AJ7" s="265"/>
      <c r="AK7" s="265"/>
      <c r="AL7" s="265"/>
      <c r="AM7" s="265"/>
      <c r="AN7" s="265"/>
      <c r="AO7" s="265"/>
      <c r="AP7" s="265"/>
    </row>
    <row r="8" spans="1:42" s="24" customFormat="1" ht="64.5" customHeight="1">
      <c r="A8" s="18" t="s">
        <v>99</v>
      </c>
      <c r="B8" s="18" t="s">
        <v>7</v>
      </c>
      <c r="C8" s="18" t="s">
        <v>193</v>
      </c>
      <c r="D8" s="2" t="s">
        <v>407</v>
      </c>
      <c r="E8" s="2" t="s">
        <v>10</v>
      </c>
      <c r="F8" s="18" t="s">
        <v>11</v>
      </c>
      <c r="G8" s="2" t="s">
        <v>148</v>
      </c>
      <c r="H8" s="2" t="s">
        <v>197</v>
      </c>
      <c r="I8" s="2" t="s">
        <v>149</v>
      </c>
      <c r="J8" s="116" t="s">
        <v>507</v>
      </c>
      <c r="K8" s="2" t="s">
        <v>202</v>
      </c>
      <c r="L8" s="19" t="s">
        <v>191</v>
      </c>
      <c r="M8" s="19" t="s">
        <v>209</v>
      </c>
      <c r="N8" s="19" t="s">
        <v>12</v>
      </c>
      <c r="O8" s="18" t="s">
        <v>195</v>
      </c>
      <c r="P8" s="125" t="s">
        <v>508</v>
      </c>
      <c r="Q8" s="139" t="s">
        <v>512</v>
      </c>
      <c r="R8" s="19" t="s">
        <v>150</v>
      </c>
      <c r="S8" s="19" t="s">
        <v>151</v>
      </c>
      <c r="T8" s="18" t="s">
        <v>16</v>
      </c>
      <c r="U8" s="18" t="s">
        <v>17</v>
      </c>
      <c r="V8" s="18" t="s">
        <v>164</v>
      </c>
      <c r="W8" s="18" t="s">
        <v>36</v>
      </c>
      <c r="X8" s="18" t="s">
        <v>104</v>
      </c>
      <c r="Y8" s="18" t="s">
        <v>105</v>
      </c>
      <c r="Z8" s="2" t="s">
        <v>22</v>
      </c>
      <c r="AA8" s="2" t="s">
        <v>153</v>
      </c>
      <c r="AB8" s="2" t="s">
        <v>207</v>
      </c>
      <c r="AC8" s="2" t="s">
        <v>23</v>
      </c>
      <c r="AD8" s="2" t="s">
        <v>24</v>
      </c>
      <c r="AE8" s="2" t="s">
        <v>25</v>
      </c>
      <c r="AF8" s="18" t="s">
        <v>19</v>
      </c>
      <c r="AG8" s="18" t="s">
        <v>152</v>
      </c>
      <c r="AH8" s="126" t="s">
        <v>509</v>
      </c>
      <c r="AI8" s="126" t="s">
        <v>510</v>
      </c>
      <c r="AJ8" s="143" t="s">
        <v>514</v>
      </c>
      <c r="AK8" s="143" t="s">
        <v>515</v>
      </c>
      <c r="AL8" s="143" t="s">
        <v>516</v>
      </c>
      <c r="AM8" s="144" t="s">
        <v>517</v>
      </c>
      <c r="AN8" s="144" t="s">
        <v>518</v>
      </c>
      <c r="AO8" s="18" t="s">
        <v>18</v>
      </c>
      <c r="AP8" s="18" t="s">
        <v>20</v>
      </c>
    </row>
    <row r="9" spans="1:42" ht="114">
      <c r="A9" s="196" t="s">
        <v>290</v>
      </c>
      <c r="B9" s="202" t="s">
        <v>289</v>
      </c>
      <c r="C9" s="275" t="s">
        <v>387</v>
      </c>
      <c r="D9" s="61" t="s">
        <v>362</v>
      </c>
      <c r="E9" s="202" t="s">
        <v>305</v>
      </c>
      <c r="F9" s="270">
        <v>2024130010035</v>
      </c>
      <c r="G9" s="202" t="s">
        <v>380</v>
      </c>
      <c r="H9" s="61" t="s">
        <v>485</v>
      </c>
      <c r="I9" s="42" t="s">
        <v>395</v>
      </c>
      <c r="J9" s="42">
        <v>0</v>
      </c>
      <c r="K9" s="69">
        <v>0.8</v>
      </c>
      <c r="L9" s="63" t="s">
        <v>483</v>
      </c>
      <c r="M9" s="242" t="s">
        <v>297</v>
      </c>
      <c r="N9" s="63" t="s">
        <v>457</v>
      </c>
      <c r="O9" s="48">
        <v>549</v>
      </c>
      <c r="P9" s="48">
        <v>0</v>
      </c>
      <c r="Q9" s="140">
        <f>P9/O9</f>
        <v>0</v>
      </c>
      <c r="R9" s="64">
        <v>45717</v>
      </c>
      <c r="S9" s="64">
        <v>46022</v>
      </c>
      <c r="T9" s="48">
        <v>300</v>
      </c>
      <c r="U9" s="272">
        <v>2198</v>
      </c>
      <c r="V9" s="242" t="s">
        <v>318</v>
      </c>
      <c r="W9" s="202" t="s">
        <v>319</v>
      </c>
      <c r="X9" s="76" t="s">
        <v>241</v>
      </c>
      <c r="Y9" s="63" t="s">
        <v>384</v>
      </c>
      <c r="Z9" s="242" t="s">
        <v>326</v>
      </c>
      <c r="AA9" s="63" t="s">
        <v>408</v>
      </c>
      <c r="AB9" s="74">
        <v>210000000</v>
      </c>
      <c r="AC9" s="61" t="s">
        <v>409</v>
      </c>
      <c r="AD9" s="242" t="s">
        <v>54</v>
      </c>
      <c r="AE9" s="64">
        <v>45717</v>
      </c>
      <c r="AF9" s="240">
        <v>300000000</v>
      </c>
      <c r="AG9" s="240">
        <v>300000000</v>
      </c>
      <c r="AH9" s="240">
        <v>100000000</v>
      </c>
      <c r="AI9" s="240">
        <v>0</v>
      </c>
      <c r="AJ9" s="238">
        <v>300000000</v>
      </c>
      <c r="AK9" s="240">
        <v>100000000</v>
      </c>
      <c r="AL9" s="231">
        <v>0</v>
      </c>
      <c r="AM9" s="234">
        <f>AK9/AJ9</f>
        <v>0.33333333333333331</v>
      </c>
      <c r="AN9" s="234">
        <f>AL9/AJ9</f>
        <v>0</v>
      </c>
      <c r="AO9" s="242" t="s">
        <v>328</v>
      </c>
      <c r="AP9" s="242" t="s">
        <v>386</v>
      </c>
    </row>
    <row r="10" spans="1:42" ht="119.25" customHeight="1">
      <c r="A10" s="197"/>
      <c r="B10" s="204"/>
      <c r="C10" s="276"/>
      <c r="D10" s="42" t="s">
        <v>382</v>
      </c>
      <c r="E10" s="204"/>
      <c r="F10" s="271"/>
      <c r="G10" s="204"/>
      <c r="H10" s="42" t="s">
        <v>381</v>
      </c>
      <c r="I10" s="43" t="s">
        <v>396</v>
      </c>
      <c r="J10" s="48">
        <v>0.1</v>
      </c>
      <c r="K10" s="65">
        <v>0.2</v>
      </c>
      <c r="L10" s="63" t="s">
        <v>383</v>
      </c>
      <c r="M10" s="244"/>
      <c r="N10" s="63" t="s">
        <v>411</v>
      </c>
      <c r="O10" s="48">
        <v>1</v>
      </c>
      <c r="P10" s="48">
        <v>0.1</v>
      </c>
      <c r="Q10" s="132">
        <f>P10/O10</f>
        <v>0.1</v>
      </c>
      <c r="R10" s="64">
        <v>45717</v>
      </c>
      <c r="S10" s="64">
        <v>46022</v>
      </c>
      <c r="T10" s="48">
        <v>300</v>
      </c>
      <c r="U10" s="273"/>
      <c r="V10" s="244"/>
      <c r="W10" s="204"/>
      <c r="X10" s="63" t="s">
        <v>242</v>
      </c>
      <c r="Y10" s="63" t="s">
        <v>385</v>
      </c>
      <c r="Z10" s="244"/>
      <c r="AA10" s="63" t="s">
        <v>410</v>
      </c>
      <c r="AB10" s="66">
        <v>90000000</v>
      </c>
      <c r="AC10" s="42" t="s">
        <v>412</v>
      </c>
      <c r="AD10" s="244"/>
      <c r="AE10" s="72">
        <v>45689</v>
      </c>
      <c r="AF10" s="241"/>
      <c r="AG10" s="241"/>
      <c r="AH10" s="241"/>
      <c r="AI10" s="241"/>
      <c r="AJ10" s="239"/>
      <c r="AK10" s="241"/>
      <c r="AL10" s="233"/>
      <c r="AM10" s="236"/>
      <c r="AN10" s="236"/>
      <c r="AO10" s="244"/>
      <c r="AP10" s="244"/>
    </row>
    <row r="11" spans="1:42" ht="43.5" customHeight="1">
      <c r="A11" s="78"/>
      <c r="B11" s="81"/>
      <c r="C11" s="127"/>
      <c r="D11" s="61"/>
      <c r="E11" s="67"/>
      <c r="F11" s="95"/>
      <c r="G11" s="81"/>
      <c r="H11" s="61"/>
      <c r="I11" s="58"/>
      <c r="J11" s="68"/>
      <c r="K11" s="69"/>
      <c r="L11" s="63"/>
      <c r="M11" s="87"/>
      <c r="N11" s="138" t="s">
        <v>511</v>
      </c>
      <c r="O11" s="48"/>
      <c r="P11" s="48"/>
      <c r="Q11" s="65">
        <f>(Q9+Q10)/2</f>
        <v>0.05</v>
      </c>
      <c r="R11" s="64"/>
      <c r="S11" s="64"/>
      <c r="T11" s="48"/>
      <c r="U11" s="128"/>
      <c r="V11" s="87"/>
      <c r="W11" s="81"/>
      <c r="X11" s="76"/>
      <c r="Y11" s="76"/>
      <c r="Z11" s="87"/>
      <c r="AA11" s="76"/>
      <c r="AB11" s="74"/>
      <c r="AC11" s="61"/>
      <c r="AD11" s="87"/>
      <c r="AE11" s="71"/>
      <c r="AF11" s="86"/>
      <c r="AG11" s="86"/>
      <c r="AH11" s="86"/>
      <c r="AI11" s="86"/>
      <c r="AJ11" s="145">
        <v>300000000</v>
      </c>
      <c r="AK11" s="145">
        <v>100000000</v>
      </c>
      <c r="AL11" s="145">
        <v>0</v>
      </c>
      <c r="AM11" s="147">
        <f>AK11/AJ11</f>
        <v>0.33333333333333331</v>
      </c>
      <c r="AN11" s="147">
        <f>AL11/AJ11</f>
        <v>0</v>
      </c>
      <c r="AO11" s="87"/>
      <c r="AP11" s="87"/>
    </row>
    <row r="12" spans="1:42" ht="152.25" customHeight="1">
      <c r="A12" s="202" t="s">
        <v>272</v>
      </c>
      <c r="B12" s="202" t="s">
        <v>271</v>
      </c>
      <c r="C12" s="281" t="s">
        <v>388</v>
      </c>
      <c r="D12" s="202" t="s">
        <v>359</v>
      </c>
      <c r="E12" s="191" t="s">
        <v>302</v>
      </c>
      <c r="F12" s="280">
        <v>2024130010036</v>
      </c>
      <c r="G12" s="202" t="s">
        <v>346</v>
      </c>
      <c r="H12" s="202" t="s">
        <v>347</v>
      </c>
      <c r="I12" s="202" t="s">
        <v>397</v>
      </c>
      <c r="J12" s="202">
        <v>1</v>
      </c>
      <c r="K12" s="248">
        <v>1</v>
      </c>
      <c r="L12" s="63" t="s">
        <v>348</v>
      </c>
      <c r="M12" s="274" t="s">
        <v>211</v>
      </c>
      <c r="N12" s="63" t="s">
        <v>458</v>
      </c>
      <c r="O12" s="48">
        <v>10</v>
      </c>
      <c r="P12" s="48">
        <v>1</v>
      </c>
      <c r="Q12" s="140">
        <f>P12/O12</f>
        <v>0.1</v>
      </c>
      <c r="R12" s="64">
        <v>45717</v>
      </c>
      <c r="S12" s="64">
        <v>46022</v>
      </c>
      <c r="T12" s="48">
        <v>300</v>
      </c>
      <c r="U12" s="272">
        <v>4000</v>
      </c>
      <c r="V12" s="242" t="s">
        <v>318</v>
      </c>
      <c r="W12" s="202" t="s">
        <v>319</v>
      </c>
      <c r="X12" s="202" t="s">
        <v>242</v>
      </c>
      <c r="Y12" s="202" t="s">
        <v>349</v>
      </c>
      <c r="Z12" s="242" t="s">
        <v>326</v>
      </c>
      <c r="AA12" s="202" t="s">
        <v>351</v>
      </c>
      <c r="AB12" s="240">
        <v>180725456</v>
      </c>
      <c r="AC12" s="191" t="s">
        <v>409</v>
      </c>
      <c r="AD12" s="274" t="s">
        <v>54</v>
      </c>
      <c r="AE12" s="288">
        <v>45717</v>
      </c>
      <c r="AF12" s="293">
        <v>279322080</v>
      </c>
      <c r="AG12" s="289">
        <f>+AF12</f>
        <v>279322080</v>
      </c>
      <c r="AH12" s="289">
        <v>131396624</v>
      </c>
      <c r="AI12" s="290">
        <v>0</v>
      </c>
      <c r="AJ12" s="231">
        <v>279322080</v>
      </c>
      <c r="AK12" s="290">
        <v>131396624</v>
      </c>
      <c r="AL12" s="231">
        <v>0</v>
      </c>
      <c r="AM12" s="234">
        <f>AK12/AJ12</f>
        <v>0.47041259323287299</v>
      </c>
      <c r="AN12" s="234">
        <f>AL12/AJ12</f>
        <v>0</v>
      </c>
      <c r="AO12" s="274" t="s">
        <v>328</v>
      </c>
      <c r="AP12" s="242" t="s">
        <v>353</v>
      </c>
    </row>
    <row r="13" spans="1:42" ht="132.75" customHeight="1">
      <c r="A13" s="203"/>
      <c r="B13" s="203"/>
      <c r="C13" s="282"/>
      <c r="D13" s="203"/>
      <c r="E13" s="191"/>
      <c r="F13" s="280"/>
      <c r="G13" s="203"/>
      <c r="H13" s="203"/>
      <c r="I13" s="203"/>
      <c r="J13" s="203"/>
      <c r="K13" s="243"/>
      <c r="L13" s="63" t="s">
        <v>429</v>
      </c>
      <c r="M13" s="274"/>
      <c r="N13" s="63" t="s">
        <v>459</v>
      </c>
      <c r="O13" s="48">
        <v>5</v>
      </c>
      <c r="P13" s="48">
        <v>0.25</v>
      </c>
      <c r="Q13" s="140">
        <f t="shared" ref="Q13:Q16" si="0">P13/O13</f>
        <v>0.05</v>
      </c>
      <c r="R13" s="64">
        <v>45717</v>
      </c>
      <c r="S13" s="64">
        <v>46022</v>
      </c>
      <c r="T13" s="48">
        <v>300</v>
      </c>
      <c r="U13" s="243"/>
      <c r="V13" s="243"/>
      <c r="W13" s="203"/>
      <c r="X13" s="203"/>
      <c r="Y13" s="203"/>
      <c r="Z13" s="243"/>
      <c r="AA13" s="204"/>
      <c r="AB13" s="241"/>
      <c r="AC13" s="191"/>
      <c r="AD13" s="274"/>
      <c r="AE13" s="288"/>
      <c r="AF13" s="293"/>
      <c r="AG13" s="274"/>
      <c r="AH13" s="289"/>
      <c r="AI13" s="291"/>
      <c r="AJ13" s="232"/>
      <c r="AK13" s="291"/>
      <c r="AL13" s="232"/>
      <c r="AM13" s="235"/>
      <c r="AN13" s="235"/>
      <c r="AO13" s="274"/>
      <c r="AP13" s="243"/>
    </row>
    <row r="14" spans="1:42" ht="135" customHeight="1">
      <c r="A14" s="203"/>
      <c r="B14" s="203"/>
      <c r="C14" s="282"/>
      <c r="D14" s="203"/>
      <c r="E14" s="191"/>
      <c r="F14" s="280"/>
      <c r="G14" s="203"/>
      <c r="H14" s="203"/>
      <c r="I14" s="203"/>
      <c r="J14" s="203"/>
      <c r="K14" s="243"/>
      <c r="L14" s="63" t="s">
        <v>448</v>
      </c>
      <c r="M14" s="274"/>
      <c r="N14" s="63" t="s">
        <v>430</v>
      </c>
      <c r="O14" s="48">
        <v>1</v>
      </c>
      <c r="P14" s="48">
        <v>0.05</v>
      </c>
      <c r="Q14" s="140">
        <f t="shared" si="0"/>
        <v>0.05</v>
      </c>
      <c r="R14" s="64"/>
      <c r="S14" s="64"/>
      <c r="T14" s="48"/>
      <c r="U14" s="243"/>
      <c r="V14" s="243"/>
      <c r="W14" s="203"/>
      <c r="X14" s="203"/>
      <c r="Y14" s="203"/>
      <c r="Z14" s="243"/>
      <c r="AA14" s="203" t="s">
        <v>352</v>
      </c>
      <c r="AB14" s="240">
        <v>98596624</v>
      </c>
      <c r="AC14" s="191" t="s">
        <v>412</v>
      </c>
      <c r="AD14" s="274"/>
      <c r="AE14" s="64"/>
      <c r="AF14" s="293"/>
      <c r="AG14" s="274"/>
      <c r="AH14" s="289"/>
      <c r="AI14" s="291"/>
      <c r="AJ14" s="232"/>
      <c r="AK14" s="291"/>
      <c r="AL14" s="232"/>
      <c r="AM14" s="235"/>
      <c r="AN14" s="235"/>
      <c r="AO14" s="274"/>
      <c r="AP14" s="243"/>
    </row>
    <row r="15" spans="1:42" ht="146.25" customHeight="1">
      <c r="A15" s="203"/>
      <c r="B15" s="203"/>
      <c r="C15" s="282"/>
      <c r="D15" s="203"/>
      <c r="E15" s="191"/>
      <c r="F15" s="280"/>
      <c r="G15" s="203"/>
      <c r="H15" s="203"/>
      <c r="I15" s="203"/>
      <c r="J15" s="203"/>
      <c r="K15" s="243"/>
      <c r="L15" s="63" t="s">
        <v>449</v>
      </c>
      <c r="M15" s="274"/>
      <c r="N15" s="63" t="s">
        <v>450</v>
      </c>
      <c r="O15" s="77">
        <v>2</v>
      </c>
      <c r="P15" s="77">
        <v>0</v>
      </c>
      <c r="Q15" s="140">
        <f t="shared" si="0"/>
        <v>0</v>
      </c>
      <c r="R15" s="64">
        <v>45717</v>
      </c>
      <c r="S15" s="64">
        <v>46022</v>
      </c>
      <c r="T15" s="48">
        <v>300</v>
      </c>
      <c r="U15" s="243"/>
      <c r="V15" s="243"/>
      <c r="W15" s="203"/>
      <c r="X15" s="204"/>
      <c r="Y15" s="204"/>
      <c r="Z15" s="243"/>
      <c r="AA15" s="203"/>
      <c r="AB15" s="246"/>
      <c r="AC15" s="191"/>
      <c r="AD15" s="274"/>
      <c r="AE15" s="288">
        <v>45689</v>
      </c>
      <c r="AF15" s="293"/>
      <c r="AG15" s="274"/>
      <c r="AH15" s="289"/>
      <c r="AI15" s="291"/>
      <c r="AJ15" s="232"/>
      <c r="AK15" s="291"/>
      <c r="AL15" s="232"/>
      <c r="AM15" s="235"/>
      <c r="AN15" s="235"/>
      <c r="AO15" s="274"/>
      <c r="AP15" s="243"/>
    </row>
    <row r="16" spans="1:42" ht="106.5" customHeight="1">
      <c r="A16" s="203"/>
      <c r="B16" s="203"/>
      <c r="C16" s="282"/>
      <c r="D16" s="203"/>
      <c r="E16" s="191"/>
      <c r="F16" s="280"/>
      <c r="G16" s="203"/>
      <c r="H16" s="203"/>
      <c r="I16" s="203"/>
      <c r="J16" s="204"/>
      <c r="K16" s="243"/>
      <c r="L16" s="63" t="s">
        <v>468</v>
      </c>
      <c r="M16" s="274"/>
      <c r="N16" s="63" t="s">
        <v>469</v>
      </c>
      <c r="O16" s="77">
        <v>2</v>
      </c>
      <c r="P16" s="77">
        <v>0</v>
      </c>
      <c r="Q16" s="140">
        <f t="shared" si="0"/>
        <v>0</v>
      </c>
      <c r="R16" s="64">
        <v>45717</v>
      </c>
      <c r="S16" s="64">
        <v>46022</v>
      </c>
      <c r="T16" s="48">
        <v>300</v>
      </c>
      <c r="U16" s="243"/>
      <c r="V16" s="243"/>
      <c r="W16" s="203"/>
      <c r="X16" s="61" t="s">
        <v>243</v>
      </c>
      <c r="Y16" s="61" t="s">
        <v>350</v>
      </c>
      <c r="Z16" s="244"/>
      <c r="AA16" s="204"/>
      <c r="AB16" s="241"/>
      <c r="AC16" s="191"/>
      <c r="AD16" s="274"/>
      <c r="AE16" s="288"/>
      <c r="AF16" s="293"/>
      <c r="AG16" s="274"/>
      <c r="AH16" s="289"/>
      <c r="AI16" s="292"/>
      <c r="AJ16" s="233"/>
      <c r="AK16" s="292"/>
      <c r="AL16" s="233"/>
      <c r="AM16" s="236"/>
      <c r="AN16" s="236"/>
      <c r="AO16" s="274"/>
      <c r="AP16" s="243"/>
    </row>
    <row r="17" spans="1:42" ht="40.5" customHeight="1">
      <c r="A17" s="203"/>
      <c r="B17" s="203"/>
      <c r="C17" s="282"/>
      <c r="D17" s="81"/>
      <c r="E17" s="42"/>
      <c r="F17" s="88"/>
      <c r="G17" s="81"/>
      <c r="H17" s="81"/>
      <c r="I17" s="81"/>
      <c r="J17" s="81"/>
      <c r="K17" s="48"/>
      <c r="L17" s="134"/>
      <c r="M17" s="87"/>
      <c r="N17" s="138"/>
      <c r="O17" s="77"/>
      <c r="Q17" s="141">
        <f>(Q12+Q13+Q14+Q15+Q16)/5</f>
        <v>0.04</v>
      </c>
      <c r="R17" s="64"/>
      <c r="S17" s="64"/>
      <c r="T17" s="48"/>
      <c r="U17" s="87"/>
      <c r="V17" s="87"/>
      <c r="W17" s="81"/>
      <c r="X17" s="61"/>
      <c r="Y17" s="61"/>
      <c r="Z17" s="87"/>
      <c r="AA17" s="81"/>
      <c r="AB17" s="86"/>
      <c r="AC17" s="81"/>
      <c r="AD17" s="87"/>
      <c r="AE17" s="71"/>
      <c r="AF17" s="86"/>
      <c r="AG17" s="87"/>
      <c r="AH17" s="87"/>
      <c r="AI17" s="87"/>
      <c r="AJ17" s="145">
        <v>279322080</v>
      </c>
      <c r="AK17" s="148">
        <v>131396624</v>
      </c>
      <c r="AL17" s="145">
        <v>0</v>
      </c>
      <c r="AM17" s="150">
        <f>AK17/AJ17</f>
        <v>0.47041259323287299</v>
      </c>
      <c r="AN17" s="147">
        <f>AL17/AJ17</f>
        <v>0</v>
      </c>
      <c r="AO17" s="87"/>
      <c r="AP17" s="87"/>
    </row>
    <row r="18" spans="1:42" ht="131.25" customHeight="1">
      <c r="A18" s="203"/>
      <c r="B18" s="203"/>
      <c r="C18" s="282"/>
      <c r="D18" s="202" t="s">
        <v>413</v>
      </c>
      <c r="E18" s="191" t="s">
        <v>303</v>
      </c>
      <c r="F18" s="280">
        <v>2024130010037</v>
      </c>
      <c r="G18" s="202" t="s">
        <v>354</v>
      </c>
      <c r="H18" s="202" t="s">
        <v>477</v>
      </c>
      <c r="I18" s="196" t="s">
        <v>398</v>
      </c>
      <c r="J18" s="196">
        <v>0.6</v>
      </c>
      <c r="K18" s="248">
        <v>0.5</v>
      </c>
      <c r="L18" s="63" t="s">
        <v>364</v>
      </c>
      <c r="M18" s="242" t="s">
        <v>212</v>
      </c>
      <c r="N18" s="63" t="s">
        <v>460</v>
      </c>
      <c r="O18" s="48">
        <v>6</v>
      </c>
      <c r="P18" s="48">
        <v>0.6</v>
      </c>
      <c r="Q18" s="140">
        <f>(P18/O18)</f>
        <v>9.9999999999999992E-2</v>
      </c>
      <c r="R18" s="64">
        <v>45717</v>
      </c>
      <c r="S18" s="64">
        <v>46022</v>
      </c>
      <c r="T18" s="48">
        <v>300</v>
      </c>
      <c r="U18" s="272">
        <v>6000</v>
      </c>
      <c r="V18" s="242" t="s">
        <v>318</v>
      </c>
      <c r="W18" s="202" t="s">
        <v>319</v>
      </c>
      <c r="X18" s="202" t="s">
        <v>365</v>
      </c>
      <c r="Y18" s="202" t="s">
        <v>367</v>
      </c>
      <c r="Z18" s="242" t="s">
        <v>326</v>
      </c>
      <c r="AA18" s="202" t="s">
        <v>421</v>
      </c>
      <c r="AB18" s="240">
        <v>127488060</v>
      </c>
      <c r="AC18" s="202" t="s">
        <v>409</v>
      </c>
      <c r="AD18" s="242" t="s">
        <v>54</v>
      </c>
      <c r="AE18" s="245">
        <v>45717</v>
      </c>
      <c r="AF18" s="231">
        <v>182125800</v>
      </c>
      <c r="AG18" s="247">
        <f>+AF18</f>
        <v>182125800</v>
      </c>
      <c r="AH18" s="247">
        <v>54637740</v>
      </c>
      <c r="AI18" s="247">
        <v>0</v>
      </c>
      <c r="AJ18" s="231">
        <v>182125800</v>
      </c>
      <c r="AK18" s="247">
        <v>54637740</v>
      </c>
      <c r="AL18" s="247">
        <v>0</v>
      </c>
      <c r="AM18" s="234">
        <f>AK18/AJ18</f>
        <v>0.3</v>
      </c>
      <c r="AN18" s="234">
        <f>AL18/AJ18</f>
        <v>0</v>
      </c>
      <c r="AO18" s="242" t="s">
        <v>328</v>
      </c>
      <c r="AP18" s="242" t="s">
        <v>369</v>
      </c>
    </row>
    <row r="19" spans="1:42" ht="64.5" customHeight="1">
      <c r="A19" s="203"/>
      <c r="B19" s="203"/>
      <c r="C19" s="282"/>
      <c r="D19" s="204"/>
      <c r="E19" s="191"/>
      <c r="F19" s="280"/>
      <c r="G19" s="203"/>
      <c r="H19" s="204"/>
      <c r="I19" s="197"/>
      <c r="J19" s="197"/>
      <c r="K19" s="244"/>
      <c r="L19" s="63" t="s">
        <v>418</v>
      </c>
      <c r="M19" s="243"/>
      <c r="N19" s="63" t="s">
        <v>419</v>
      </c>
      <c r="O19" s="48">
        <v>2</v>
      </c>
      <c r="P19" s="48">
        <v>0.1</v>
      </c>
      <c r="Q19" s="140">
        <f t="shared" ref="Q19:Q23" si="1">(P19/O19)</f>
        <v>0.05</v>
      </c>
      <c r="R19" s="64">
        <v>45717</v>
      </c>
      <c r="S19" s="64">
        <v>46022</v>
      </c>
      <c r="T19" s="48">
        <v>300</v>
      </c>
      <c r="U19" s="243"/>
      <c r="V19" s="243"/>
      <c r="W19" s="203"/>
      <c r="X19" s="203"/>
      <c r="Y19" s="203"/>
      <c r="Z19" s="243"/>
      <c r="AA19" s="203"/>
      <c r="AB19" s="246"/>
      <c r="AC19" s="203"/>
      <c r="AD19" s="243"/>
      <c r="AE19" s="243"/>
      <c r="AF19" s="232"/>
      <c r="AG19" s="243"/>
      <c r="AH19" s="250"/>
      <c r="AI19" s="250"/>
      <c r="AJ19" s="232"/>
      <c r="AK19" s="250"/>
      <c r="AL19" s="250"/>
      <c r="AM19" s="235"/>
      <c r="AN19" s="235"/>
      <c r="AO19" s="243"/>
      <c r="AP19" s="243"/>
    </row>
    <row r="20" spans="1:42" ht="147.75" customHeight="1">
      <c r="A20" s="203"/>
      <c r="B20" s="203"/>
      <c r="C20" s="282"/>
      <c r="D20" s="202" t="s">
        <v>414</v>
      </c>
      <c r="E20" s="191"/>
      <c r="F20" s="280"/>
      <c r="G20" s="203"/>
      <c r="H20" s="202" t="s">
        <v>416</v>
      </c>
      <c r="I20" s="196" t="s">
        <v>399</v>
      </c>
      <c r="J20" s="196">
        <v>1.2</v>
      </c>
      <c r="K20" s="248">
        <v>0.3</v>
      </c>
      <c r="L20" s="63" t="s">
        <v>417</v>
      </c>
      <c r="M20" s="244"/>
      <c r="N20" s="63" t="s">
        <v>487</v>
      </c>
      <c r="O20" s="48">
        <v>4</v>
      </c>
      <c r="P20" s="48">
        <v>0.4</v>
      </c>
      <c r="Q20" s="140">
        <f t="shared" si="1"/>
        <v>0.1</v>
      </c>
      <c r="R20" s="64">
        <v>45717</v>
      </c>
      <c r="S20" s="64">
        <v>46022</v>
      </c>
      <c r="T20" s="48">
        <v>300</v>
      </c>
      <c r="U20" s="243"/>
      <c r="V20" s="243"/>
      <c r="W20" s="203"/>
      <c r="X20" s="204"/>
      <c r="Y20" s="204"/>
      <c r="Z20" s="243"/>
      <c r="AA20" s="204"/>
      <c r="AB20" s="241"/>
      <c r="AC20" s="204"/>
      <c r="AD20" s="243"/>
      <c r="AE20" s="244"/>
      <c r="AF20" s="232"/>
      <c r="AG20" s="243"/>
      <c r="AH20" s="250"/>
      <c r="AI20" s="250"/>
      <c r="AJ20" s="232"/>
      <c r="AK20" s="250"/>
      <c r="AL20" s="250"/>
      <c r="AM20" s="235"/>
      <c r="AN20" s="235"/>
      <c r="AO20" s="243"/>
      <c r="AP20" s="243"/>
    </row>
    <row r="21" spans="1:42" ht="159" customHeight="1">
      <c r="A21" s="203"/>
      <c r="B21" s="203"/>
      <c r="C21" s="282"/>
      <c r="D21" s="204"/>
      <c r="E21" s="191"/>
      <c r="F21" s="280"/>
      <c r="G21" s="203"/>
      <c r="H21" s="204"/>
      <c r="I21" s="197"/>
      <c r="J21" s="197"/>
      <c r="K21" s="244"/>
      <c r="L21" s="63" t="s">
        <v>363</v>
      </c>
      <c r="M21" s="243" t="s">
        <v>211</v>
      </c>
      <c r="N21" s="63" t="s">
        <v>486</v>
      </c>
      <c r="O21" s="48">
        <v>8</v>
      </c>
      <c r="P21" s="48">
        <v>0.8</v>
      </c>
      <c r="Q21" s="140">
        <f t="shared" si="1"/>
        <v>0.1</v>
      </c>
      <c r="R21" s="64">
        <v>45717</v>
      </c>
      <c r="S21" s="64">
        <v>46022</v>
      </c>
      <c r="T21" s="48">
        <v>300</v>
      </c>
      <c r="U21" s="243"/>
      <c r="V21" s="243"/>
      <c r="W21" s="203"/>
      <c r="X21" s="202" t="s">
        <v>366</v>
      </c>
      <c r="Y21" s="202" t="s">
        <v>368</v>
      </c>
      <c r="Z21" s="243"/>
      <c r="AA21" s="202" t="s">
        <v>422</v>
      </c>
      <c r="AB21" s="246">
        <v>54637740</v>
      </c>
      <c r="AC21" s="202" t="s">
        <v>423</v>
      </c>
      <c r="AD21" s="243"/>
      <c r="AE21" s="294">
        <v>45689</v>
      </c>
      <c r="AF21" s="232"/>
      <c r="AG21" s="243"/>
      <c r="AH21" s="250"/>
      <c r="AI21" s="250"/>
      <c r="AJ21" s="232"/>
      <c r="AK21" s="250"/>
      <c r="AL21" s="250"/>
      <c r="AM21" s="235"/>
      <c r="AN21" s="235"/>
      <c r="AO21" s="243"/>
      <c r="AP21" s="243"/>
    </row>
    <row r="22" spans="1:42" ht="149.25" customHeight="1">
      <c r="A22" s="203"/>
      <c r="B22" s="203"/>
      <c r="C22" s="282"/>
      <c r="D22" s="202" t="s">
        <v>415</v>
      </c>
      <c r="E22" s="191"/>
      <c r="F22" s="280"/>
      <c r="G22" s="203"/>
      <c r="H22" s="202" t="s">
        <v>355</v>
      </c>
      <c r="I22" s="196" t="s">
        <v>397</v>
      </c>
      <c r="J22" s="196">
        <v>1</v>
      </c>
      <c r="K22" s="248">
        <v>0.2</v>
      </c>
      <c r="L22" s="63" t="s">
        <v>484</v>
      </c>
      <c r="M22" s="243"/>
      <c r="N22" s="63" t="s">
        <v>488</v>
      </c>
      <c r="O22" s="48">
        <v>3</v>
      </c>
      <c r="P22" s="48">
        <v>1</v>
      </c>
      <c r="Q22" s="140">
        <f t="shared" si="1"/>
        <v>0.33333333333333331</v>
      </c>
      <c r="R22" s="64">
        <v>45717</v>
      </c>
      <c r="S22" s="64">
        <v>46022</v>
      </c>
      <c r="T22" s="48">
        <v>300</v>
      </c>
      <c r="U22" s="243"/>
      <c r="V22" s="243"/>
      <c r="W22" s="203"/>
      <c r="X22" s="203"/>
      <c r="Y22" s="203"/>
      <c r="Z22" s="243"/>
      <c r="AA22" s="203"/>
      <c r="AB22" s="246"/>
      <c r="AC22" s="203"/>
      <c r="AD22" s="243"/>
      <c r="AE22" s="243"/>
      <c r="AF22" s="232"/>
      <c r="AG22" s="243"/>
      <c r="AH22" s="250"/>
      <c r="AI22" s="250"/>
      <c r="AJ22" s="232"/>
      <c r="AK22" s="250"/>
      <c r="AL22" s="250"/>
      <c r="AM22" s="235"/>
      <c r="AN22" s="235"/>
      <c r="AO22" s="243"/>
      <c r="AP22" s="243"/>
    </row>
    <row r="23" spans="1:42" ht="149.25" customHeight="1">
      <c r="A23" s="204"/>
      <c r="B23" s="204"/>
      <c r="C23" s="283"/>
      <c r="D23" s="204"/>
      <c r="E23" s="191"/>
      <c r="F23" s="280"/>
      <c r="G23" s="204"/>
      <c r="H23" s="204"/>
      <c r="I23" s="197"/>
      <c r="J23" s="197"/>
      <c r="K23" s="249"/>
      <c r="L23" s="63" t="s">
        <v>470</v>
      </c>
      <c r="M23" s="244"/>
      <c r="N23" s="63" t="s">
        <v>420</v>
      </c>
      <c r="O23" s="48">
        <v>2</v>
      </c>
      <c r="P23" s="48">
        <v>0.1</v>
      </c>
      <c r="Q23" s="140">
        <f t="shared" si="1"/>
        <v>0.05</v>
      </c>
      <c r="R23" s="64">
        <v>45717</v>
      </c>
      <c r="S23" s="64">
        <v>46022</v>
      </c>
      <c r="T23" s="48">
        <v>300</v>
      </c>
      <c r="U23" s="244"/>
      <c r="V23" s="244"/>
      <c r="W23" s="204"/>
      <c r="X23" s="204"/>
      <c r="Y23" s="204"/>
      <c r="Z23" s="244"/>
      <c r="AA23" s="204"/>
      <c r="AB23" s="241"/>
      <c r="AC23" s="204"/>
      <c r="AD23" s="244"/>
      <c r="AE23" s="244"/>
      <c r="AF23" s="233"/>
      <c r="AG23" s="244"/>
      <c r="AH23" s="251"/>
      <c r="AI23" s="251"/>
      <c r="AJ23" s="233"/>
      <c r="AK23" s="251"/>
      <c r="AL23" s="251"/>
      <c r="AM23" s="236"/>
      <c r="AN23" s="236"/>
      <c r="AO23" s="244"/>
      <c r="AP23" s="244"/>
    </row>
    <row r="24" spans="1:42" ht="42" customHeight="1">
      <c r="A24" s="81"/>
      <c r="B24" s="81"/>
      <c r="C24" s="94"/>
      <c r="D24" s="81"/>
      <c r="E24" s="42"/>
      <c r="F24" s="88"/>
      <c r="G24" s="81"/>
      <c r="H24" s="81"/>
      <c r="I24" s="78"/>
      <c r="J24" s="78"/>
      <c r="K24" s="89"/>
      <c r="L24" s="63"/>
      <c r="M24" s="87"/>
      <c r="N24" s="63"/>
      <c r="O24" s="48"/>
      <c r="P24" s="48"/>
      <c r="Q24" s="140">
        <f>(Q20+Q21+Q22+Q23)/4</f>
        <v>0.14583333333333334</v>
      </c>
      <c r="R24" s="64"/>
      <c r="S24" s="64"/>
      <c r="T24" s="48"/>
      <c r="U24" s="87"/>
      <c r="V24" s="87"/>
      <c r="W24" s="81"/>
      <c r="X24" s="67"/>
      <c r="Y24" s="67"/>
      <c r="Z24" s="87"/>
      <c r="AA24" s="81"/>
      <c r="AB24" s="86"/>
      <c r="AC24" s="81"/>
      <c r="AD24" s="87"/>
      <c r="AE24" s="87"/>
      <c r="AF24" s="96"/>
      <c r="AG24" s="87"/>
      <c r="AH24" s="87"/>
      <c r="AI24" s="87"/>
      <c r="AJ24" s="145">
        <v>182125800</v>
      </c>
      <c r="AK24" s="148">
        <v>54637740</v>
      </c>
      <c r="AL24" s="145">
        <v>0</v>
      </c>
      <c r="AM24" s="150">
        <f>AK24/AJ24</f>
        <v>0.3</v>
      </c>
      <c r="AN24" s="147">
        <f>AL24/AJ24</f>
        <v>0</v>
      </c>
      <c r="AO24" s="87"/>
      <c r="AP24" s="87"/>
    </row>
    <row r="25" spans="1:42" ht="42" customHeight="1">
      <c r="A25" s="102"/>
      <c r="B25" s="102"/>
      <c r="C25" s="110"/>
      <c r="D25" s="102"/>
      <c r="E25" s="97"/>
      <c r="F25" s="109"/>
      <c r="G25" s="102"/>
      <c r="H25" s="102"/>
      <c r="I25" s="100"/>
      <c r="J25" s="100"/>
      <c r="K25" s="111"/>
      <c r="L25" s="63"/>
      <c r="M25" s="105"/>
      <c r="N25" s="138" t="s">
        <v>511</v>
      </c>
      <c r="O25" s="132"/>
      <c r="P25" s="132"/>
      <c r="Q25" s="140">
        <f>(Q17+Q24)/2</f>
        <v>9.2916666666666675E-2</v>
      </c>
      <c r="R25" s="133"/>
      <c r="S25" s="133"/>
      <c r="T25" s="132"/>
      <c r="U25" s="105"/>
      <c r="V25" s="105"/>
      <c r="W25" s="102"/>
      <c r="X25" s="103"/>
      <c r="Y25" s="103"/>
      <c r="Z25" s="105"/>
      <c r="AA25" s="102"/>
      <c r="AB25" s="107"/>
      <c r="AC25" s="102"/>
      <c r="AD25" s="105"/>
      <c r="AE25" s="105"/>
      <c r="AF25" s="108"/>
      <c r="AG25" s="105"/>
      <c r="AH25" s="105"/>
      <c r="AI25" s="105"/>
      <c r="AJ25" s="146">
        <f>AJ17+AJ24</f>
        <v>461447880</v>
      </c>
      <c r="AK25" s="149">
        <f>AK17+AK24</f>
        <v>186034364</v>
      </c>
      <c r="AL25" s="145">
        <v>0</v>
      </c>
      <c r="AM25" s="150">
        <f>AK25/AJ25</f>
        <v>0.40315357825460157</v>
      </c>
      <c r="AN25" s="147">
        <f>AL25/AJ25</f>
        <v>0</v>
      </c>
      <c r="AO25" s="105"/>
      <c r="AP25" s="105"/>
    </row>
    <row r="26" spans="1:42" ht="75" customHeight="1">
      <c r="A26" s="196" t="s">
        <v>249</v>
      </c>
      <c r="B26" s="196" t="s">
        <v>268</v>
      </c>
      <c r="C26" s="277" t="s">
        <v>389</v>
      </c>
      <c r="D26" s="202" t="s">
        <v>358</v>
      </c>
      <c r="E26" s="191" t="s">
        <v>301</v>
      </c>
      <c r="F26" s="280">
        <v>2024130010038</v>
      </c>
      <c r="G26" s="202" t="s">
        <v>337</v>
      </c>
      <c r="H26" s="202" t="s">
        <v>338</v>
      </c>
      <c r="I26" s="202" t="s">
        <v>397</v>
      </c>
      <c r="J26" s="202">
        <v>0.1</v>
      </c>
      <c r="K26" s="248">
        <v>1</v>
      </c>
      <c r="L26" s="63" t="s">
        <v>339</v>
      </c>
      <c r="M26" s="242" t="s">
        <v>211</v>
      </c>
      <c r="N26" s="63" t="s">
        <v>424</v>
      </c>
      <c r="O26" s="48">
        <v>10</v>
      </c>
      <c r="P26" s="48">
        <v>1</v>
      </c>
      <c r="Q26" s="140">
        <f>P26/O26</f>
        <v>0.1</v>
      </c>
      <c r="R26" s="64">
        <v>45717</v>
      </c>
      <c r="S26" s="64">
        <v>46022</v>
      </c>
      <c r="T26" s="48">
        <v>300</v>
      </c>
      <c r="U26" s="272">
        <v>420806</v>
      </c>
      <c r="V26" s="242" t="s">
        <v>318</v>
      </c>
      <c r="W26" s="202" t="s">
        <v>319</v>
      </c>
      <c r="X26" s="191" t="s">
        <v>340</v>
      </c>
      <c r="Y26" s="191" t="s">
        <v>341</v>
      </c>
      <c r="Z26" s="242" t="s">
        <v>326</v>
      </c>
      <c r="AA26" s="202" t="s">
        <v>344</v>
      </c>
      <c r="AB26" s="240">
        <v>109400000</v>
      </c>
      <c r="AC26" s="202" t="s">
        <v>412</v>
      </c>
      <c r="AD26" s="242" t="s">
        <v>54</v>
      </c>
      <c r="AE26" s="245">
        <v>45717</v>
      </c>
      <c r="AF26" s="266">
        <v>250000000</v>
      </c>
      <c r="AG26" s="269">
        <f>+AF26</f>
        <v>250000000</v>
      </c>
      <c r="AH26" s="269">
        <v>83600000</v>
      </c>
      <c r="AI26" s="269">
        <v>0</v>
      </c>
      <c r="AJ26" s="231">
        <v>250000000</v>
      </c>
      <c r="AK26" s="231">
        <v>83600000</v>
      </c>
      <c r="AL26" s="231">
        <v>0</v>
      </c>
      <c r="AM26" s="234">
        <f>AK26/AJ26</f>
        <v>0.33439999999999998</v>
      </c>
      <c r="AN26" s="234">
        <f>AL26/AJ26</f>
        <v>0</v>
      </c>
      <c r="AO26" s="242" t="s">
        <v>328</v>
      </c>
      <c r="AP26" s="242" t="s">
        <v>345</v>
      </c>
    </row>
    <row r="27" spans="1:42" ht="115.5" customHeight="1">
      <c r="A27" s="200"/>
      <c r="B27" s="200"/>
      <c r="C27" s="278"/>
      <c r="D27" s="203"/>
      <c r="E27" s="191"/>
      <c r="F27" s="280"/>
      <c r="G27" s="203"/>
      <c r="H27" s="203"/>
      <c r="I27" s="203"/>
      <c r="J27" s="203"/>
      <c r="K27" s="284"/>
      <c r="L27" s="63" t="s">
        <v>479</v>
      </c>
      <c r="M27" s="243"/>
      <c r="N27" s="63" t="s">
        <v>432</v>
      </c>
      <c r="O27" s="48">
        <v>1</v>
      </c>
      <c r="P27" s="48">
        <v>0.05</v>
      </c>
      <c r="Q27" s="140">
        <f t="shared" ref="Q27:Q30" si="2">P27/O27</f>
        <v>0.05</v>
      </c>
      <c r="R27" s="64">
        <v>45717</v>
      </c>
      <c r="S27" s="64">
        <v>46022</v>
      </c>
      <c r="T27" s="48">
        <v>300</v>
      </c>
      <c r="U27" s="243"/>
      <c r="V27" s="243"/>
      <c r="W27" s="203"/>
      <c r="X27" s="191"/>
      <c r="Y27" s="191"/>
      <c r="Z27" s="243"/>
      <c r="AA27" s="204"/>
      <c r="AB27" s="241"/>
      <c r="AC27" s="204"/>
      <c r="AD27" s="243"/>
      <c r="AE27" s="295"/>
      <c r="AF27" s="267"/>
      <c r="AG27" s="243"/>
      <c r="AH27" s="296"/>
      <c r="AI27" s="296"/>
      <c r="AJ27" s="232"/>
      <c r="AK27" s="232"/>
      <c r="AL27" s="232"/>
      <c r="AM27" s="235"/>
      <c r="AN27" s="235"/>
      <c r="AO27" s="243"/>
      <c r="AP27" s="243"/>
    </row>
    <row r="28" spans="1:42" ht="125.25" customHeight="1">
      <c r="A28" s="200"/>
      <c r="B28" s="200"/>
      <c r="C28" s="278"/>
      <c r="D28" s="203"/>
      <c r="E28" s="191"/>
      <c r="F28" s="280"/>
      <c r="G28" s="203"/>
      <c r="H28" s="203"/>
      <c r="I28" s="203"/>
      <c r="J28" s="203"/>
      <c r="K28" s="284"/>
      <c r="L28" s="63" t="s">
        <v>480</v>
      </c>
      <c r="M28" s="243"/>
      <c r="N28" s="63" t="s">
        <v>425</v>
      </c>
      <c r="O28" s="48">
        <v>1</v>
      </c>
      <c r="P28" s="48">
        <v>0.05</v>
      </c>
      <c r="Q28" s="140">
        <f t="shared" si="2"/>
        <v>0.05</v>
      </c>
      <c r="R28" s="64">
        <v>45717</v>
      </c>
      <c r="S28" s="64">
        <v>46022</v>
      </c>
      <c r="T28" s="48">
        <v>300</v>
      </c>
      <c r="U28" s="243"/>
      <c r="V28" s="243"/>
      <c r="W28" s="203"/>
      <c r="X28" s="191"/>
      <c r="Y28" s="191"/>
      <c r="Z28" s="243"/>
      <c r="AA28" s="67" t="s">
        <v>436</v>
      </c>
      <c r="AB28" s="75">
        <v>75000000</v>
      </c>
      <c r="AC28" s="67" t="s">
        <v>427</v>
      </c>
      <c r="AD28" s="243"/>
      <c r="AE28" s="72">
        <v>45717</v>
      </c>
      <c r="AF28" s="267"/>
      <c r="AG28" s="243"/>
      <c r="AH28" s="296"/>
      <c r="AI28" s="296"/>
      <c r="AJ28" s="232"/>
      <c r="AK28" s="232"/>
      <c r="AL28" s="232"/>
      <c r="AM28" s="235"/>
      <c r="AN28" s="235"/>
      <c r="AO28" s="243"/>
      <c r="AP28" s="243"/>
    </row>
    <row r="29" spans="1:42" ht="78" customHeight="1">
      <c r="A29" s="200"/>
      <c r="B29" s="200"/>
      <c r="C29" s="278"/>
      <c r="D29" s="203"/>
      <c r="E29" s="191"/>
      <c r="F29" s="280"/>
      <c r="G29" s="203"/>
      <c r="H29" s="203"/>
      <c r="I29" s="203"/>
      <c r="J29" s="203"/>
      <c r="K29" s="284"/>
      <c r="L29" s="63" t="s">
        <v>434</v>
      </c>
      <c r="M29" s="243"/>
      <c r="N29" s="63" t="s">
        <v>431</v>
      </c>
      <c r="O29" s="48">
        <v>1</v>
      </c>
      <c r="P29" s="48">
        <v>0</v>
      </c>
      <c r="Q29" s="140">
        <f t="shared" si="2"/>
        <v>0</v>
      </c>
      <c r="R29" s="64">
        <v>45717</v>
      </c>
      <c r="S29" s="64">
        <v>46022</v>
      </c>
      <c r="T29" s="48">
        <v>300</v>
      </c>
      <c r="U29" s="243"/>
      <c r="V29" s="243"/>
      <c r="W29" s="203"/>
      <c r="X29" s="191" t="s">
        <v>342</v>
      </c>
      <c r="Y29" s="191" t="s">
        <v>343</v>
      </c>
      <c r="Z29" s="243"/>
      <c r="AA29" s="202" t="s">
        <v>437</v>
      </c>
      <c r="AB29" s="240">
        <v>65600000</v>
      </c>
      <c r="AC29" s="202" t="s">
        <v>412</v>
      </c>
      <c r="AD29" s="243"/>
      <c r="AE29" s="294">
        <v>45689</v>
      </c>
      <c r="AF29" s="267"/>
      <c r="AG29" s="243"/>
      <c r="AH29" s="296"/>
      <c r="AI29" s="296"/>
      <c r="AJ29" s="232"/>
      <c r="AK29" s="232"/>
      <c r="AL29" s="232"/>
      <c r="AM29" s="235"/>
      <c r="AN29" s="235"/>
      <c r="AO29" s="243"/>
      <c r="AP29" s="243"/>
    </row>
    <row r="30" spans="1:42" ht="93" customHeight="1">
      <c r="A30" s="197"/>
      <c r="B30" s="197"/>
      <c r="C30" s="279"/>
      <c r="D30" s="204"/>
      <c r="E30" s="191"/>
      <c r="F30" s="280"/>
      <c r="G30" s="204"/>
      <c r="H30" s="204"/>
      <c r="I30" s="204"/>
      <c r="J30" s="204"/>
      <c r="K30" s="244"/>
      <c r="L30" s="63" t="s">
        <v>451</v>
      </c>
      <c r="M30" s="244"/>
      <c r="N30" s="63" t="s">
        <v>426</v>
      </c>
      <c r="O30" s="48">
        <v>3</v>
      </c>
      <c r="P30" s="48">
        <v>0</v>
      </c>
      <c r="Q30" s="140">
        <f t="shared" si="2"/>
        <v>0</v>
      </c>
      <c r="R30" s="64">
        <v>45717</v>
      </c>
      <c r="S30" s="64">
        <v>46022</v>
      </c>
      <c r="T30" s="48">
        <v>300</v>
      </c>
      <c r="U30" s="244"/>
      <c r="V30" s="244"/>
      <c r="W30" s="204"/>
      <c r="X30" s="191"/>
      <c r="Y30" s="191"/>
      <c r="Z30" s="244"/>
      <c r="AA30" s="204"/>
      <c r="AB30" s="241"/>
      <c r="AC30" s="204"/>
      <c r="AD30" s="244"/>
      <c r="AE30" s="295"/>
      <c r="AF30" s="268"/>
      <c r="AG30" s="244"/>
      <c r="AH30" s="297"/>
      <c r="AI30" s="297"/>
      <c r="AJ30" s="233"/>
      <c r="AK30" s="233"/>
      <c r="AL30" s="233"/>
      <c r="AM30" s="236"/>
      <c r="AN30" s="236"/>
      <c r="AO30" s="244"/>
      <c r="AP30" s="244"/>
    </row>
    <row r="31" spans="1:42" ht="38.25" customHeight="1">
      <c r="A31" s="78"/>
      <c r="B31" s="80"/>
      <c r="C31" s="92"/>
      <c r="D31" s="81"/>
      <c r="E31" s="42"/>
      <c r="F31" s="88"/>
      <c r="G31" s="67"/>
      <c r="H31" s="81"/>
      <c r="I31" s="81"/>
      <c r="J31" s="81"/>
      <c r="K31" s="87"/>
      <c r="L31" s="63"/>
      <c r="M31" s="87"/>
      <c r="N31" s="138" t="s">
        <v>511</v>
      </c>
      <c r="O31" s="48"/>
      <c r="P31" s="48"/>
      <c r="Q31" s="140">
        <f>(Q26+Q27+Q28+Q29+Q30)/5</f>
        <v>0.04</v>
      </c>
      <c r="R31" s="64"/>
      <c r="S31" s="64"/>
      <c r="T31" s="48"/>
      <c r="U31" s="87"/>
      <c r="V31" s="87"/>
      <c r="W31" s="81"/>
      <c r="X31" s="61"/>
      <c r="Y31" s="61"/>
      <c r="Z31" s="87"/>
      <c r="AA31" s="81"/>
      <c r="AB31" s="86"/>
      <c r="AC31" s="81"/>
      <c r="AD31" s="87"/>
      <c r="AE31" s="71"/>
      <c r="AF31" s="90"/>
      <c r="AG31" s="87"/>
      <c r="AH31" s="87"/>
      <c r="AI31" s="87"/>
      <c r="AJ31" s="148">
        <v>250000000</v>
      </c>
      <c r="AK31" s="148">
        <v>83600000</v>
      </c>
      <c r="AL31" s="145">
        <v>0</v>
      </c>
      <c r="AM31" s="147">
        <f>AK31/AJ31</f>
        <v>0.33439999999999998</v>
      </c>
      <c r="AN31" s="147">
        <f>AL31/AJ31</f>
        <v>0</v>
      </c>
      <c r="AO31" s="87"/>
      <c r="AP31" s="87"/>
    </row>
    <row r="32" spans="1:42" ht="81.75" customHeight="1">
      <c r="A32" s="196" t="s">
        <v>249</v>
      </c>
      <c r="B32" s="195" t="s">
        <v>250</v>
      </c>
      <c r="C32" s="194" t="s">
        <v>390</v>
      </c>
      <c r="D32" s="202" t="s">
        <v>465</v>
      </c>
      <c r="E32" s="191" t="s">
        <v>299</v>
      </c>
      <c r="F32" s="280">
        <v>2024130010039</v>
      </c>
      <c r="G32" s="191" t="s">
        <v>306</v>
      </c>
      <c r="H32" s="202" t="s">
        <v>307</v>
      </c>
      <c r="I32" s="202" t="s">
        <v>400</v>
      </c>
      <c r="J32" s="202">
        <v>0</v>
      </c>
      <c r="K32" s="248">
        <v>0.5</v>
      </c>
      <c r="L32" s="63" t="s">
        <v>310</v>
      </c>
      <c r="M32" s="285"/>
      <c r="N32" s="63" t="s">
        <v>466</v>
      </c>
      <c r="O32" s="48">
        <v>43</v>
      </c>
      <c r="P32" s="48">
        <v>0</v>
      </c>
      <c r="Q32" s="140">
        <f>P32/O32</f>
        <v>0</v>
      </c>
      <c r="R32" s="64">
        <v>45717</v>
      </c>
      <c r="S32" s="64">
        <v>46022</v>
      </c>
      <c r="T32" s="48">
        <v>300</v>
      </c>
      <c r="U32" s="272">
        <v>420806</v>
      </c>
      <c r="V32" s="242" t="s">
        <v>318</v>
      </c>
      <c r="W32" s="202" t="s">
        <v>319</v>
      </c>
      <c r="X32" s="202" t="s">
        <v>320</v>
      </c>
      <c r="Y32" s="202" t="s">
        <v>323</v>
      </c>
      <c r="Z32" s="242" t="s">
        <v>326</v>
      </c>
      <c r="AA32" s="202" t="s">
        <v>435</v>
      </c>
      <c r="AB32" s="240">
        <v>960000000</v>
      </c>
      <c r="AC32" s="202" t="s">
        <v>440</v>
      </c>
      <c r="AD32" s="242" t="s">
        <v>54</v>
      </c>
      <c r="AE32" s="245">
        <v>45717</v>
      </c>
      <c r="AF32" s="266">
        <v>1500000000</v>
      </c>
      <c r="AG32" s="269">
        <f>+AF32</f>
        <v>1500000000</v>
      </c>
      <c r="AH32" s="269">
        <v>446800000</v>
      </c>
      <c r="AI32" s="269">
        <v>0</v>
      </c>
      <c r="AJ32" s="231">
        <v>1500000000</v>
      </c>
      <c r="AK32" s="231">
        <v>446800000</v>
      </c>
      <c r="AL32" s="231">
        <v>0</v>
      </c>
      <c r="AM32" s="234">
        <f>AK32/AJ32</f>
        <v>0.29786666666666667</v>
      </c>
      <c r="AN32" s="234">
        <f>AL32/AJ32</f>
        <v>0</v>
      </c>
      <c r="AO32" s="242" t="s">
        <v>328</v>
      </c>
      <c r="AP32" s="242" t="s">
        <v>329</v>
      </c>
    </row>
    <row r="33" spans="1:42" ht="102.75" customHeight="1">
      <c r="A33" s="200"/>
      <c r="B33" s="195"/>
      <c r="C33" s="194"/>
      <c r="D33" s="203"/>
      <c r="E33" s="191"/>
      <c r="F33" s="280"/>
      <c r="G33" s="191"/>
      <c r="H33" s="203"/>
      <c r="I33" s="203"/>
      <c r="J33" s="203"/>
      <c r="K33" s="284"/>
      <c r="L33" s="63" t="s">
        <v>313</v>
      </c>
      <c r="M33" s="286"/>
      <c r="N33" s="63" t="s">
        <v>467</v>
      </c>
      <c r="O33" s="48">
        <v>9</v>
      </c>
      <c r="P33" s="48">
        <v>0.45</v>
      </c>
      <c r="Q33" s="140">
        <f t="shared" ref="Q33:Q41" si="3">P33/O33</f>
        <v>0.05</v>
      </c>
      <c r="R33" s="64">
        <v>45717</v>
      </c>
      <c r="S33" s="64">
        <v>46022</v>
      </c>
      <c r="T33" s="48">
        <v>300</v>
      </c>
      <c r="U33" s="243"/>
      <c r="V33" s="243"/>
      <c r="W33" s="203"/>
      <c r="X33" s="203"/>
      <c r="Y33" s="203"/>
      <c r="Z33" s="243"/>
      <c r="AA33" s="203"/>
      <c r="AB33" s="246"/>
      <c r="AC33" s="203"/>
      <c r="AD33" s="243"/>
      <c r="AE33" s="294"/>
      <c r="AF33" s="267"/>
      <c r="AG33" s="243"/>
      <c r="AH33" s="296"/>
      <c r="AI33" s="296"/>
      <c r="AJ33" s="232"/>
      <c r="AK33" s="232"/>
      <c r="AL33" s="232"/>
      <c r="AM33" s="235"/>
      <c r="AN33" s="235"/>
      <c r="AO33" s="243"/>
      <c r="AP33" s="243"/>
    </row>
    <row r="34" spans="1:42" ht="79.5" customHeight="1">
      <c r="A34" s="200"/>
      <c r="B34" s="195"/>
      <c r="C34" s="194"/>
      <c r="D34" s="203"/>
      <c r="E34" s="191"/>
      <c r="F34" s="280"/>
      <c r="G34" s="191"/>
      <c r="H34" s="203"/>
      <c r="I34" s="203"/>
      <c r="J34" s="203"/>
      <c r="K34" s="284"/>
      <c r="L34" s="63" t="s">
        <v>311</v>
      </c>
      <c r="M34" s="286"/>
      <c r="N34" s="63" t="s">
        <v>425</v>
      </c>
      <c r="O34" s="48">
        <v>1</v>
      </c>
      <c r="P34" s="48">
        <v>0.1</v>
      </c>
      <c r="Q34" s="140">
        <f t="shared" si="3"/>
        <v>0.1</v>
      </c>
      <c r="R34" s="64">
        <v>45717</v>
      </c>
      <c r="S34" s="64">
        <v>46022</v>
      </c>
      <c r="T34" s="48">
        <v>300</v>
      </c>
      <c r="U34" s="243"/>
      <c r="V34" s="243"/>
      <c r="W34" s="203"/>
      <c r="X34" s="203"/>
      <c r="Y34" s="203"/>
      <c r="Z34" s="244"/>
      <c r="AA34" s="204"/>
      <c r="AB34" s="241"/>
      <c r="AC34" s="204"/>
      <c r="AD34" s="243"/>
      <c r="AE34" s="295"/>
      <c r="AF34" s="267"/>
      <c r="AG34" s="243"/>
      <c r="AH34" s="296"/>
      <c r="AI34" s="296"/>
      <c r="AJ34" s="232"/>
      <c r="AK34" s="232"/>
      <c r="AL34" s="232"/>
      <c r="AM34" s="235"/>
      <c r="AN34" s="235"/>
      <c r="AO34" s="243"/>
      <c r="AP34" s="243"/>
    </row>
    <row r="35" spans="1:42" ht="85.5">
      <c r="A35" s="200"/>
      <c r="B35" s="195"/>
      <c r="C35" s="194"/>
      <c r="D35" s="203"/>
      <c r="E35" s="191"/>
      <c r="F35" s="280"/>
      <c r="G35" s="191"/>
      <c r="H35" s="203"/>
      <c r="I35" s="203"/>
      <c r="J35" s="203"/>
      <c r="K35" s="284"/>
      <c r="L35" s="63" t="s">
        <v>312</v>
      </c>
      <c r="M35" s="286"/>
      <c r="N35" s="63" t="s">
        <v>428</v>
      </c>
      <c r="O35" s="48">
        <v>3</v>
      </c>
      <c r="P35" s="48">
        <v>0</v>
      </c>
      <c r="Q35" s="140">
        <f t="shared" si="3"/>
        <v>0</v>
      </c>
      <c r="R35" s="64">
        <v>45717</v>
      </c>
      <c r="S35" s="64">
        <v>46022</v>
      </c>
      <c r="T35" s="48">
        <v>300</v>
      </c>
      <c r="U35" s="243"/>
      <c r="V35" s="243"/>
      <c r="W35" s="203"/>
      <c r="X35" s="203"/>
      <c r="Y35" s="203"/>
      <c r="Z35" s="48" t="s">
        <v>326</v>
      </c>
      <c r="AA35" s="67" t="s">
        <v>439</v>
      </c>
      <c r="AB35" s="75">
        <v>70000000</v>
      </c>
      <c r="AC35" s="42" t="s">
        <v>427</v>
      </c>
      <c r="AD35" s="243"/>
      <c r="AE35" s="64">
        <v>45717</v>
      </c>
      <c r="AF35" s="267"/>
      <c r="AG35" s="243"/>
      <c r="AH35" s="296"/>
      <c r="AI35" s="296"/>
      <c r="AJ35" s="232"/>
      <c r="AK35" s="232"/>
      <c r="AL35" s="232"/>
      <c r="AM35" s="235"/>
      <c r="AN35" s="235"/>
      <c r="AO35" s="243"/>
      <c r="AP35" s="243"/>
    </row>
    <row r="36" spans="1:42" ht="71.25" customHeight="1">
      <c r="A36" s="200"/>
      <c r="B36" s="195"/>
      <c r="C36" s="194"/>
      <c r="D36" s="203"/>
      <c r="E36" s="191"/>
      <c r="F36" s="280"/>
      <c r="G36" s="191"/>
      <c r="H36" s="203"/>
      <c r="I36" s="203"/>
      <c r="J36" s="203"/>
      <c r="K36" s="284"/>
      <c r="L36" s="63" t="s">
        <v>481</v>
      </c>
      <c r="M36" s="286"/>
      <c r="N36" s="63" t="s">
        <v>431</v>
      </c>
      <c r="O36" s="48">
        <v>1</v>
      </c>
      <c r="P36" s="48">
        <v>0.15</v>
      </c>
      <c r="Q36" s="140">
        <f t="shared" si="3"/>
        <v>0.15</v>
      </c>
      <c r="R36" s="64">
        <v>45717</v>
      </c>
      <c r="S36" s="64">
        <v>46022</v>
      </c>
      <c r="T36" s="48">
        <v>300</v>
      </c>
      <c r="U36" s="243"/>
      <c r="V36" s="243"/>
      <c r="W36" s="203"/>
      <c r="X36" s="204"/>
      <c r="Y36" s="204"/>
      <c r="Z36" s="242" t="s">
        <v>326</v>
      </c>
      <c r="AA36" s="202" t="s">
        <v>441</v>
      </c>
      <c r="AB36" s="240">
        <v>70000000</v>
      </c>
      <c r="AC36" s="202" t="s">
        <v>427</v>
      </c>
      <c r="AD36" s="243"/>
      <c r="AE36" s="245">
        <v>45717</v>
      </c>
      <c r="AF36" s="267"/>
      <c r="AG36" s="243"/>
      <c r="AH36" s="296"/>
      <c r="AI36" s="296"/>
      <c r="AJ36" s="232"/>
      <c r="AK36" s="232"/>
      <c r="AL36" s="232"/>
      <c r="AM36" s="235"/>
      <c r="AN36" s="235"/>
      <c r="AO36" s="243"/>
      <c r="AP36" s="243"/>
    </row>
    <row r="37" spans="1:42" ht="63" customHeight="1">
      <c r="A37" s="200"/>
      <c r="B37" s="195"/>
      <c r="C37" s="194"/>
      <c r="D37" s="204"/>
      <c r="E37" s="191"/>
      <c r="F37" s="280"/>
      <c r="G37" s="191"/>
      <c r="H37" s="204"/>
      <c r="I37" s="204"/>
      <c r="J37" s="204"/>
      <c r="K37" s="249"/>
      <c r="L37" s="63" t="s">
        <v>471</v>
      </c>
      <c r="M37" s="286"/>
      <c r="N37" s="63" t="s">
        <v>433</v>
      </c>
      <c r="O37" s="48">
        <v>1</v>
      </c>
      <c r="P37" s="48">
        <v>0</v>
      </c>
      <c r="Q37" s="140">
        <f t="shared" si="3"/>
        <v>0</v>
      </c>
      <c r="R37" s="64">
        <v>45717</v>
      </c>
      <c r="S37" s="64">
        <v>46022</v>
      </c>
      <c r="T37" s="48">
        <v>300</v>
      </c>
      <c r="U37" s="243"/>
      <c r="V37" s="243"/>
      <c r="W37" s="203"/>
      <c r="X37" s="202" t="s">
        <v>321</v>
      </c>
      <c r="Y37" s="202" t="s">
        <v>324</v>
      </c>
      <c r="Z37" s="244"/>
      <c r="AA37" s="204"/>
      <c r="AB37" s="241"/>
      <c r="AC37" s="204"/>
      <c r="AD37" s="243"/>
      <c r="AE37" s="295"/>
      <c r="AF37" s="267"/>
      <c r="AG37" s="243"/>
      <c r="AH37" s="296"/>
      <c r="AI37" s="296"/>
      <c r="AJ37" s="232"/>
      <c r="AK37" s="232"/>
      <c r="AL37" s="232"/>
      <c r="AM37" s="235"/>
      <c r="AN37" s="235"/>
      <c r="AO37" s="243"/>
      <c r="AP37" s="243"/>
    </row>
    <row r="38" spans="1:42" ht="71.25">
      <c r="A38" s="200"/>
      <c r="B38" s="195"/>
      <c r="C38" s="194"/>
      <c r="D38" s="202" t="s">
        <v>356</v>
      </c>
      <c r="E38" s="191"/>
      <c r="F38" s="280"/>
      <c r="G38" s="191"/>
      <c r="H38" s="202" t="s">
        <v>308</v>
      </c>
      <c r="I38" s="202" t="s">
        <v>401</v>
      </c>
      <c r="J38" s="202">
        <v>0.2</v>
      </c>
      <c r="K38" s="248">
        <v>0.4</v>
      </c>
      <c r="L38" s="63" t="s">
        <v>314</v>
      </c>
      <c r="M38" s="286"/>
      <c r="N38" s="63" t="s">
        <v>444</v>
      </c>
      <c r="O38" s="48">
        <v>1</v>
      </c>
      <c r="P38" s="48">
        <v>0.1</v>
      </c>
      <c r="Q38" s="140">
        <f t="shared" si="3"/>
        <v>0.1</v>
      </c>
      <c r="R38" s="64">
        <v>45717</v>
      </c>
      <c r="S38" s="64">
        <v>46022</v>
      </c>
      <c r="T38" s="48">
        <v>300</v>
      </c>
      <c r="U38" s="243"/>
      <c r="V38" s="243"/>
      <c r="W38" s="203"/>
      <c r="X38" s="203"/>
      <c r="Y38" s="203"/>
      <c r="Z38" s="242" t="s">
        <v>326</v>
      </c>
      <c r="AA38" s="202" t="s">
        <v>327</v>
      </c>
      <c r="AB38" s="240">
        <v>400000000</v>
      </c>
      <c r="AC38" s="202" t="s">
        <v>412</v>
      </c>
      <c r="AD38" s="243"/>
      <c r="AE38" s="294">
        <v>45689</v>
      </c>
      <c r="AF38" s="267"/>
      <c r="AG38" s="243"/>
      <c r="AH38" s="296"/>
      <c r="AI38" s="296"/>
      <c r="AJ38" s="232"/>
      <c r="AK38" s="232"/>
      <c r="AL38" s="232"/>
      <c r="AM38" s="235"/>
      <c r="AN38" s="235"/>
      <c r="AO38" s="243"/>
      <c r="AP38" s="243"/>
    </row>
    <row r="39" spans="1:42" ht="90" customHeight="1">
      <c r="A39" s="200"/>
      <c r="B39" s="195"/>
      <c r="C39" s="194"/>
      <c r="D39" s="203"/>
      <c r="E39" s="191"/>
      <c r="F39" s="280"/>
      <c r="G39" s="191"/>
      <c r="H39" s="203"/>
      <c r="I39" s="203"/>
      <c r="J39" s="203"/>
      <c r="K39" s="284"/>
      <c r="L39" s="63" t="s">
        <v>315</v>
      </c>
      <c r="M39" s="286"/>
      <c r="N39" s="63" t="s">
        <v>445</v>
      </c>
      <c r="O39" s="48">
        <v>1</v>
      </c>
      <c r="P39" s="48">
        <v>0.1</v>
      </c>
      <c r="Q39" s="140">
        <f t="shared" si="3"/>
        <v>0.1</v>
      </c>
      <c r="R39" s="64">
        <v>45717</v>
      </c>
      <c r="S39" s="64">
        <v>46022</v>
      </c>
      <c r="T39" s="48">
        <v>300</v>
      </c>
      <c r="U39" s="243"/>
      <c r="V39" s="243"/>
      <c r="W39" s="203"/>
      <c r="X39" s="204"/>
      <c r="Y39" s="204"/>
      <c r="Z39" s="243"/>
      <c r="AA39" s="203"/>
      <c r="AB39" s="246"/>
      <c r="AC39" s="203"/>
      <c r="AD39" s="243"/>
      <c r="AE39" s="294"/>
      <c r="AF39" s="267"/>
      <c r="AG39" s="243"/>
      <c r="AH39" s="296"/>
      <c r="AI39" s="296"/>
      <c r="AJ39" s="232"/>
      <c r="AK39" s="232"/>
      <c r="AL39" s="232"/>
      <c r="AM39" s="235"/>
      <c r="AN39" s="235"/>
      <c r="AO39" s="243"/>
      <c r="AP39" s="243"/>
    </row>
    <row r="40" spans="1:42" ht="144.75" customHeight="1">
      <c r="A40" s="200"/>
      <c r="B40" s="195"/>
      <c r="C40" s="194"/>
      <c r="D40" s="204"/>
      <c r="E40" s="191"/>
      <c r="F40" s="280"/>
      <c r="G40" s="191"/>
      <c r="H40" s="204"/>
      <c r="I40" s="204"/>
      <c r="J40" s="204"/>
      <c r="K40" s="249"/>
      <c r="L40" s="63" t="s">
        <v>316</v>
      </c>
      <c r="M40" s="286"/>
      <c r="N40" s="63" t="s">
        <v>438</v>
      </c>
      <c r="O40" s="48">
        <v>1</v>
      </c>
      <c r="P40" s="48">
        <v>0</v>
      </c>
      <c r="Q40" s="140">
        <f t="shared" si="3"/>
        <v>0</v>
      </c>
      <c r="R40" s="64">
        <v>45717</v>
      </c>
      <c r="S40" s="64">
        <v>46022</v>
      </c>
      <c r="T40" s="48">
        <v>300</v>
      </c>
      <c r="U40" s="243"/>
      <c r="V40" s="243"/>
      <c r="W40" s="203"/>
      <c r="X40" s="202" t="s">
        <v>322</v>
      </c>
      <c r="Y40" s="202" t="s">
        <v>325</v>
      </c>
      <c r="Z40" s="243"/>
      <c r="AA40" s="203"/>
      <c r="AB40" s="246"/>
      <c r="AC40" s="203"/>
      <c r="AD40" s="243"/>
      <c r="AE40" s="294"/>
      <c r="AF40" s="267"/>
      <c r="AG40" s="243"/>
      <c r="AH40" s="296"/>
      <c r="AI40" s="296"/>
      <c r="AJ40" s="232"/>
      <c r="AK40" s="232"/>
      <c r="AL40" s="232"/>
      <c r="AM40" s="235"/>
      <c r="AN40" s="235"/>
      <c r="AO40" s="243"/>
      <c r="AP40" s="243"/>
    </row>
    <row r="41" spans="1:42" ht="93.75" customHeight="1">
      <c r="A41" s="200"/>
      <c r="B41" s="195"/>
      <c r="C41" s="194"/>
      <c r="D41" s="42" t="s">
        <v>357</v>
      </c>
      <c r="E41" s="191"/>
      <c r="F41" s="280"/>
      <c r="G41" s="191"/>
      <c r="H41" s="42" t="s">
        <v>309</v>
      </c>
      <c r="I41" s="42" t="s">
        <v>402</v>
      </c>
      <c r="J41" s="42">
        <v>0.05</v>
      </c>
      <c r="K41" s="65">
        <v>0.1</v>
      </c>
      <c r="L41" s="63" t="s">
        <v>317</v>
      </c>
      <c r="M41" s="287"/>
      <c r="N41" s="63" t="s">
        <v>461</v>
      </c>
      <c r="O41" s="48">
        <v>1</v>
      </c>
      <c r="P41" s="48">
        <v>0.05</v>
      </c>
      <c r="Q41" s="140">
        <f t="shared" si="3"/>
        <v>0.05</v>
      </c>
      <c r="R41" s="64">
        <v>45717</v>
      </c>
      <c r="S41" s="64">
        <v>46022</v>
      </c>
      <c r="T41" s="48">
        <v>300</v>
      </c>
      <c r="U41" s="244"/>
      <c r="V41" s="244"/>
      <c r="W41" s="204"/>
      <c r="X41" s="204"/>
      <c r="Y41" s="204"/>
      <c r="Z41" s="244"/>
      <c r="AA41" s="204"/>
      <c r="AB41" s="241"/>
      <c r="AC41" s="204"/>
      <c r="AD41" s="244"/>
      <c r="AE41" s="295"/>
      <c r="AF41" s="268"/>
      <c r="AG41" s="244"/>
      <c r="AH41" s="297"/>
      <c r="AI41" s="297"/>
      <c r="AJ41" s="233"/>
      <c r="AK41" s="233"/>
      <c r="AL41" s="233"/>
      <c r="AM41" s="236"/>
      <c r="AN41" s="236"/>
      <c r="AO41" s="244"/>
      <c r="AP41" s="244"/>
    </row>
    <row r="42" spans="1:42" ht="42.75" customHeight="1">
      <c r="A42" s="200"/>
      <c r="B42" s="195"/>
      <c r="C42" s="194"/>
      <c r="D42" s="61"/>
      <c r="E42" s="42"/>
      <c r="F42" s="88"/>
      <c r="G42" s="61"/>
      <c r="H42" s="61"/>
      <c r="I42" s="61"/>
      <c r="J42" s="61"/>
      <c r="K42" s="69"/>
      <c r="L42" s="63"/>
      <c r="M42" s="91"/>
      <c r="N42" s="138" t="s">
        <v>511</v>
      </c>
      <c r="O42" s="48"/>
      <c r="P42" s="48"/>
      <c r="Q42" s="140">
        <f>(Q32+Q33+Q34+Q35+Q36+Q37+Q38+Q39+Q40+Q41)/10</f>
        <v>5.5000000000000007E-2</v>
      </c>
      <c r="R42" s="64"/>
      <c r="S42" s="64"/>
      <c r="T42" s="48"/>
      <c r="U42" s="87"/>
      <c r="V42" s="87"/>
      <c r="W42" s="81"/>
      <c r="X42" s="67"/>
      <c r="Y42" s="67"/>
      <c r="Z42" s="87"/>
      <c r="AA42" s="81"/>
      <c r="AB42" s="86"/>
      <c r="AC42" s="81"/>
      <c r="AD42" s="87"/>
      <c r="AE42" s="71"/>
      <c r="AF42" s="90"/>
      <c r="AG42" s="87"/>
      <c r="AH42" s="87"/>
      <c r="AI42" s="87"/>
      <c r="AJ42" s="151">
        <v>1500000000</v>
      </c>
      <c r="AK42" s="151">
        <v>446800000</v>
      </c>
      <c r="AL42" s="145">
        <v>0</v>
      </c>
      <c r="AM42" s="147">
        <f>AK42/AJ42</f>
        <v>0.29786666666666667</v>
      </c>
      <c r="AN42" s="147">
        <f>AL42/AJ42</f>
        <v>0</v>
      </c>
      <c r="AO42" s="87"/>
      <c r="AP42" s="87"/>
    </row>
    <row r="43" spans="1:42" ht="100.5" customHeight="1">
      <c r="A43" s="200"/>
      <c r="B43" s="195"/>
      <c r="C43" s="194"/>
      <c r="D43" s="202" t="s">
        <v>442</v>
      </c>
      <c r="E43" s="191" t="s">
        <v>300</v>
      </c>
      <c r="F43" s="280">
        <v>2024130010033</v>
      </c>
      <c r="G43" s="202" t="s">
        <v>330</v>
      </c>
      <c r="H43" s="202" t="s">
        <v>331</v>
      </c>
      <c r="I43" s="202" t="s">
        <v>397</v>
      </c>
      <c r="J43" s="202">
        <v>0.2</v>
      </c>
      <c r="K43" s="248">
        <v>0.6</v>
      </c>
      <c r="L43" s="63" t="s">
        <v>472</v>
      </c>
      <c r="M43" s="242" t="s">
        <v>211</v>
      </c>
      <c r="N43" s="63" t="s">
        <v>446</v>
      </c>
      <c r="O43" s="48">
        <v>1</v>
      </c>
      <c r="P43" s="48">
        <v>0.1</v>
      </c>
      <c r="Q43" s="140">
        <f>P43/O43</f>
        <v>0.1</v>
      </c>
      <c r="R43" s="64">
        <v>45717</v>
      </c>
      <c r="S43" s="64">
        <v>46022</v>
      </c>
      <c r="T43" s="48">
        <v>300</v>
      </c>
      <c r="U43" s="272">
        <v>210403</v>
      </c>
      <c r="V43" s="202" t="s">
        <v>318</v>
      </c>
      <c r="W43" s="202" t="s">
        <v>319</v>
      </c>
      <c r="X43" s="42" t="s">
        <v>320</v>
      </c>
      <c r="Y43" s="42" t="s">
        <v>334</v>
      </c>
      <c r="Z43" s="242" t="s">
        <v>326</v>
      </c>
      <c r="AA43" s="202" t="s">
        <v>453</v>
      </c>
      <c r="AB43" s="240">
        <v>292986484</v>
      </c>
      <c r="AC43" s="202" t="s">
        <v>440</v>
      </c>
      <c r="AD43" s="242" t="s">
        <v>54</v>
      </c>
      <c r="AE43" s="245">
        <v>45717</v>
      </c>
      <c r="AF43" s="231">
        <v>418552120</v>
      </c>
      <c r="AG43" s="231">
        <f>+AF43</f>
        <v>418552120</v>
      </c>
      <c r="AH43" s="231">
        <v>196360000</v>
      </c>
      <c r="AI43" s="231">
        <v>0</v>
      </c>
      <c r="AJ43" s="231">
        <v>418552120</v>
      </c>
      <c r="AK43" s="231">
        <v>196360000</v>
      </c>
      <c r="AL43" s="231">
        <v>0</v>
      </c>
      <c r="AM43" s="234">
        <f>AK43/AJ43</f>
        <v>0.46914109525953424</v>
      </c>
      <c r="AN43" s="234">
        <f>AL43/AJ43</f>
        <v>0</v>
      </c>
      <c r="AO43" s="242" t="s">
        <v>328</v>
      </c>
      <c r="AP43" s="242" t="s">
        <v>336</v>
      </c>
    </row>
    <row r="44" spans="1:42" ht="91.5" customHeight="1">
      <c r="A44" s="200"/>
      <c r="B44" s="195"/>
      <c r="C44" s="194"/>
      <c r="D44" s="204"/>
      <c r="E44" s="191"/>
      <c r="F44" s="280"/>
      <c r="G44" s="203"/>
      <c r="H44" s="204"/>
      <c r="I44" s="204"/>
      <c r="J44" s="204"/>
      <c r="K44" s="244"/>
      <c r="L44" s="63" t="s">
        <v>473</v>
      </c>
      <c r="M44" s="244"/>
      <c r="N44" s="63" t="s">
        <v>447</v>
      </c>
      <c r="O44" s="48">
        <v>1</v>
      </c>
      <c r="P44" s="48">
        <v>0.1</v>
      </c>
      <c r="Q44" s="140">
        <f t="shared" ref="Q44:Q45" si="4">P44/O44</f>
        <v>0.1</v>
      </c>
      <c r="R44" s="64">
        <v>45717</v>
      </c>
      <c r="S44" s="64">
        <v>46022</v>
      </c>
      <c r="T44" s="48">
        <v>300</v>
      </c>
      <c r="U44" s="243"/>
      <c r="V44" s="203"/>
      <c r="W44" s="203"/>
      <c r="X44" s="42" t="s">
        <v>333</v>
      </c>
      <c r="Y44" s="42" t="s">
        <v>335</v>
      </c>
      <c r="Z44" s="244"/>
      <c r="AA44" s="204"/>
      <c r="AB44" s="241"/>
      <c r="AC44" s="204"/>
      <c r="AD44" s="243"/>
      <c r="AE44" s="244"/>
      <c r="AF44" s="232"/>
      <c r="AG44" s="232"/>
      <c r="AH44" s="232"/>
      <c r="AI44" s="232"/>
      <c r="AJ44" s="232"/>
      <c r="AK44" s="232"/>
      <c r="AL44" s="232"/>
      <c r="AM44" s="235"/>
      <c r="AN44" s="235"/>
      <c r="AO44" s="243"/>
      <c r="AP44" s="243"/>
    </row>
    <row r="45" spans="1:42" ht="92.25" customHeight="1">
      <c r="A45" s="200"/>
      <c r="B45" s="195"/>
      <c r="C45" s="194"/>
      <c r="D45" s="42" t="s">
        <v>443</v>
      </c>
      <c r="E45" s="191"/>
      <c r="F45" s="280"/>
      <c r="G45" s="204"/>
      <c r="H45" s="42" t="s">
        <v>332</v>
      </c>
      <c r="I45" s="42" t="s">
        <v>403</v>
      </c>
      <c r="J45" s="42">
        <v>0.2</v>
      </c>
      <c r="K45" s="65">
        <v>0.4</v>
      </c>
      <c r="L45" s="63" t="s">
        <v>474</v>
      </c>
      <c r="M45" s="68" t="s">
        <v>210</v>
      </c>
      <c r="N45" s="63" t="s">
        <v>452</v>
      </c>
      <c r="O45" s="48">
        <v>2</v>
      </c>
      <c r="P45" s="48">
        <v>0.2</v>
      </c>
      <c r="Q45" s="140">
        <f t="shared" si="4"/>
        <v>0.1</v>
      </c>
      <c r="R45" s="64">
        <v>45717</v>
      </c>
      <c r="S45" s="64">
        <v>46022</v>
      </c>
      <c r="T45" s="48">
        <v>300</v>
      </c>
      <c r="U45" s="244"/>
      <c r="V45" s="204"/>
      <c r="W45" s="204"/>
      <c r="X45" s="42" t="s">
        <v>321</v>
      </c>
      <c r="Y45" s="42" t="s">
        <v>324</v>
      </c>
      <c r="Z45" s="48" t="s">
        <v>326</v>
      </c>
      <c r="AA45" s="42" t="s">
        <v>454</v>
      </c>
      <c r="AB45" s="70">
        <v>125565636</v>
      </c>
      <c r="AC45" s="67" t="s">
        <v>412</v>
      </c>
      <c r="AD45" s="244"/>
      <c r="AE45" s="72">
        <v>45689</v>
      </c>
      <c r="AF45" s="233"/>
      <c r="AG45" s="233"/>
      <c r="AH45" s="233"/>
      <c r="AI45" s="233"/>
      <c r="AJ45" s="233"/>
      <c r="AK45" s="233"/>
      <c r="AL45" s="233"/>
      <c r="AM45" s="236"/>
      <c r="AN45" s="236"/>
      <c r="AO45" s="244"/>
      <c r="AP45" s="244"/>
    </row>
    <row r="46" spans="1:42" ht="37.5" customHeight="1">
      <c r="A46" s="78"/>
      <c r="B46" s="43"/>
      <c r="C46" s="83"/>
      <c r="D46" s="42"/>
      <c r="E46" s="42"/>
      <c r="F46" s="88"/>
      <c r="G46" s="81"/>
      <c r="H46" s="61"/>
      <c r="I46" s="42"/>
      <c r="J46" s="61"/>
      <c r="K46" s="69"/>
      <c r="L46" s="63"/>
      <c r="M46" s="68"/>
      <c r="O46" s="48"/>
      <c r="P46" s="48"/>
      <c r="Q46" s="140">
        <f>(Q43+Q44+Q45)/3</f>
        <v>0.10000000000000002</v>
      </c>
      <c r="R46" s="64"/>
      <c r="S46" s="64"/>
      <c r="T46" s="48"/>
      <c r="U46" s="87"/>
      <c r="V46" s="81"/>
      <c r="W46" s="81"/>
      <c r="X46" s="61"/>
      <c r="Y46" s="61"/>
      <c r="Z46" s="68"/>
      <c r="AA46" s="61"/>
      <c r="AB46" s="86"/>
      <c r="AC46" s="81"/>
      <c r="AD46" s="87"/>
      <c r="AE46" s="71"/>
      <c r="AF46" s="96"/>
      <c r="AG46" s="96"/>
      <c r="AH46" s="96"/>
      <c r="AI46" s="96"/>
      <c r="AJ46" s="151">
        <v>418552120</v>
      </c>
      <c r="AK46" s="151">
        <v>196360000</v>
      </c>
      <c r="AL46" s="108">
        <v>0</v>
      </c>
      <c r="AM46" s="147">
        <f>AK46/AJ46</f>
        <v>0.46914109525953424</v>
      </c>
      <c r="AN46" s="147">
        <f>AL46/AJ46</f>
        <v>0</v>
      </c>
      <c r="AO46" s="87"/>
      <c r="AP46" s="87"/>
    </row>
    <row r="47" spans="1:42" ht="37.5" customHeight="1">
      <c r="A47" s="100"/>
      <c r="B47" s="99"/>
      <c r="C47" s="98"/>
      <c r="D47" s="97"/>
      <c r="E47" s="97"/>
      <c r="F47" s="109"/>
      <c r="G47" s="102"/>
      <c r="H47" s="101"/>
      <c r="I47" s="97"/>
      <c r="J47" s="101"/>
      <c r="K47" s="106"/>
      <c r="L47" s="63"/>
      <c r="M47" s="104"/>
      <c r="N47" s="138" t="s">
        <v>511</v>
      </c>
      <c r="O47" s="132"/>
      <c r="P47" s="132"/>
      <c r="Q47" s="140">
        <f>(Q42+Q46)/2</f>
        <v>7.7500000000000013E-2</v>
      </c>
      <c r="R47" s="133"/>
      <c r="S47" s="133"/>
      <c r="T47" s="132"/>
      <c r="U47" s="105"/>
      <c r="V47" s="102"/>
      <c r="W47" s="102"/>
      <c r="X47" s="101"/>
      <c r="Y47" s="101"/>
      <c r="Z47" s="104"/>
      <c r="AA47" s="101"/>
      <c r="AB47" s="107"/>
      <c r="AC47" s="102"/>
      <c r="AD47" s="105"/>
      <c r="AE47" s="112"/>
      <c r="AF47" s="108"/>
      <c r="AG47" s="108"/>
      <c r="AH47" s="108"/>
      <c r="AI47" s="108"/>
      <c r="AJ47" s="108">
        <f>AJ42+AJ46</f>
        <v>1918552120</v>
      </c>
      <c r="AK47" s="108">
        <f>AK42+AK46</f>
        <v>643160000</v>
      </c>
      <c r="AL47" s="108">
        <v>0</v>
      </c>
      <c r="AM47" s="147">
        <f>AK47/AJ47</f>
        <v>0.33523196648939618</v>
      </c>
      <c r="AN47" s="147">
        <f>AL47/AJ47</f>
        <v>0</v>
      </c>
      <c r="AO47" s="105"/>
      <c r="AP47" s="105"/>
    </row>
    <row r="48" spans="1:42" ht="137.25" customHeight="1">
      <c r="A48" s="191" t="s">
        <v>272</v>
      </c>
      <c r="B48" s="191" t="s">
        <v>283</v>
      </c>
      <c r="C48" s="193" t="s">
        <v>391</v>
      </c>
      <c r="D48" s="191" t="s">
        <v>361</v>
      </c>
      <c r="E48" s="191" t="s">
        <v>304</v>
      </c>
      <c r="F48" s="280">
        <v>2024130010034</v>
      </c>
      <c r="G48" s="202" t="s">
        <v>370</v>
      </c>
      <c r="H48" s="202" t="s">
        <v>371</v>
      </c>
      <c r="I48" s="195" t="s">
        <v>404</v>
      </c>
      <c r="J48" s="196">
        <v>0.15</v>
      </c>
      <c r="K48" s="248">
        <v>0.3</v>
      </c>
      <c r="L48" s="63" t="s">
        <v>482</v>
      </c>
      <c r="M48" s="242"/>
      <c r="N48" s="63" t="s">
        <v>455</v>
      </c>
      <c r="O48" s="48">
        <v>2</v>
      </c>
      <c r="P48" s="48">
        <v>0.2</v>
      </c>
      <c r="Q48" s="140">
        <f>P48/O48</f>
        <v>0.1</v>
      </c>
      <c r="R48" s="64">
        <v>45717</v>
      </c>
      <c r="S48" s="64">
        <v>46022</v>
      </c>
      <c r="T48" s="48">
        <v>300</v>
      </c>
      <c r="U48" s="272">
        <v>4000</v>
      </c>
      <c r="V48" s="242" t="s">
        <v>318</v>
      </c>
      <c r="W48" s="202" t="s">
        <v>319</v>
      </c>
      <c r="X48" s="202" t="s">
        <v>241</v>
      </c>
      <c r="Y48" s="202" t="s">
        <v>341</v>
      </c>
      <c r="Z48" s="242" t="s">
        <v>326</v>
      </c>
      <c r="AA48" s="202" t="s">
        <v>377</v>
      </c>
      <c r="AB48" s="240">
        <v>399000000</v>
      </c>
      <c r="AC48" s="202" t="s">
        <v>440</v>
      </c>
      <c r="AD48" s="242" t="s">
        <v>54</v>
      </c>
      <c r="AE48" s="245">
        <v>45717</v>
      </c>
      <c r="AF48" s="240">
        <v>570000000</v>
      </c>
      <c r="AG48" s="240">
        <f>+AF48</f>
        <v>570000000</v>
      </c>
      <c r="AH48" s="240">
        <v>187000000</v>
      </c>
      <c r="AI48" s="240">
        <v>0</v>
      </c>
      <c r="AJ48" s="231">
        <v>570000000</v>
      </c>
      <c r="AK48" s="231">
        <v>187000000</v>
      </c>
      <c r="AL48" s="231">
        <v>0</v>
      </c>
      <c r="AM48" s="234">
        <f>AK48/AJ48</f>
        <v>0.32807017543859651</v>
      </c>
      <c r="AN48" s="234">
        <f>AL48/AJ48</f>
        <v>0</v>
      </c>
      <c r="AO48" s="242" t="s">
        <v>328</v>
      </c>
      <c r="AP48" s="242" t="s">
        <v>379</v>
      </c>
    </row>
    <row r="49" spans="1:42" ht="108.75" customHeight="1">
      <c r="A49" s="191"/>
      <c r="B49" s="191"/>
      <c r="C49" s="193"/>
      <c r="D49" s="191"/>
      <c r="E49" s="191"/>
      <c r="F49" s="280"/>
      <c r="G49" s="203"/>
      <c r="H49" s="204"/>
      <c r="I49" s="195"/>
      <c r="J49" s="197"/>
      <c r="K49" s="244"/>
      <c r="L49" s="63" t="s">
        <v>475</v>
      </c>
      <c r="M49" s="243"/>
      <c r="N49" s="63" t="s">
        <v>456</v>
      </c>
      <c r="O49" s="48">
        <v>1</v>
      </c>
      <c r="P49" s="48">
        <v>0.1</v>
      </c>
      <c r="Q49" s="140">
        <f t="shared" ref="Q49:Q52" si="5">P49/O49</f>
        <v>0.1</v>
      </c>
      <c r="R49" s="64">
        <v>45717</v>
      </c>
      <c r="S49" s="64">
        <v>46022</v>
      </c>
      <c r="T49" s="48">
        <v>300</v>
      </c>
      <c r="U49" s="243"/>
      <c r="V49" s="243"/>
      <c r="W49" s="203"/>
      <c r="X49" s="203"/>
      <c r="Y49" s="203"/>
      <c r="Z49" s="243"/>
      <c r="AA49" s="203"/>
      <c r="AB49" s="246"/>
      <c r="AC49" s="203"/>
      <c r="AD49" s="243"/>
      <c r="AE49" s="243"/>
      <c r="AF49" s="246"/>
      <c r="AG49" s="246"/>
      <c r="AH49" s="246"/>
      <c r="AI49" s="246"/>
      <c r="AJ49" s="232"/>
      <c r="AK49" s="232"/>
      <c r="AL49" s="232"/>
      <c r="AM49" s="235"/>
      <c r="AN49" s="235"/>
      <c r="AO49" s="243"/>
      <c r="AP49" s="243"/>
    </row>
    <row r="50" spans="1:42" ht="82.5" customHeight="1">
      <c r="A50" s="191"/>
      <c r="B50" s="191"/>
      <c r="C50" s="193"/>
      <c r="D50" s="191" t="s">
        <v>360</v>
      </c>
      <c r="E50" s="191"/>
      <c r="F50" s="280"/>
      <c r="G50" s="203"/>
      <c r="H50" s="202" t="s">
        <v>372</v>
      </c>
      <c r="I50" s="195" t="s">
        <v>478</v>
      </c>
      <c r="J50" s="196">
        <v>0.1</v>
      </c>
      <c r="K50" s="248">
        <v>0.7</v>
      </c>
      <c r="L50" s="63" t="s">
        <v>373</v>
      </c>
      <c r="M50" s="243"/>
      <c r="N50" s="63" t="s">
        <v>462</v>
      </c>
      <c r="O50" s="48">
        <v>1</v>
      </c>
      <c r="P50" s="48">
        <v>0.05</v>
      </c>
      <c r="Q50" s="140">
        <f t="shared" si="5"/>
        <v>0.05</v>
      </c>
      <c r="R50" s="64">
        <v>45717</v>
      </c>
      <c r="S50" s="64">
        <v>46022</v>
      </c>
      <c r="T50" s="48">
        <v>300</v>
      </c>
      <c r="U50" s="243"/>
      <c r="V50" s="243"/>
      <c r="W50" s="203"/>
      <c r="X50" s="203"/>
      <c r="Y50" s="204"/>
      <c r="Z50" s="244"/>
      <c r="AA50" s="204"/>
      <c r="AB50" s="241"/>
      <c r="AC50" s="204"/>
      <c r="AD50" s="243"/>
      <c r="AE50" s="244"/>
      <c r="AF50" s="246"/>
      <c r="AG50" s="246"/>
      <c r="AH50" s="246"/>
      <c r="AI50" s="246"/>
      <c r="AJ50" s="232"/>
      <c r="AK50" s="232"/>
      <c r="AL50" s="232"/>
      <c r="AM50" s="235"/>
      <c r="AN50" s="235"/>
      <c r="AO50" s="243"/>
      <c r="AP50" s="243"/>
    </row>
    <row r="51" spans="1:42" ht="116.25" customHeight="1">
      <c r="A51" s="191"/>
      <c r="B51" s="191"/>
      <c r="C51" s="193"/>
      <c r="D51" s="191"/>
      <c r="E51" s="191"/>
      <c r="F51" s="280"/>
      <c r="G51" s="203"/>
      <c r="H51" s="203"/>
      <c r="I51" s="195"/>
      <c r="J51" s="200"/>
      <c r="K51" s="243"/>
      <c r="L51" s="63" t="s">
        <v>476</v>
      </c>
      <c r="M51" s="243"/>
      <c r="N51" s="63" t="s">
        <v>463</v>
      </c>
      <c r="O51" s="48">
        <v>3</v>
      </c>
      <c r="P51" s="48">
        <v>0.15</v>
      </c>
      <c r="Q51" s="140">
        <f t="shared" si="5"/>
        <v>4.9999999999999996E-2</v>
      </c>
      <c r="R51" s="64">
        <v>45717</v>
      </c>
      <c r="S51" s="64">
        <v>46022</v>
      </c>
      <c r="T51" s="48">
        <v>300</v>
      </c>
      <c r="U51" s="243"/>
      <c r="V51" s="243"/>
      <c r="W51" s="203"/>
      <c r="X51" s="203" t="s">
        <v>375</v>
      </c>
      <c r="Y51" s="202" t="s">
        <v>376</v>
      </c>
      <c r="Z51" s="242" t="s">
        <v>326</v>
      </c>
      <c r="AA51" s="202" t="s">
        <v>378</v>
      </c>
      <c r="AB51" s="240">
        <v>171000000</v>
      </c>
      <c r="AC51" s="202" t="s">
        <v>412</v>
      </c>
      <c r="AD51" s="243"/>
      <c r="AE51" s="245">
        <v>45689</v>
      </c>
      <c r="AF51" s="246"/>
      <c r="AG51" s="246"/>
      <c r="AH51" s="246"/>
      <c r="AI51" s="246"/>
      <c r="AJ51" s="232"/>
      <c r="AK51" s="232"/>
      <c r="AL51" s="232"/>
      <c r="AM51" s="235"/>
      <c r="AN51" s="235"/>
      <c r="AO51" s="243"/>
      <c r="AP51" s="243"/>
    </row>
    <row r="52" spans="1:42" ht="57">
      <c r="A52" s="191"/>
      <c r="B52" s="191"/>
      <c r="C52" s="193"/>
      <c r="D52" s="191"/>
      <c r="E52" s="191"/>
      <c r="F52" s="280"/>
      <c r="G52" s="204"/>
      <c r="H52" s="204"/>
      <c r="I52" s="195"/>
      <c r="J52" s="197"/>
      <c r="K52" s="244"/>
      <c r="L52" s="63" t="s">
        <v>374</v>
      </c>
      <c r="M52" s="244"/>
      <c r="N52" s="63" t="s">
        <v>464</v>
      </c>
      <c r="O52" s="48">
        <v>1</v>
      </c>
      <c r="P52" s="48">
        <v>0.05</v>
      </c>
      <c r="Q52" s="140">
        <f t="shared" si="5"/>
        <v>0.05</v>
      </c>
      <c r="R52" s="64">
        <v>45717</v>
      </c>
      <c r="S52" s="64">
        <v>46022</v>
      </c>
      <c r="T52" s="48">
        <v>300</v>
      </c>
      <c r="U52" s="244"/>
      <c r="V52" s="244"/>
      <c r="W52" s="204"/>
      <c r="X52" s="204"/>
      <c r="Y52" s="204"/>
      <c r="Z52" s="244"/>
      <c r="AA52" s="204"/>
      <c r="AB52" s="241"/>
      <c r="AC52" s="204"/>
      <c r="AD52" s="244"/>
      <c r="AE52" s="244"/>
      <c r="AF52" s="241"/>
      <c r="AG52" s="241"/>
      <c r="AH52" s="241"/>
      <c r="AI52" s="241"/>
      <c r="AJ52" s="233"/>
      <c r="AK52" s="233"/>
      <c r="AL52" s="233"/>
      <c r="AM52" s="236"/>
      <c r="AN52" s="236"/>
      <c r="AO52" s="244"/>
      <c r="AP52" s="244"/>
    </row>
    <row r="53" spans="1:42" ht="39.75" customHeight="1">
      <c r="A53" s="129"/>
      <c r="B53" s="129"/>
      <c r="C53" s="129"/>
      <c r="D53" s="129"/>
      <c r="E53" s="129"/>
      <c r="F53" s="129"/>
      <c r="G53" s="129"/>
      <c r="H53" s="129"/>
      <c r="I53" s="129"/>
      <c r="J53" s="129"/>
      <c r="K53" s="129"/>
      <c r="L53" s="130"/>
      <c r="M53" s="129"/>
      <c r="N53" s="138" t="s">
        <v>511</v>
      </c>
      <c r="O53" s="77"/>
      <c r="P53" s="77"/>
      <c r="Q53" s="142">
        <f>(Q48+Q49+Q50+Q51+Q52)/5</f>
        <v>6.9999999999999993E-2</v>
      </c>
      <c r="R53" s="77"/>
      <c r="S53" s="77"/>
      <c r="T53" s="77"/>
      <c r="U53" s="129"/>
      <c r="V53" s="129"/>
      <c r="W53" s="129"/>
      <c r="X53" s="131"/>
      <c r="Y53" s="129"/>
      <c r="Z53" s="77"/>
      <c r="AA53" s="131"/>
      <c r="AB53" s="129"/>
      <c r="AC53" s="131"/>
      <c r="AD53" s="129"/>
      <c r="AE53" s="129"/>
      <c r="AF53" s="129"/>
      <c r="AG53" s="129"/>
      <c r="AH53" s="129"/>
      <c r="AI53" s="129"/>
      <c r="AJ53" s="153">
        <v>570000000</v>
      </c>
      <c r="AK53" s="153">
        <v>187000000</v>
      </c>
      <c r="AL53" s="152">
        <v>0</v>
      </c>
      <c r="AM53" s="142">
        <f>AK53/AJ53</f>
        <v>0.32807017543859651</v>
      </c>
      <c r="AN53" s="142">
        <f>AL53/AJ53</f>
        <v>0</v>
      </c>
      <c r="AO53" s="129"/>
      <c r="AP53" s="129"/>
    </row>
    <row r="54" spans="1:42" ht="15" customHeight="1">
      <c r="N54" s="230" t="s">
        <v>513</v>
      </c>
      <c r="Q54" s="237">
        <f>(Q11+Q25+Q31+Q47+Q53)/5</f>
        <v>6.6083333333333355E-2</v>
      </c>
      <c r="AG54" s="230" t="s">
        <v>519</v>
      </c>
      <c r="AH54" s="230"/>
      <c r="AI54" s="230"/>
      <c r="AJ54" s="226">
        <f>AJ11+AJ25+AJ31+AJ47+AJ53</f>
        <v>3500000000</v>
      </c>
      <c r="AK54" s="226">
        <f>AK11+AK25+AK31+AK47+AK53</f>
        <v>1199794364</v>
      </c>
      <c r="AL54" s="228">
        <v>0</v>
      </c>
      <c r="AM54" s="229">
        <f>AK54/AJ54</f>
        <v>0.34279838971428572</v>
      </c>
      <c r="AN54" s="229">
        <f>AL54/AJ54</f>
        <v>0</v>
      </c>
    </row>
    <row r="55" spans="1:42" ht="15" customHeight="1">
      <c r="N55" s="230"/>
      <c r="Q55" s="237"/>
      <c r="AG55" s="230"/>
      <c r="AH55" s="230"/>
      <c r="AI55" s="230"/>
      <c r="AJ55" s="227"/>
      <c r="AK55" s="227"/>
      <c r="AL55" s="228"/>
      <c r="AM55" s="229"/>
      <c r="AN55" s="229"/>
    </row>
    <row r="56" spans="1:42" ht="14.25" customHeight="1">
      <c r="N56" s="230"/>
      <c r="Q56" s="237"/>
      <c r="AG56" s="230"/>
      <c r="AH56" s="230"/>
      <c r="AI56" s="230"/>
      <c r="AJ56" s="227"/>
      <c r="AK56" s="227"/>
      <c r="AL56" s="228"/>
      <c r="AM56" s="229"/>
      <c r="AN56" s="229"/>
    </row>
  </sheetData>
  <mergeCells count="295">
    <mergeCell ref="J26:J30"/>
    <mergeCell ref="J32:J37"/>
    <mergeCell ref="J38:J40"/>
    <mergeCell ref="J43:J44"/>
    <mergeCell ref="J48:J49"/>
    <mergeCell ref="J50:J52"/>
    <mergeCell ref="M43:M44"/>
    <mergeCell ref="AH18:AH23"/>
    <mergeCell ref="AI18:AI23"/>
    <mergeCell ref="AH26:AH30"/>
    <mergeCell ref="AI26:AI30"/>
    <mergeCell ref="AH32:AH41"/>
    <mergeCell ref="AI32:AI41"/>
    <mergeCell ref="AH43:AH45"/>
    <mergeCell ref="AI43:AI45"/>
    <mergeCell ref="AH48:AH52"/>
    <mergeCell ref="AI48:AI52"/>
    <mergeCell ref="Z43:Z44"/>
    <mergeCell ref="AA43:AA44"/>
    <mergeCell ref="AB43:AB44"/>
    <mergeCell ref="AC43:AC44"/>
    <mergeCell ref="AE43:AE44"/>
    <mergeCell ref="X32:X36"/>
    <mergeCell ref="Y32:Y36"/>
    <mergeCell ref="AA32:AA34"/>
    <mergeCell ref="AB32:AB34"/>
    <mergeCell ref="AC32:AC34"/>
    <mergeCell ref="Z32:Z34"/>
    <mergeCell ref="AA36:AA37"/>
    <mergeCell ref="AB36:AB37"/>
    <mergeCell ref="Z36:Z37"/>
    <mergeCell ref="AC36:AC37"/>
    <mergeCell ref="X40:X41"/>
    <mergeCell ref="Y40:Y41"/>
    <mergeCell ref="AE21:AE23"/>
    <mergeCell ref="AA26:AA27"/>
    <mergeCell ref="Z26:Z30"/>
    <mergeCell ref="AB26:AB27"/>
    <mergeCell ref="AC26:AC27"/>
    <mergeCell ref="AE26:AE27"/>
    <mergeCell ref="AE29:AE30"/>
    <mergeCell ref="AC38:AC41"/>
    <mergeCell ref="AE32:AE34"/>
    <mergeCell ref="AE36:AE37"/>
    <mergeCell ref="AE38:AE41"/>
    <mergeCell ref="Z18:Z23"/>
    <mergeCell ref="AD18:AD23"/>
    <mergeCell ref="AB18:AB20"/>
    <mergeCell ref="AB21:AB23"/>
    <mergeCell ref="AC18:AC20"/>
    <mergeCell ref="AC21:AC23"/>
    <mergeCell ref="AA21:AA23"/>
    <mergeCell ref="AG9:AG10"/>
    <mergeCell ref="AO9:AO10"/>
    <mergeCell ref="AP9:AP10"/>
    <mergeCell ref="AF9:AF10"/>
    <mergeCell ref="AA12:AA13"/>
    <mergeCell ref="AB12:AB13"/>
    <mergeCell ref="AC12:AC13"/>
    <mergeCell ref="AE12:AE13"/>
    <mergeCell ref="AE15:AE16"/>
    <mergeCell ref="AH9:AH10"/>
    <mergeCell ref="AI9:AI10"/>
    <mergeCell ref="AH12:AH16"/>
    <mergeCell ref="AI12:AI16"/>
    <mergeCell ref="AF12:AF16"/>
    <mergeCell ref="AG12:AG16"/>
    <mergeCell ref="AO12:AO16"/>
    <mergeCell ref="AP12:AP16"/>
    <mergeCell ref="AN9:AN10"/>
    <mergeCell ref="AJ12:AJ16"/>
    <mergeCell ref="AK12:AK16"/>
    <mergeCell ref="AL12:AL16"/>
    <mergeCell ref="AM12:AM16"/>
    <mergeCell ref="AN12:AN16"/>
    <mergeCell ref="D50:D52"/>
    <mergeCell ref="E43:E45"/>
    <mergeCell ref="F43:F45"/>
    <mergeCell ref="G43:G45"/>
    <mergeCell ref="U43:U45"/>
    <mergeCell ref="B48:B52"/>
    <mergeCell ref="C48:C52"/>
    <mergeCell ref="A48:A52"/>
    <mergeCell ref="D48:D49"/>
    <mergeCell ref="E48:E52"/>
    <mergeCell ref="F48:F52"/>
    <mergeCell ref="G48:G52"/>
    <mergeCell ref="H48:H49"/>
    <mergeCell ref="I48:I49"/>
    <mergeCell ref="A32:A45"/>
    <mergeCell ref="B32:B45"/>
    <mergeCell ref="C32:C45"/>
    <mergeCell ref="H38:H40"/>
    <mergeCell ref="I38:I40"/>
    <mergeCell ref="K38:K40"/>
    <mergeCell ref="K48:K49"/>
    <mergeCell ref="M48:M52"/>
    <mergeCell ref="U48:U52"/>
    <mergeCell ref="H50:H52"/>
    <mergeCell ref="I50:I52"/>
    <mergeCell ref="K50:K52"/>
    <mergeCell ref="AA38:AA41"/>
    <mergeCell ref="Z38:Z41"/>
    <mergeCell ref="AB38:AB41"/>
    <mergeCell ref="AO26:AO30"/>
    <mergeCell ref="AP26:AP30"/>
    <mergeCell ref="X29:X30"/>
    <mergeCell ref="Y29:Y30"/>
    <mergeCell ref="AA29:AA30"/>
    <mergeCell ref="AB29:AB30"/>
    <mergeCell ref="AC29:AC30"/>
    <mergeCell ref="Y26:Y28"/>
    <mergeCell ref="AD26:AD30"/>
    <mergeCell ref="AF26:AF30"/>
    <mergeCell ref="AG26:AG30"/>
    <mergeCell ref="K26:K30"/>
    <mergeCell ref="M26:M30"/>
    <mergeCell ref="U26:U30"/>
    <mergeCell ref="V26:V30"/>
    <mergeCell ref="W26:W30"/>
    <mergeCell ref="X26:X28"/>
    <mergeCell ref="AP43:AP45"/>
    <mergeCell ref="AP48:AP52"/>
    <mergeCell ref="F32:F41"/>
    <mergeCell ref="G32:G41"/>
    <mergeCell ref="H32:H37"/>
    <mergeCell ref="I32:I37"/>
    <mergeCell ref="K32:K37"/>
    <mergeCell ref="M32:M41"/>
    <mergeCell ref="U32:U41"/>
    <mergeCell ref="V32:V41"/>
    <mergeCell ref="W32:W41"/>
    <mergeCell ref="F18:F23"/>
    <mergeCell ref="G18:G23"/>
    <mergeCell ref="F12:F16"/>
    <mergeCell ref="G12:G16"/>
    <mergeCell ref="J12:J16"/>
    <mergeCell ref="J18:J19"/>
    <mergeCell ref="H18:H19"/>
    <mergeCell ref="I18:I19"/>
    <mergeCell ref="K18:K19"/>
    <mergeCell ref="J20:J21"/>
    <mergeCell ref="J22:J23"/>
    <mergeCell ref="A26:A30"/>
    <mergeCell ref="B26:B30"/>
    <mergeCell ref="C26:C30"/>
    <mergeCell ref="D26:D30"/>
    <mergeCell ref="E26:E30"/>
    <mergeCell ref="F26:F30"/>
    <mergeCell ref="G26:G30"/>
    <mergeCell ref="H26:H30"/>
    <mergeCell ref="I26:I30"/>
    <mergeCell ref="A9:A10"/>
    <mergeCell ref="B9:B10"/>
    <mergeCell ref="C9:C10"/>
    <mergeCell ref="E9:E10"/>
    <mergeCell ref="D18:D19"/>
    <mergeCell ref="D20:D21"/>
    <mergeCell ref="D22:D23"/>
    <mergeCell ref="D12:D16"/>
    <mergeCell ref="E12:E16"/>
    <mergeCell ref="A12:A23"/>
    <mergeCell ref="B12:B23"/>
    <mergeCell ref="C12:C23"/>
    <mergeCell ref="E18:E23"/>
    <mergeCell ref="Z9:Z10"/>
    <mergeCell ref="F9:F10"/>
    <mergeCell ref="G9:G10"/>
    <mergeCell ref="M9:M10"/>
    <mergeCell ref="U9:U10"/>
    <mergeCell ref="V9:V10"/>
    <mergeCell ref="W9:W10"/>
    <mergeCell ref="AD9:AD10"/>
    <mergeCell ref="M12:M16"/>
    <mergeCell ref="U12:U16"/>
    <mergeCell ref="V12:V16"/>
    <mergeCell ref="W12:W16"/>
    <mergeCell ref="X12:X15"/>
    <mergeCell ref="Y12:Y15"/>
    <mergeCell ref="AD12:AD16"/>
    <mergeCell ref="Z12:Z16"/>
    <mergeCell ref="H12:H16"/>
    <mergeCell ref="I12:I16"/>
    <mergeCell ref="K12:K16"/>
    <mergeCell ref="AA14:AA16"/>
    <mergeCell ref="AB14:AB16"/>
    <mergeCell ref="AC14:AC16"/>
    <mergeCell ref="D32:D37"/>
    <mergeCell ref="D38:D40"/>
    <mergeCell ref="E32:E41"/>
    <mergeCell ref="AE51:AE52"/>
    <mergeCell ref="AG43:AG45"/>
    <mergeCell ref="AO43:AO45"/>
    <mergeCell ref="H43:H44"/>
    <mergeCell ref="I43:I44"/>
    <mergeCell ref="D43:D44"/>
    <mergeCell ref="K43:K44"/>
    <mergeCell ref="AD32:AD41"/>
    <mergeCell ref="AF32:AF41"/>
    <mergeCell ref="AG32:AG41"/>
    <mergeCell ref="AO32:AO41"/>
    <mergeCell ref="V43:V45"/>
    <mergeCell ref="W43:W45"/>
    <mergeCell ref="AD43:AD45"/>
    <mergeCell ref="AF43:AF45"/>
    <mergeCell ref="X37:X39"/>
    <mergeCell ref="Y37:Y39"/>
    <mergeCell ref="AD48:AD52"/>
    <mergeCell ref="AF48:AF52"/>
    <mergeCell ref="AG48:AG52"/>
    <mergeCell ref="AO48:AO52"/>
    <mergeCell ref="C3:AO3"/>
    <mergeCell ref="C4:AO4"/>
    <mergeCell ref="C5:AP5"/>
    <mergeCell ref="A6:Y7"/>
    <mergeCell ref="A5:B5"/>
    <mergeCell ref="A1:B4"/>
    <mergeCell ref="Z6:AE7"/>
    <mergeCell ref="AF6:AP7"/>
    <mergeCell ref="C1:AO1"/>
    <mergeCell ref="C2:AO2"/>
    <mergeCell ref="AF18:AF23"/>
    <mergeCell ref="AG18:AG23"/>
    <mergeCell ref="AO18:AO23"/>
    <mergeCell ref="AP18:AP23"/>
    <mergeCell ref="H20:H21"/>
    <mergeCell ref="I20:I21"/>
    <mergeCell ref="K20:K21"/>
    <mergeCell ref="H22:H23"/>
    <mergeCell ref="I22:I23"/>
    <mergeCell ref="K22:K23"/>
    <mergeCell ref="V18:V23"/>
    <mergeCell ref="W18:W23"/>
    <mergeCell ref="X18:X20"/>
    <mergeCell ref="Y18:Y20"/>
    <mergeCell ref="M18:M20"/>
    <mergeCell ref="M21:M23"/>
    <mergeCell ref="AA18:AA20"/>
    <mergeCell ref="AJ18:AJ23"/>
    <mergeCell ref="AK18:AK23"/>
    <mergeCell ref="AL18:AL23"/>
    <mergeCell ref="AM18:AM23"/>
    <mergeCell ref="AN18:AN23"/>
    <mergeCell ref="U18:U23"/>
    <mergeCell ref="AE18:AE20"/>
    <mergeCell ref="Q54:Q56"/>
    <mergeCell ref="N54:N56"/>
    <mergeCell ref="AJ9:AJ10"/>
    <mergeCell ref="AK9:AK10"/>
    <mergeCell ref="AL9:AL10"/>
    <mergeCell ref="AM9:AM10"/>
    <mergeCell ref="AP32:AP41"/>
    <mergeCell ref="X21:X23"/>
    <mergeCell ref="Y21:Y23"/>
    <mergeCell ref="AB51:AB52"/>
    <mergeCell ref="AC51:AC52"/>
    <mergeCell ref="V48:V52"/>
    <mergeCell ref="W48:W52"/>
    <mergeCell ref="X48:X50"/>
    <mergeCell ref="X51:X52"/>
    <mergeCell ref="AC48:AC50"/>
    <mergeCell ref="AE48:AE50"/>
    <mergeCell ref="Z48:Z50"/>
    <mergeCell ref="AA48:AA50"/>
    <mergeCell ref="AB48:AB50"/>
    <mergeCell ref="Y48:Y50"/>
    <mergeCell ref="Y51:Y52"/>
    <mergeCell ref="Z51:Z52"/>
    <mergeCell ref="AA51:AA52"/>
    <mergeCell ref="AJ26:AJ30"/>
    <mergeCell ref="AK26:AK30"/>
    <mergeCell ref="AL26:AL30"/>
    <mergeCell ref="AM26:AM30"/>
    <mergeCell ref="AN26:AN30"/>
    <mergeCell ref="AJ32:AJ41"/>
    <mergeCell ref="AK32:AK41"/>
    <mergeCell ref="AL32:AL41"/>
    <mergeCell ref="AM32:AM41"/>
    <mergeCell ref="AN32:AN41"/>
    <mergeCell ref="AJ54:AJ56"/>
    <mergeCell ref="AK54:AK56"/>
    <mergeCell ref="AL54:AL56"/>
    <mergeCell ref="AM54:AM56"/>
    <mergeCell ref="AN54:AN56"/>
    <mergeCell ref="AG54:AI56"/>
    <mergeCell ref="AJ43:AJ45"/>
    <mergeCell ref="AK43:AK45"/>
    <mergeCell ref="AL43:AL45"/>
    <mergeCell ref="AM43:AM45"/>
    <mergeCell ref="AN43:AN45"/>
    <mergeCell ref="AJ48:AJ52"/>
    <mergeCell ref="AK48:AK52"/>
    <mergeCell ref="AL48:AL52"/>
    <mergeCell ref="AM48:AM52"/>
    <mergeCell ref="AN48:AN52"/>
  </mergeCells>
  <dataValidations count="4">
    <dataValidation type="list" allowBlank="1" showInputMessage="1" showErrorMessage="1" sqref="M18">
      <formula1>$AX$9:$AX$32</formula1>
    </dataValidation>
    <dataValidation type="list" allowBlank="1" showInputMessage="1" showErrorMessage="1" sqref="M45:M48 M32">
      <formula1>$AX$9:$AX$27</formula1>
    </dataValidation>
    <dataValidation type="list" allowBlank="1" showInputMessage="1" showErrorMessage="1" sqref="M12">
      <formula1>$AX$9:$AX$43</formula1>
    </dataValidation>
    <dataValidation type="list" allowBlank="1" showInputMessage="1" showErrorMessage="1" sqref="M53:M85">
      <formula1>#REF!</formula1>
    </dataValidation>
  </dataValidations>
  <pageMargins left="0.7" right="0.7" top="0.75" bottom="0.75" header="0.3" footer="0.3"/>
  <pageSetup paperSize="9" orientation="portrait" r:id="rId1"/>
  <ignoredErrors>
    <ignoredError sqref="C12 C32 C48 C26" twoDigitTextYear="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zoomScale="90" zoomScaleNormal="90" workbookViewId="0">
      <selection activeCell="A7" sqref="A7"/>
    </sheetView>
  </sheetViews>
  <sheetFormatPr baseColWidth="10" defaultColWidth="10.875" defaultRowHeight="14.25"/>
  <cols>
    <col min="1" max="1" width="20.75" customWidth="1"/>
    <col min="2" max="2" width="25" customWidth="1"/>
    <col min="3" max="3" width="19.75" customWidth="1"/>
    <col min="4" max="4" width="20.375" customWidth="1"/>
    <col min="5" max="6" width="22.875" customWidth="1"/>
    <col min="7" max="7" width="25.25" customWidth="1"/>
  </cols>
  <sheetData>
    <row r="2" spans="1:7">
      <c r="A2" s="305" t="s">
        <v>37</v>
      </c>
      <c r="B2" s="306"/>
      <c r="C2" s="306"/>
      <c r="D2" s="306"/>
      <c r="E2" s="306"/>
      <c r="F2" s="306"/>
      <c r="G2" s="307"/>
    </row>
    <row r="3" spans="1:7" s="4" customFormat="1">
      <c r="A3" s="28" t="s">
        <v>38</v>
      </c>
      <c r="B3" s="302" t="s">
        <v>39</v>
      </c>
      <c r="C3" s="302"/>
      <c r="D3" s="302"/>
      <c r="E3" s="302"/>
      <c r="F3" s="302"/>
      <c r="G3" s="30" t="s">
        <v>40</v>
      </c>
    </row>
    <row r="4" spans="1:7" ht="12.75" customHeight="1">
      <c r="A4" s="31">
        <v>45489</v>
      </c>
      <c r="B4" s="303" t="s">
        <v>221</v>
      </c>
      <c r="C4" s="303"/>
      <c r="D4" s="303"/>
      <c r="E4" s="303"/>
      <c r="F4" s="303"/>
      <c r="G4" s="32" t="s">
        <v>222</v>
      </c>
    </row>
    <row r="5" spans="1:7" ht="12.75" customHeight="1">
      <c r="A5" s="33"/>
      <c r="B5" s="303"/>
      <c r="C5" s="303"/>
      <c r="D5" s="303"/>
      <c r="E5" s="303"/>
      <c r="F5" s="303"/>
      <c r="G5" s="32"/>
    </row>
    <row r="6" spans="1:7">
      <c r="A6" s="33"/>
      <c r="B6" s="304"/>
      <c r="C6" s="304"/>
      <c r="D6" s="304"/>
      <c r="E6" s="304"/>
      <c r="F6" s="304"/>
      <c r="G6" s="35"/>
    </row>
    <row r="7" spans="1:7">
      <c r="A7" s="33"/>
      <c r="B7" s="304"/>
      <c r="C7" s="304"/>
      <c r="D7" s="304"/>
      <c r="E7" s="304"/>
      <c r="F7" s="304"/>
      <c r="G7" s="35"/>
    </row>
    <row r="8" spans="1:7">
      <c r="A8" s="33"/>
      <c r="B8" s="34"/>
      <c r="C8" s="34"/>
      <c r="D8" s="34"/>
      <c r="E8" s="34"/>
      <c r="F8" s="34"/>
      <c r="G8" s="35"/>
    </row>
    <row r="9" spans="1:7">
      <c r="A9" s="298" t="s">
        <v>223</v>
      </c>
      <c r="B9" s="299"/>
      <c r="C9" s="299"/>
      <c r="D9" s="299"/>
      <c r="E9" s="299"/>
      <c r="F9" s="299"/>
      <c r="G9" s="300"/>
    </row>
    <row r="10" spans="1:7" s="4" customFormat="1">
      <c r="A10" s="29"/>
      <c r="B10" s="302" t="s">
        <v>41</v>
      </c>
      <c r="C10" s="302"/>
      <c r="D10" s="302" t="s">
        <v>42</v>
      </c>
      <c r="E10" s="302"/>
      <c r="F10" s="29" t="s">
        <v>38</v>
      </c>
      <c r="G10" s="29" t="s">
        <v>43</v>
      </c>
    </row>
    <row r="11" spans="1:7">
      <c r="A11" s="36" t="s">
        <v>44</v>
      </c>
      <c r="B11" s="303" t="s">
        <v>45</v>
      </c>
      <c r="C11" s="303"/>
      <c r="D11" s="301" t="s">
        <v>46</v>
      </c>
      <c r="E11" s="301"/>
      <c r="F11" s="33" t="s">
        <v>79</v>
      </c>
      <c r="G11" s="35"/>
    </row>
    <row r="12" spans="1:7">
      <c r="A12" s="36" t="s">
        <v>47</v>
      </c>
      <c r="B12" s="301" t="s">
        <v>48</v>
      </c>
      <c r="C12" s="301"/>
      <c r="D12" s="301" t="s">
        <v>80</v>
      </c>
      <c r="E12" s="301"/>
      <c r="F12" s="33" t="s">
        <v>79</v>
      </c>
      <c r="G12" s="35"/>
    </row>
    <row r="13" spans="1:7">
      <c r="A13" s="36" t="s">
        <v>49</v>
      </c>
      <c r="B13" s="301" t="s">
        <v>48</v>
      </c>
      <c r="C13" s="301"/>
      <c r="D13" s="301" t="s">
        <v>80</v>
      </c>
      <c r="E13" s="301"/>
      <c r="F13" s="33" t="s">
        <v>79</v>
      </c>
      <c r="G13" s="35"/>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B1" sqref="B1:B1048576"/>
    </sheetView>
  </sheetViews>
  <sheetFormatPr baseColWidth="10" defaultColWidth="10.875" defaultRowHeight="14.25"/>
  <cols>
    <col min="1" max="1" width="55.375" customWidth="1"/>
    <col min="5" max="5" width="20.125" customWidth="1"/>
    <col min="6" max="6" width="34.75" customWidth="1"/>
  </cols>
  <sheetData>
    <row r="1" spans="1:6" ht="52.5" customHeight="1">
      <c r="A1" s="26" t="s">
        <v>50</v>
      </c>
      <c r="E1" s="5" t="s">
        <v>51</v>
      </c>
      <c r="F1" s="5" t="s">
        <v>52</v>
      </c>
    </row>
    <row r="2" spans="1:6" ht="25.5" customHeight="1">
      <c r="A2" s="25" t="s">
        <v>53</v>
      </c>
      <c r="E2" s="6">
        <v>0</v>
      </c>
      <c r="F2" s="7" t="s">
        <v>54</v>
      </c>
    </row>
    <row r="3" spans="1:6" ht="45" customHeight="1">
      <c r="A3" s="25" t="s">
        <v>55</v>
      </c>
      <c r="E3" s="6">
        <v>1</v>
      </c>
      <c r="F3" s="7" t="s">
        <v>56</v>
      </c>
    </row>
    <row r="4" spans="1:6" ht="45" customHeight="1">
      <c r="A4" s="25" t="s">
        <v>57</v>
      </c>
      <c r="E4" s="6">
        <v>2</v>
      </c>
      <c r="F4" s="7" t="s">
        <v>58</v>
      </c>
    </row>
    <row r="5" spans="1:6" ht="45" customHeight="1">
      <c r="A5" s="25" t="s">
        <v>59</v>
      </c>
      <c r="E5" s="6">
        <v>3</v>
      </c>
      <c r="F5" s="7" t="s">
        <v>60</v>
      </c>
    </row>
    <row r="6" spans="1:6" ht="45" customHeight="1">
      <c r="A6" s="25" t="s">
        <v>61</v>
      </c>
      <c r="E6" s="6">
        <v>4</v>
      </c>
      <c r="F6" s="7" t="s">
        <v>62</v>
      </c>
    </row>
    <row r="7" spans="1:6" ht="45" customHeight="1">
      <c r="A7" s="25" t="s">
        <v>63</v>
      </c>
      <c r="E7" s="6">
        <v>5</v>
      </c>
      <c r="F7" s="7" t="s">
        <v>64</v>
      </c>
    </row>
    <row r="8" spans="1:6" ht="45" customHeight="1">
      <c r="A8" s="25" t="s">
        <v>65</v>
      </c>
    </row>
    <row r="9" spans="1:6" ht="45" customHeight="1">
      <c r="A9" s="25" t="s">
        <v>66</v>
      </c>
    </row>
    <row r="10" spans="1:6" ht="45" customHeight="1">
      <c r="A10" s="25" t="s">
        <v>67</v>
      </c>
    </row>
    <row r="11" spans="1:6" ht="45" customHeight="1">
      <c r="A11" s="25" t="s">
        <v>68</v>
      </c>
    </row>
    <row r="12" spans="1:6" ht="45" customHeight="1">
      <c r="A12" s="25" t="s">
        <v>69</v>
      </c>
    </row>
    <row r="13" spans="1:6" ht="45" customHeight="1">
      <c r="A13" s="25" t="s">
        <v>70</v>
      </c>
    </row>
    <row r="14" spans="1:6" ht="45" customHeight="1">
      <c r="A14" s="25" t="s">
        <v>71</v>
      </c>
    </row>
    <row r="15" spans="1:6" ht="45" customHeight="1">
      <c r="A15" s="25" t="s">
        <v>72</v>
      </c>
    </row>
    <row r="16" spans="1:6" ht="45" customHeight="1">
      <c r="A16" s="25" t="s">
        <v>73</v>
      </c>
    </row>
    <row r="17" spans="1:1" ht="45" customHeight="1">
      <c r="A17" s="25" t="s">
        <v>74</v>
      </c>
    </row>
    <row r="18" spans="1:1" ht="45" customHeight="1">
      <c r="A18" s="25" t="s">
        <v>75</v>
      </c>
    </row>
    <row r="19" spans="1:1" ht="45" customHeight="1">
      <c r="A19" s="25" t="s">
        <v>76</v>
      </c>
    </row>
    <row r="20" spans="1:1" ht="45" customHeight="1">
      <c r="A20" s="25" t="s">
        <v>77</v>
      </c>
    </row>
    <row r="21" spans="1:1" ht="45" customHeight="1">
      <c r="A21" s="25" t="s">
        <v>78</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Acer</cp:lastModifiedBy>
  <dcterms:created xsi:type="dcterms:W3CDTF">2024-07-04T17:50:33Z</dcterms:created>
  <dcterms:modified xsi:type="dcterms:W3CDTF">2025-04-24T13:33:19Z</dcterms:modified>
</cp:coreProperties>
</file>