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ownloads\"/>
    </mc:Choice>
  </mc:AlternateContent>
  <bookViews>
    <workbookView xWindow="0" yWindow="0" windowWidth="4080" windowHeight="6825" activeTab="1"/>
  </bookViews>
  <sheets>
    <sheet name="INSTRUCTIVO" sheetId="2" r:id="rId1"/>
    <sheet name="1. ESTRATÉGICO" sheetId="1" r:id="rId2"/>
    <sheet name="2. GESTIÓN-MIPG" sheetId="5" r:id="rId3"/>
    <sheet name="3. INVERSIÓN" sheetId="6" r:id="rId4"/>
    <sheet name="CONTROL DE CAMBIOS " sheetId="3" r:id="rId5"/>
    <sheet name="ANEXO1" sheetId="4" r:id="rId6"/>
    <sheet name="Hoja3" sheetId="9" r:id="rId7"/>
  </sheets>
  <externalReferences>
    <externalReference r:id="rId8"/>
  </externalReferences>
  <definedNames>
    <definedName name="_xlnm._FilterDatabase" localSheetId="1" hidden="1">'1. ESTRATÉGICO'!$A$7:$AF$34</definedName>
    <definedName name="_xlnm._FilterDatabase" localSheetId="2" hidden="1">'2. GESTIÓN-MIPG'!$A$8:$Q$40</definedName>
    <definedName name="_xlnm._FilterDatabase" localSheetId="3" hidden="1">'3. INVERSIÓN'!$A$8:$AI$85</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52511"/>
  <pivotCaches>
    <pivotCache cacheId="1" r:id="rId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88" i="6" l="1"/>
  <c r="AI88" i="6"/>
  <c r="AF86" i="6"/>
  <c r="AL37" i="6"/>
  <c r="AJ37" i="6"/>
  <c r="AK37" i="6"/>
  <c r="AI37" i="6"/>
  <c r="AF37" i="6"/>
  <c r="AE37" i="6"/>
  <c r="AL32" i="6"/>
  <c r="AJ32" i="6"/>
  <c r="AL74" i="6"/>
  <c r="AJ74" i="6"/>
  <c r="AF76" i="6"/>
  <c r="AE76" i="6"/>
  <c r="AK76" i="6"/>
  <c r="AL76" i="6" s="1"/>
  <c r="AI76" i="6"/>
  <c r="AJ76" i="6" s="1"/>
  <c r="AL60" i="6"/>
  <c r="AJ60" i="6"/>
  <c r="AK60" i="6"/>
  <c r="AI60" i="6"/>
  <c r="AF60" i="6"/>
  <c r="AE60" i="6"/>
  <c r="AL53" i="6"/>
  <c r="AJ53" i="6"/>
  <c r="AL48" i="6"/>
  <c r="AJ48" i="6"/>
  <c r="AK52" i="6"/>
  <c r="AL52" i="6"/>
  <c r="AJ52" i="6"/>
  <c r="AI52" i="6"/>
  <c r="AF52" i="6"/>
  <c r="AE52" i="6"/>
  <c r="AL43" i="6"/>
  <c r="AJ43" i="6"/>
  <c r="AJ47" i="6" s="1"/>
  <c r="AL47" i="6"/>
  <c r="AK47" i="6"/>
  <c r="AI47" i="6"/>
  <c r="AF47" i="6"/>
  <c r="AF88" i="6" s="1"/>
  <c r="AE47" i="6"/>
  <c r="AL9" i="6"/>
  <c r="AJ9" i="6"/>
  <c r="AF20" i="6"/>
  <c r="AI20" i="6"/>
  <c r="AJ20" i="6"/>
  <c r="AK20" i="6"/>
  <c r="AL20" i="6"/>
  <c r="AE20" i="6"/>
  <c r="AL80" i="6"/>
  <c r="AL77" i="6"/>
  <c r="AJ80" i="6"/>
  <c r="AJ77" i="6"/>
  <c r="AK82" i="6"/>
  <c r="AI82" i="6"/>
  <c r="AJ82" i="6" s="1"/>
  <c r="AF82" i="6"/>
  <c r="AE82" i="6"/>
  <c r="AL82" i="6"/>
  <c r="AF73" i="6"/>
  <c r="AF42" i="6"/>
  <c r="AF25" i="6"/>
  <c r="AF31" i="6"/>
  <c r="AL73" i="6"/>
  <c r="AJ73" i="6"/>
  <c r="AK73" i="6"/>
  <c r="AI73" i="6"/>
  <c r="AL69" i="6"/>
  <c r="AJ69" i="6"/>
  <c r="AL65" i="6"/>
  <c r="AJ65" i="6"/>
  <c r="AL61" i="6"/>
  <c r="AJ61" i="6"/>
  <c r="AE73" i="6"/>
  <c r="AL83" i="6"/>
  <c r="AL86" i="6" s="1"/>
  <c r="AJ83" i="6"/>
  <c r="AK86" i="6"/>
  <c r="AJ86" i="6"/>
  <c r="AI86" i="6"/>
  <c r="AE86" i="6"/>
  <c r="AJ42" i="6"/>
  <c r="AK42" i="6"/>
  <c r="AL42" i="6"/>
  <c r="AI42" i="6"/>
  <c r="AE42" i="6"/>
  <c r="AL31" i="6"/>
  <c r="AJ31" i="6"/>
  <c r="AK31" i="6"/>
  <c r="AI31" i="6"/>
  <c r="AK25" i="6"/>
  <c r="AL25" i="6"/>
  <c r="AJ25" i="6"/>
  <c r="AI25" i="6"/>
  <c r="AE25" i="6"/>
  <c r="AE88" i="6" s="1"/>
  <c r="AE31" i="6"/>
  <c r="AL29" i="6"/>
  <c r="AL26" i="6"/>
  <c r="AJ29" i="6"/>
  <c r="AJ26" i="6"/>
  <c r="AL88" i="6" l="1"/>
  <c r="AJ88" i="6"/>
  <c r="AL38" i="6" l="1"/>
  <c r="AJ38" i="6"/>
  <c r="AL21" i="6" l="1"/>
  <c r="AJ21" i="6"/>
  <c r="P85" i="6" l="1"/>
  <c r="P84" i="6"/>
  <c r="P83" i="6"/>
  <c r="P81" i="6"/>
  <c r="P80" i="6"/>
  <c r="P79" i="6"/>
  <c r="P78" i="6"/>
  <c r="P77" i="6"/>
  <c r="P82" i="6" s="1"/>
  <c r="P75" i="6"/>
  <c r="P74" i="6"/>
  <c r="P72" i="6"/>
  <c r="P71" i="6"/>
  <c r="P70" i="6"/>
  <c r="P69" i="6"/>
  <c r="P68" i="6"/>
  <c r="P67" i="6"/>
  <c r="P66" i="6"/>
  <c r="P65" i="6"/>
  <c r="P64" i="6"/>
  <c r="P63" i="6"/>
  <c r="P62" i="6"/>
  <c r="P61" i="6"/>
  <c r="P73" i="6" s="1"/>
  <c r="P59" i="6"/>
  <c r="P58" i="6"/>
  <c r="P57" i="6"/>
  <c r="P56" i="6"/>
  <c r="P55" i="6"/>
  <c r="P54" i="6"/>
  <c r="P53" i="6"/>
  <c r="P51" i="6"/>
  <c r="P50" i="6"/>
  <c r="P49" i="6"/>
  <c r="P48" i="6"/>
  <c r="P46" i="6"/>
  <c r="P45" i="6"/>
  <c r="P43" i="6"/>
  <c r="P41" i="6"/>
  <c r="P40" i="6"/>
  <c r="P39" i="6"/>
  <c r="P38" i="6"/>
  <c r="P42" i="6" s="1"/>
  <c r="P36" i="6"/>
  <c r="P35" i="6"/>
  <c r="P34" i="6"/>
  <c r="P33" i="6"/>
  <c r="P32" i="6"/>
  <c r="P37" i="6" s="1"/>
  <c r="P30" i="6"/>
  <c r="P29" i="6"/>
  <c r="P28" i="6"/>
  <c r="P27" i="6"/>
  <c r="P26" i="6"/>
  <c r="P31" i="6" s="1"/>
  <c r="P24" i="6"/>
  <c r="P23" i="6"/>
  <c r="P22" i="6"/>
  <c r="P21" i="6"/>
  <c r="P10" i="6"/>
  <c r="P11" i="6"/>
  <c r="P20" i="6" s="1"/>
  <c r="P12" i="6"/>
  <c r="P13" i="6"/>
  <c r="P14" i="6"/>
  <c r="P15" i="6"/>
  <c r="P16" i="6"/>
  <c r="P17" i="6"/>
  <c r="P18" i="6"/>
  <c r="P19" i="6"/>
  <c r="P9" i="6"/>
  <c r="P86" i="6" l="1"/>
  <c r="P76" i="6"/>
  <c r="P60" i="6"/>
  <c r="P52" i="6"/>
  <c r="P47" i="6"/>
  <c r="P25" i="6"/>
  <c r="S85" i="6"/>
  <c r="S84" i="6"/>
  <c r="S81" i="6"/>
  <c r="S80" i="6"/>
  <c r="S79" i="6"/>
  <c r="S75" i="6"/>
  <c r="S74" i="6"/>
  <c r="S72" i="6"/>
  <c r="S71" i="6"/>
  <c r="S70" i="6"/>
  <c r="S67" i="6"/>
  <c r="S65" i="6"/>
  <c r="S64" i="6"/>
  <c r="S63" i="6"/>
  <c r="S62" i="6"/>
  <c r="S61" i="6"/>
  <c r="S59" i="6"/>
  <c r="S58" i="6"/>
  <c r="S57" i="6"/>
  <c r="S56" i="6"/>
  <c r="S55" i="6"/>
  <c r="S54" i="6"/>
  <c r="S53" i="6"/>
  <c r="S51" i="6"/>
  <c r="S50" i="6"/>
  <c r="S49" i="6"/>
  <c r="S48" i="6"/>
  <c r="S46" i="6"/>
  <c r="S45" i="6"/>
  <c r="S43" i="6"/>
  <c r="S41" i="6"/>
  <c r="S40" i="6"/>
  <c r="S38" i="6"/>
  <c r="S36" i="6"/>
  <c r="S35" i="6"/>
  <c r="S34" i="6"/>
  <c r="S33" i="6"/>
  <c r="S32" i="6"/>
  <c r="S30" i="6"/>
  <c r="S29" i="6"/>
  <c r="S27" i="6"/>
  <c r="S26" i="6"/>
  <c r="S24" i="6"/>
  <c r="S23" i="6"/>
  <c r="S22" i="6"/>
  <c r="S21" i="6"/>
  <c r="S19" i="6"/>
  <c r="S18" i="6"/>
  <c r="S17" i="6"/>
  <c r="S16" i="6"/>
  <c r="S15" i="6"/>
  <c r="S14" i="6"/>
  <c r="S13" i="6"/>
  <c r="S12" i="6"/>
  <c r="S11" i="6"/>
  <c r="S10" i="6"/>
  <c r="S9" i="6"/>
  <c r="AA37" i="1"/>
  <c r="Z37" i="1"/>
  <c r="Y37" i="1"/>
  <c r="X37" i="1"/>
  <c r="AA35" i="1"/>
  <c r="Z35" i="1"/>
  <c r="Y35" i="1"/>
  <c r="X35" i="1"/>
  <c r="AA34" i="1"/>
  <c r="Z34" i="1"/>
  <c r="Y34" i="1"/>
  <c r="X34" i="1"/>
  <c r="W34" i="1"/>
  <c r="V34" i="1"/>
  <c r="AA33" i="1"/>
  <c r="Y33" i="1"/>
  <c r="W33" i="1"/>
  <c r="V33" i="1"/>
  <c r="AA32" i="1"/>
  <c r="Z32" i="1"/>
  <c r="Y32" i="1"/>
  <c r="X32" i="1"/>
  <c r="W32" i="1"/>
  <c r="V32" i="1"/>
  <c r="AA31" i="1"/>
  <c r="Z31" i="1"/>
  <c r="Y31" i="1"/>
  <c r="X31" i="1"/>
  <c r="AA30" i="1"/>
  <c r="Z30" i="1"/>
  <c r="Y30" i="1"/>
  <c r="X30" i="1"/>
  <c r="W30" i="1"/>
  <c r="V30" i="1"/>
  <c r="AA29" i="1"/>
  <c r="Z29" i="1"/>
  <c r="Y29" i="1"/>
  <c r="X29" i="1"/>
  <c r="W29" i="1"/>
  <c r="V29" i="1"/>
  <c r="AA28" i="1"/>
  <c r="Z28" i="1"/>
  <c r="Y28" i="1"/>
  <c r="X28" i="1"/>
  <c r="AA27" i="1"/>
  <c r="Z27" i="1"/>
  <c r="Y27" i="1"/>
  <c r="X27" i="1"/>
  <c r="W27" i="1"/>
  <c r="V27" i="1"/>
  <c r="AA26" i="1"/>
  <c r="Z26" i="1"/>
  <c r="Y26" i="1"/>
  <c r="X26" i="1"/>
  <c r="AA25" i="1"/>
  <c r="Z25" i="1"/>
  <c r="Y25" i="1"/>
  <c r="X25" i="1"/>
  <c r="W25" i="1"/>
  <c r="V25" i="1"/>
  <c r="AA24" i="1"/>
  <c r="Z24" i="1"/>
  <c r="Y24" i="1"/>
  <c r="X24" i="1"/>
  <c r="W24" i="1"/>
  <c r="V24" i="1"/>
  <c r="AA23" i="1"/>
  <c r="Z23" i="1"/>
  <c r="Y23" i="1"/>
  <c r="X23" i="1"/>
  <c r="AA22" i="1"/>
  <c r="Z22" i="1"/>
  <c r="Y22" i="1"/>
  <c r="X22" i="1"/>
  <c r="W22" i="1"/>
  <c r="V22" i="1"/>
  <c r="AA21" i="1"/>
  <c r="Z21" i="1"/>
  <c r="Y21" i="1"/>
  <c r="X21" i="1"/>
  <c r="W21" i="1"/>
  <c r="V21" i="1"/>
  <c r="AA20" i="1"/>
  <c r="Z20" i="1"/>
  <c r="Y20" i="1"/>
  <c r="X20" i="1"/>
  <c r="W20" i="1"/>
  <c r="V20" i="1"/>
  <c r="AA19" i="1"/>
  <c r="Z19" i="1"/>
  <c r="Y19" i="1"/>
  <c r="X19" i="1"/>
  <c r="AA18" i="1"/>
  <c r="Z18" i="1"/>
  <c r="Y18" i="1"/>
  <c r="X18" i="1"/>
  <c r="W18" i="1"/>
  <c r="V18" i="1"/>
  <c r="AA17" i="1"/>
  <c r="Z17" i="1"/>
  <c r="Y17" i="1"/>
  <c r="X17" i="1"/>
  <c r="W17" i="1"/>
  <c r="V17" i="1"/>
  <c r="AA16" i="1"/>
  <c r="Z16" i="1"/>
  <c r="Y16" i="1"/>
  <c r="X16" i="1"/>
  <c r="AA15" i="1"/>
  <c r="Z15" i="1"/>
  <c r="Y15" i="1"/>
  <c r="X15" i="1"/>
  <c r="W15" i="1"/>
  <c r="V15" i="1"/>
  <c r="AA14" i="1"/>
  <c r="Z14" i="1"/>
  <c r="Y14" i="1"/>
  <c r="X14" i="1"/>
  <c r="W14" i="1"/>
  <c r="V14" i="1"/>
  <c r="AA13" i="1"/>
  <c r="Z13" i="1"/>
  <c r="Y13" i="1"/>
  <c r="X13" i="1"/>
  <c r="AA12" i="1"/>
  <c r="Z12" i="1"/>
  <c r="Y12" i="1"/>
  <c r="X12" i="1"/>
  <c r="W12" i="1"/>
  <c r="V12" i="1"/>
  <c r="AA11" i="1"/>
  <c r="Z11" i="1"/>
  <c r="Y11" i="1"/>
  <c r="X11" i="1"/>
  <c r="AA10" i="1"/>
  <c r="Z10" i="1"/>
  <c r="Y10" i="1"/>
  <c r="X10" i="1"/>
  <c r="W10" i="1"/>
  <c r="V10" i="1"/>
  <c r="AA9" i="1"/>
  <c r="Z9" i="1"/>
  <c r="Y9" i="1"/>
  <c r="X9" i="1"/>
  <c r="W9" i="1"/>
  <c r="V9" i="1"/>
  <c r="AA8" i="1"/>
  <c r="Z8" i="1"/>
  <c r="Y8" i="1"/>
  <c r="X8" i="1"/>
  <c r="W8" i="1"/>
  <c r="V8" i="1"/>
  <c r="P88" i="6" l="1"/>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B8" authorId="1" shapeId="0">
      <text>
        <r>
          <rPr>
            <sz val="9"/>
            <color rgb="FF000000"/>
            <rFont val="Tahoma"/>
            <family val="2"/>
          </rPr>
          <t xml:space="preserve">VER ANEXO 1
</t>
        </r>
        <r>
          <rPr>
            <sz val="9"/>
            <color rgb="FF000000"/>
            <rFont val="Tahoma"/>
            <family val="2"/>
          </rPr>
          <t xml:space="preserve">
</t>
        </r>
      </text>
    </comment>
    <comment ref="AC8" authorId="1" shapeId="0">
      <text>
        <r>
          <rPr>
            <b/>
            <sz val="9"/>
            <color rgb="FF000000"/>
            <rFont val="Tahoma"/>
            <family val="2"/>
          </rPr>
          <t>VER ANEXO 1</t>
        </r>
        <r>
          <rPr>
            <sz val="9"/>
            <color rgb="FF000000"/>
            <rFont val="Tahoma"/>
            <family val="2"/>
          </rPr>
          <t xml:space="preserve">
</t>
        </r>
      </text>
    </comment>
  </commentList>
</comments>
</file>

<file path=xl/comments4.xml><?xml version="1.0" encoding="utf-8"?>
<comments xmlns="http://schemas.openxmlformats.org/spreadsheetml/2006/main">
  <authors>
    <author>USUARIO</author>
  </authors>
  <commentList>
    <comment ref="F9"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sharedStrings.xml><?xml version="1.0" encoding="utf-8"?>
<sst xmlns="http://schemas.openxmlformats.org/spreadsheetml/2006/main" count="1840" uniqueCount="689">
  <si>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</si>
  <si>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</si>
  <si>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</si>
  <si>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</si>
  <si>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</si>
  <si>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</si>
  <si>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</si>
  <si>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</si>
  <si>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</si>
  <si>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</si>
  <si>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</si>
  <si>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</si>
  <si>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</si>
  <si>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</si>
  <si>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</si>
  <si>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</si>
  <si>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</si>
  <si>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</si>
  <si>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</si>
  <si>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</si>
  <si>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</si>
  <si>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</si>
  <si>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</si>
  <si>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</si>
  <si>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</si>
  <si>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</si>
  <si>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</si>
  <si>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</si>
  <si>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</si>
  <si>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</si>
  <si>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</si>
  <si>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</si>
  <si>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</si>
  <si>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</si>
  <si>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</si>
  <si>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</si>
  <si>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</si>
  <si>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</si>
  <si>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</si>
  <si>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</si>
  <si>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</si>
  <si>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</si>
  <si>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</si>
  <si>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</si>
  <si>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</si>
  <si>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</si>
  <si>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</si>
  <si>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</si>
  <si>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</si>
  <si>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</si>
  <si>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</si>
  <si>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</si>
  <si>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</si>
  <si>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</si>
  <si>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</si>
  <si>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</si>
  <si>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</si>
  <si>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</si>
  <si>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</si>
  <si>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</si>
  <si>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</si>
  <si>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</si>
  <si>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</si>
  <si>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</si>
  <si>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</si>
  <si>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</si>
  <si>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</si>
  <si>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</si>
  <si>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</si>
  <si>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</si>
  <si>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</si>
  <si>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</si>
  <si>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</si>
  <si>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</si>
  <si>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</si>
  <si>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</si>
  <si>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</si>
  <si>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</si>
  <si>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</si>
  <si>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</si>
  <si>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</si>
  <si>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</si>
  <si>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</si>
  <si>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</si>
  <si>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</si>
  <si>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</si>
  <si>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</si>
  <si>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</si>
  <si>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</si>
  <si>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</si>
  <si>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</si>
  <si>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</si>
  <si>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</si>
  <si>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</si>
  <si>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</si>
  <si>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</si>
  <si>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</si>
  <si>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</si>
  <si>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</si>
  <si>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</si>
  <si>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</si>
  <si>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</si>
  <si>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</si>
  <si>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</si>
  <si>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</si>
  <si>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</si>
  <si>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</si>
  <si>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</si>
  <si>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</si>
  <si>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</si>
  <si>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</si>
  <si>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</si>
  <si>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</si>
  <si>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</si>
  <si>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</si>
  <si>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</si>
  <si>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</si>
  <si>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</si>
  <si>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</si>
  <si>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</si>
  <si>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</si>
  <si>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</si>
  <si>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</si>
  <si>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</si>
  <si>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</si>
  <si>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</si>
  <si>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</si>
  <si>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</si>
  <si>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</si>
  <si>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</si>
  <si>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</si>
  <si>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</si>
  <si>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</si>
  <si>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</si>
  <si>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</si>
  <si>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</si>
  <si>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</si>
  <si>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</si>
  <si>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</si>
  <si>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</si>
  <si>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</si>
  <si>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</si>
  <si>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</si>
  <si>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</si>
  <si>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</si>
  <si>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</si>
  <si>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</si>
  <si>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</si>
  <si>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</si>
  <si>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</si>
  <si>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</si>
  <si>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</si>
  <si>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</si>
  <si>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</si>
  <si>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</si>
  <si>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</si>
  <si>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</si>
  <si>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</si>
  <si>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</si>
  <si>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</si>
  <si>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</si>
  <si>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</si>
  <si>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</si>
  <si>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</si>
  <si>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</si>
  <si>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</si>
  <si>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</si>
  <si>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</si>
  <si>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</si>
  <si>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</si>
  <si>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</si>
  <si>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</si>
  <si>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</si>
  <si>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</si>
  <si>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</si>
  <si>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</si>
  <si>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</si>
  <si>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</si>
  <si>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</si>
  <si>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</si>
  <si>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</si>
  <si>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</si>
  <si>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</si>
  <si>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</si>
  <si>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</si>
  <si>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</si>
  <si>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</si>
  <si>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</si>
  <si>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</si>
  <si>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</si>
  <si>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</si>
  <si>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</si>
  <si>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</si>
  <si>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</si>
  <si>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</si>
  <si>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</si>
  <si>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</si>
  <si>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</si>
  <si>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</si>
  <si>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</si>
  <si>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</si>
  <si>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</si>
  <si>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</si>
  <si>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</si>
  <si>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</si>
  <si>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</si>
  <si>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</si>
  <si>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</si>
  <si>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</si>
  <si>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</si>
  <si>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</si>
  <si>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</si>
  <si>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</si>
  <si>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</si>
  <si>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</si>
  <si>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</si>
  <si>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</si>
  <si>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</si>
  <si>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</si>
  <si>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</si>
  <si>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</si>
  <si>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</si>
  <si>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Elaboración del  documento</t>
  </si>
  <si>
    <t>1.0</t>
  </si>
  <si>
    <t>VALIDACIÓN DEL DOCUMENTO</t>
  </si>
  <si>
    <t>11. Ciudades y comunidades sostenibles</t>
  </si>
  <si>
    <t>CIUDAD CONECTADA Y SOSTENIBLE</t>
  </si>
  <si>
    <t xml:space="preserve">CARTAGENA AMIGABLE CON EL AMBIENTE </t>
  </si>
  <si>
    <t>Porcentaje de árboles sembrados en el Distrito</t>
  </si>
  <si>
    <t>GESTIÓN Y CONSERVACIÓN DE LA VEGETACIÓN Y LA BIODIVERSIDAD</t>
  </si>
  <si>
    <t>Árboles plantados en la ciudad</t>
  </si>
  <si>
    <t>Plantar trescientos mil (300.000) árboles en el Distrito</t>
  </si>
  <si>
    <t>Número</t>
  </si>
  <si>
    <t>Servicio de establecimiento de especies vegetales</t>
  </si>
  <si>
    <t>98.601 árboles plantados en el cuatrienio 2020-2023</t>
  </si>
  <si>
    <t>Construir y dotar un (1) Centro de Atención y Valoración de Fauna Silvestre nuevo</t>
  </si>
  <si>
    <t>Centro de Atención y Valoración de fauna silvestre construido y dotado</t>
  </si>
  <si>
    <t>Un (1) Centro de Atención y Valoración de Fauna Silvestre en la Bocana</t>
  </si>
  <si>
    <t xml:space="preserve">Centro de Atención y Valoración de fauna silvestre construido y  dotado </t>
  </si>
  <si>
    <t>Porcentaje de árboles sembrados en el Distrito </t>
  </si>
  <si>
    <t>Áreas degradadas en proceso de restauración</t>
  </si>
  <si>
    <t>Restaurar ocho (8) hectáreas de áreas degradada</t>
  </si>
  <si>
    <t>Hectárea</t>
  </si>
  <si>
    <t>Servicio de restauración de ecosistemas</t>
  </si>
  <si>
    <t>7 hectáreas de áreas degradadas restauradas en el cuatrienio 2020-2023</t>
  </si>
  <si>
    <t>CARTAGENA AMIGABLE CON EL AMBIENTE</t>
  </si>
  <si>
    <t>Porcentaje de cobertura para la vigilancia y control de la calidad del aire en el perímetro urbano del Distrito </t>
  </si>
  <si>
    <t>ALERTAS TEMPRANAS (AIRE, AGUA Y RUIDO)</t>
  </si>
  <si>
    <t>Centro Inteligente para el Monitoreo Ambiental de Cartagena</t>
  </si>
  <si>
    <t>Crear y poner en funcionamiento un (1) Centro Inteligente para el Monitoreo Ambiental de Cartagena</t>
  </si>
  <si>
    <t>Servicio de información para la gestión del conocimiento  ambiental implementado</t>
  </si>
  <si>
    <t>Estaciones para el monitoreo de la calidad del aire implementada</t>
  </si>
  <si>
    <t>Implementar dos (2) estaciones de monitoreo de la calidad del aire</t>
  </si>
  <si>
    <t>Estaciones para el monitoreo de la calidad del aire implementadas</t>
  </si>
  <si>
    <t>CARTAGENA ADAPTADA AL CLIMA Y RESILIENTE A LOS DESASTRES</t>
  </si>
  <si>
    <t>Determinantes ambientales identificadas</t>
  </si>
  <si>
    <t>ORDENAMIENTO  Y SOSTENIBILIDAD  AMBIENTAL</t>
  </si>
  <si>
    <t>Documentos de lineamientos técnicos para la conservación de la biodiversidad y sus servicios ecosistémicos elaborados</t>
  </si>
  <si>
    <t>Elaborar seis (6) documentos de lineamientos técnicos para determinantes ambientales</t>
  </si>
  <si>
    <t xml:space="preserve">Porcentaje de participación de la ciudadanía en actividades de educación, investigación y cultura ambiental </t>
  </si>
  <si>
    <t xml:space="preserve">INVESTIGACION, EDUCACION Y CULTURA AMBIENTAL </t>
  </si>
  <si>
    <t xml:space="preserve">Estrategias de Educación Ambiental implementadas </t>
  </si>
  <si>
    <t>Documentos de investigación ambiental elaborados</t>
  </si>
  <si>
    <t>Elaborar cuatro (4) documentos de investigación para la gestión de la información y el conocimiento ambiental</t>
  </si>
  <si>
    <t>Documentos de investigación para la gestión de la información y el conocimiento ambiental</t>
  </si>
  <si>
    <t>Política Pública de Educación Ambiental formulada</t>
  </si>
  <si>
    <t>Formular una (1) Política Pública de Educación Ambiental</t>
  </si>
  <si>
    <t>Documentos de política para la gestión de  la información y el conocimiento  ambiental</t>
  </si>
  <si>
    <t>DESARROLLO ECONÓMICO EQUITATIVO</t>
  </si>
  <si>
    <t>Porcentaje de negocios verdes asesorados y consolidados </t>
  </si>
  <si>
    <t xml:space="preserve">Negocios verdes consolidados </t>
  </si>
  <si>
    <t>Consolidar sesenta (60) nuevos negocios verdes</t>
  </si>
  <si>
    <t>Servicio de asistencia técnica para la consolidación de negocios verdes</t>
  </si>
  <si>
    <t>41 negocios verdes consolidados en el cuatrienio 2020-2023</t>
  </si>
  <si>
    <t>Porcentaje de área de manglar en los cuerpos de agua del Distrito restauradas</t>
  </si>
  <si>
    <t xml:space="preserve">GESTIÓN Y CONSERVACIÓN DEL AGUA </t>
  </si>
  <si>
    <t>Número de hectáreas de manglar en proceso de restauración</t>
  </si>
  <si>
    <t>Restaurar 40 hectáreas de manglar en los cuerpos de agua del perímetro urbano del Distrito de Cartagena</t>
  </si>
  <si>
    <t>Hectáreas de manglar conservados</t>
  </si>
  <si>
    <t>Restaurar el 100% de las áreas de manglar en los cuerpos del Distrito</t>
  </si>
  <si>
    <t>RECUPERACIÓN Y ESTABILIZACIÓN DEL SISTEMA HÍDRICO Y LITORAL DE CARTAGENA</t>
  </si>
  <si>
    <t>Metros cúbicos extraídos mediante relimpia en cuerpos de agua internos en el perímetro urbano de Cartagena</t>
  </si>
  <si>
    <t>Metros Cúbicos</t>
  </si>
  <si>
    <t>Extraer ciento cuarenta mil (140.000) metros cúbicos de sedimentos en la Bocana y laguna de Chambacú </t>
  </si>
  <si>
    <t>Informe de Cumplimiento del Proyecto</t>
  </si>
  <si>
    <t>70.777 metros cúbicos de sedimentos en la Bocana dragados en el cuatrienio 2020-2023</t>
  </si>
  <si>
    <t>Documento de acotamiento y priorización de ronda hídrica elaborado </t>
  </si>
  <si>
    <t>Elaborar un (1) documento de acotamiento y priorización de ronda hídrica</t>
  </si>
  <si>
    <t>Acotar el 100% de las rondas hídricas en el perímetro urbano del Distrito de Cartagena</t>
  </si>
  <si>
    <t>Rondas hídricas priorizadas a través del documento de acotamiento recuperadas</t>
  </si>
  <si>
    <t>Recuperar una (1) ronda hídrica priorizada a través del documento de acotamiento</t>
  </si>
  <si>
    <t>Porcentaje de áreas de rondas hídricas protegidas </t>
  </si>
  <si>
    <t>Número de afluentes principales que derivan en la Ciénaga de la Virgen recuperadas </t>
  </si>
  <si>
    <t>Recuperar diez (10) afluentes principales que derivan en la Ciénaga de la Virgen</t>
  </si>
  <si>
    <t>N.D.</t>
  </si>
  <si>
    <t>Campañas de educación ambiental y participación implementadas a los ciudadanos </t>
  </si>
  <si>
    <t>Desarrollar dos (2) proyectos de mejoramiento del Sistema Estabilizador de Mareas </t>
  </si>
  <si>
    <t>2 proyectos desarrollados en el cuatrienio 2020-2023</t>
  </si>
  <si>
    <t>Proyectos para el mejoramiento de la calidad del recurso hídrico formulados en Sistema Estabilizador de Mareas desarrollados </t>
  </si>
  <si>
    <t>Desarrollar veinte (20) campañas de educación ambiental sobre conservación y protección del espacio verde para habitantes de zonas aledañas a la Ciénaga de la Virgen</t>
  </si>
  <si>
    <t>16. Paz, Justicia e Instituciones Sólidas</t>
  </si>
  <si>
    <t>INNOVACION PÚBLICA Y PARTICIPACIÓN CIUDADANA</t>
  </si>
  <si>
    <t>Modelo Integrado de Planeación y Gestión (MIPG) y
Gobierno en línea</t>
  </si>
  <si>
    <t>Herramientas Tecnológicas para el uso, apropiación y fortalecimiento institucional implementadas implementadas Establecimiento Público Ambiental</t>
  </si>
  <si>
    <t>MODELO INTEGRADO DE PLANEACIÓN Y GESTIÓN - MIPG</t>
  </si>
  <si>
    <t>Implementar tres (3) herramientas tecnológicas para el uso, apropiación y fortalecimiento institucional</t>
  </si>
  <si>
    <t>Servicios tecnológicos para el sistema de información ambiental </t>
  </si>
  <si>
    <t>Documentos de diagnóstico e implementación del Modelo Integrado de Planeación y Gestión – MIPG implementado</t>
  </si>
  <si>
    <t>Implementar cuatro (4) documentos de diagnóstico e implementación del Modelo Integrado de Planeación y Gestión – MIPG</t>
  </si>
  <si>
    <t>Documentos de estudios técnicos para la planificación sectorial y la gestión ambiental</t>
  </si>
  <si>
    <t>1 documento implementado</t>
  </si>
  <si>
    <t>Vincular al 25% de la población en actividades de educación, investigación y cultura ambiental en el Distrito</t>
  </si>
  <si>
    <t>Incrementar en 100% los árboles sembrados en el Distrito </t>
  </si>
  <si>
    <t>Incrementar en un 50% la cobertura para la vigilancia y control de la calidad del aire en el perímetro urbano del Distrito </t>
  </si>
  <si>
    <t>Incrementar en 25% las determinantes ambientales identificadas del perímetro urbano del Distrito </t>
  </si>
  <si>
    <t>Acotar el 100% de las rondas hídricas en el perímetro urbano del Distrito de Cartagena </t>
  </si>
  <si>
    <t>Proteger el 100% de las áreas de rondas hídricas </t>
  </si>
  <si>
    <t>Incrementar en un 40% el porcentaje de negocios verdes asesorados y consolidados </t>
  </si>
  <si>
    <t>Incrementar a 88,9 puntos el Índice de Desempeño Institucional - IDI de la Alcaldía Distrital (Adrninistración Central y Descentralizada)</t>
  </si>
  <si>
    <t>Investigación y Educación Ambiental</t>
  </si>
  <si>
    <t>Evalaución, Control y Seguimiento Ambiental</t>
  </si>
  <si>
    <t>N/A</t>
  </si>
  <si>
    <t xml:space="preserve">Participacion ciudadana </t>
  </si>
  <si>
    <t xml:space="preserve">GESTION DEL CONOCIMIENTO Y LA INNOVACION </t>
  </si>
  <si>
    <t xml:space="preserve">TALENTO HUMANO </t>
  </si>
  <si>
    <t>Gestión Estratégica del Talento Humano</t>
  </si>
  <si>
    <t>Integridad</t>
  </si>
  <si>
    <t xml:space="preserve">PLANEACIÓN </t>
  </si>
  <si>
    <t>Planeación Institucional</t>
  </si>
  <si>
    <t>Compra y Contratación Pública</t>
  </si>
  <si>
    <t xml:space="preserve">GESTIÓN CON VALORES PARA RESULTADOS </t>
  </si>
  <si>
    <t xml:space="preserve">Fortalecimiento Organizacional y Simplificación de Procesos </t>
  </si>
  <si>
    <t>Gobierno Digital</t>
  </si>
  <si>
    <t xml:space="preserve"> Seguridad Digital</t>
  </si>
  <si>
    <t>Defensa Jurídica</t>
  </si>
  <si>
    <t>Participación Ciudadana en la Gestión Pública</t>
  </si>
  <si>
    <t>Servicio al ciudadano</t>
  </si>
  <si>
    <t xml:space="preserve">Racionalización de Tramites </t>
  </si>
  <si>
    <t>EVALUACIÓN PARA RESULTADOS</t>
  </si>
  <si>
    <t>Seguimiento y Evaluación del Desempeño Institucional</t>
  </si>
  <si>
    <t xml:space="preserve">INFORMACIÓN Y COMUNICACIÓN </t>
  </si>
  <si>
    <t>Transparencia, Acceso a la Información y lucha contra la Corrupción</t>
  </si>
  <si>
    <t xml:space="preserve"> Gestión Documental</t>
  </si>
  <si>
    <t xml:space="preserve">GESTIÓN DEL CONOCIMIENTO Y LA INNOVACIÓN </t>
  </si>
  <si>
    <t xml:space="preserve"> Gestión del Conocimiento</t>
  </si>
  <si>
    <t xml:space="preserve">CONTROL INTERNO </t>
  </si>
  <si>
    <t>Control Interno</t>
  </si>
  <si>
    <t>Gestión del Conocimiento</t>
  </si>
  <si>
    <t>Gestión del Talento Humano</t>
  </si>
  <si>
    <t>Gestión de Planeación</t>
  </si>
  <si>
    <t>Gestión Contractual, Gestión de Planeación</t>
  </si>
  <si>
    <t>Evaluación, Control y Seguimiento Ambiental</t>
  </si>
  <si>
    <t>Tecnologías de la Información y las Comunicaciones</t>
  </si>
  <si>
    <t>Gestión Jurídica</t>
  </si>
  <si>
    <t>Gestión Administrativa y Financiera</t>
  </si>
  <si>
    <t>Servicios al Ciudadano</t>
  </si>
  <si>
    <t>Gestión Documental</t>
  </si>
  <si>
    <t>Seguimiento y Evaluación Interna</t>
  </si>
  <si>
    <t>Gestión de Planeación, 
Seguimiento y Evaluación Interna</t>
  </si>
  <si>
    <t>Diversificación Económica</t>
  </si>
  <si>
    <t>Preservar los recursos naturales, reducir la con laminación y la deforestación, la pérdida de hábitat natural para las especies silvestres y otras actividades antrópicas que amenazan la integridad de los ecosistemas y la biodiversidad.</t>
  </si>
  <si>
    <t>Identificar y alertar mediante el monitoreo permanente a los indicadores
ambientales, y la generación de informes consolidados, situaciones adversas o generadoras
de riesgos para la salud y el deterioro de la calidad de vida, así como también aquellos riesgos
que afecten los ecosistemas y el ambiente.</t>
  </si>
  <si>
    <t>Promover un desarrollo ambiental y territorial
equiIibrado. sostenible y armonioso que garantice la protección y conservación del ambiente y propenda por la adaptación al cambio climático para la mejora de la calidad de vida en el perímetro urbano del Distrito de Cartagena.</t>
  </si>
  <si>
    <t>Generar conciencia en la ciudadanía  sobre el respeto, cuidado y protección del ambiente, a través, del conocimiento de la normativa, la apropiación de buenas prácticas hacia la apreciación y valoración de las especies de flora y fauna nativas propiasdel territorio, que garanticen un ambiente de sana convivencia con las distintas especies que cohabitan en el Distrito de Cartagena.</t>
  </si>
  <si>
    <t>11. Ciudades y comunidades sostenibles
13. Acción por el Clima</t>
  </si>
  <si>
    <t>Promover la transición hacia una economía circular, mediante medidas que fomenten el uso eficiente de recursos, la conservación de ecosistemas y una gestión sostenible de residuos, para impulsar el desarrollo sostenible y mejorar la calidad de vida.</t>
  </si>
  <si>
    <t>Propender por la conservación y prevención de los ecosistemas marinos y costcr&lt;ls. sus servicios ecosistémicos y la gestión efectiva del cambio climático</t>
  </si>
  <si>
    <t>Recuperar el sistema de canales y lagunas de Cartagena, con acciones de recuper:ici(,n de bordes de costa y la formulación de documentos de planificación para la estabili1ación del sistema hídrico y litoral de la ciudad.</t>
  </si>
  <si>
    <t>Implementar un programa integral de restauración de las rondas de los arroyos y caños afectados por la contaminación. Además, se promoverá el fortalecimiento de los centros de atención de fauna silvestre para contribuir a la protección y conservación de la biodiversidad de la ciénaga de la Virgen.</t>
  </si>
  <si>
    <t>PLAN DE RESTAURACIÓN INTEGRAL DE LA CIÉNAGA DE LA VIRGEN</t>
  </si>
  <si>
    <t>ECONOMÍA CIRCULAR Y NEGOCIOS VERDES</t>
  </si>
  <si>
    <t>BIEN</t>
  </si>
  <si>
    <t>SERVICIO</t>
  </si>
  <si>
    <t>BIEN Y SERVICIO</t>
  </si>
  <si>
    <t>Implementar cinco (5) estratgias de eduucación ambiental (PRAES, IDAU, PROCEDA, SOCIOEDUCACIÓN, ICEA)</t>
  </si>
  <si>
    <t>Plantar trescientos mil (30.000) árboles en el Distrito</t>
  </si>
  <si>
    <t>Construir y dotar un (0,25) Centro de Atención y Valoración de Fauna Silvestre nuevo</t>
  </si>
  <si>
    <t>PROTECCIÓN DE LA VEGETACIÓN, BIODIVERSIDAD Y SERVICIOS ECOSISTÉMICOS EN EL DISTRITO DE CARTAGENA</t>
  </si>
  <si>
    <t>RECUPERACIÓN DE ÁREAS AMBIENTALMENTE DEGRADADAS EN EL DISTRITO DE CARTAGENA DE INDIAS</t>
  </si>
  <si>
    <t>FORTALECIMIENTO TÉCNICO Y OPERATIVO DEL SISTEMA DE VIGILANCIA DE LA CALIDAD DEL AIRE (SVCA) DEL DISTRITO DE  CARTAGENA DE INDIAS</t>
  </si>
  <si>
    <t xml:space="preserve"> GENERACIÓN DEL CENTRO INTELIGENTE DE MONITOREO AMBIENTAL DEL DISTRITO DE CARTAGENA DE INDIAS</t>
  </si>
  <si>
    <t>FORTALECIMIENTO DE CAPACIDADES LOCALES DE LA INVESTIGACIÓN, EDUCACIÓN Y CULTURA AMBIENTAL PARA LA PROTECCIÓN AMBIENTAL EN EL ÁREA URBANA DE   CARTAGENA DE INDIAS</t>
  </si>
  <si>
    <t>FORTALECIMIENTO DE LA GESTIÓN INSTITUCIONAL Y ORGANIZACIONAL DEL ESTABLECIMIENTO PÚBLICO AMBIENTAL DE CARTAGENA</t>
  </si>
  <si>
    <t>RESTAURACIÓN INTEGRAL DEL RECURSO HÍDRICO Y DE LOS ECOSISTEMAS DE LA CIÉNAGA DE LA VIRGEN DEL DISTRITO DE CARTAGENA DE INDIAS</t>
  </si>
  <si>
    <t xml:space="preserve">	CONSERVACIÓN DEL RECURSO HÍDRICO DEL ÁREA URBANA DE CARTAGENA DE INDIAS</t>
  </si>
  <si>
    <t>RECUPERACIÓN DE LAS CONDICIONES HIDRÁULICAS E HIDROLÓGICAS EN LOS CUERPOS DE AGUA DEL DISTRITO DE CARTAGENA</t>
  </si>
  <si>
    <t>CONSERVACIÓN INTEGRAL DE LA BIODIVERSIDAD Y SERVICIOS ECOSISTÉMICOS DEL MANGLAR DEL ÁREA URBANA DE  CARTAGENA DE INDIAS</t>
  </si>
  <si>
    <t>GENERACIÓN DE NEGOCIOS VERDES Y BUENAS PRÁCTICAS AMBIENTALES EN EL DISTRITO DE CARTAGENA DE INDIAS</t>
  </si>
  <si>
    <t>ORDENAMIENTO PARA EL DESARROLLO AMBIENTAL EN EL DISTRITO DE   CARTAGENA DE INDIAS</t>
  </si>
  <si>
    <t>Realizar un adecuado ordenamiento territorial ambiental que reduzca los patrones insostenibles de ocupación del territorio, el deterioro del patrimonio natural, la biodiversidad y los servicios ecosistémicos.</t>
  </si>
  <si>
    <t>Recuperar ambientalmente los ecosistemas y el recurso hídrico de la ciénaga de la virgen y su área de influencia</t>
  </si>
  <si>
    <t>Mejorar la consolidación, visualización y análisis de la información recolectada durante el monitoreo y vigilancia de los activos ambientales en el distrito de Cartagena a través de la implementación del Centro Inteligente de Monitoreo Ambiental</t>
  </si>
  <si>
    <t>Fortalecer técnica y operativamente el sistema del Sistema de Vigilancia de la Calidad del Aire (SVCA) del distrito de Cartagena</t>
  </si>
  <si>
    <t>Aumentar el índice de árboles por habitantes en el Distrito de Cartagena y construir un centro de atención integral y especializada para la atención de la fauna silvestre del Distrito de Cartagena</t>
  </si>
  <si>
    <t>Reducir las áreas degradadas por acciones antrópicas en el perímetro urbano de Cartagena de Indias</t>
  </si>
  <si>
    <t>Fortalecer las capacidades locales para aumentar la participación de la ciudadanía en actividades de educación, investigación, cultura ambiental y apropiación social de conocimiento para protección y cuidado del ambiente en zonas urbanas distrito</t>
  </si>
  <si>
    <t>Diseñar e implementar Estrategias de educación ambiental que promuevan la cultura ciudadana, acción social y participación ciudadana para del cuidado del ambiente</t>
  </si>
  <si>
    <t>Fortalecer las capacidades para la Investigación e Innovación y apropiación social del conocimiento en temas ambientales</t>
  </si>
  <si>
    <t>Formular una Política Pública de Educación Ambiental que articulen la intervención territorial para promover la protección y cuidado del ambiente</t>
  </si>
  <si>
    <t>4 Documentos de lineamientos técnicos para la medición del impacto en la implementación de estrategias de educación ambiental</t>
  </si>
  <si>
    <t xml:space="preserve">4 Documentos de investigación realizados </t>
  </si>
  <si>
    <t>1 Documento de Política elaborado (Política Púbica Distrital de Educación Ambiental)</t>
  </si>
  <si>
    <t>Acompañar a las instituciones educativas en los procesos de formulación e implementación de PRAES</t>
  </si>
  <si>
    <t>Realizar asistencia técnica para la formulación e implemetación de los PROCEDAS</t>
  </si>
  <si>
    <t>Realizar asistencia técnica para la formulación e implementación de los procesos de  SOCIOEDUCACIÓN</t>
  </si>
  <si>
    <t>Realizar acompañamiento técnico a las Instituciones de educación superior  en la formulación e implemetación de sus IDAU</t>
  </si>
  <si>
    <t>Realizar asistencia técnica para la formulación e implemetación de los ICEA</t>
  </si>
  <si>
    <t>Realizar eventos y actividades de divulgación de las estrategias de educación ambiental en el Distrito</t>
  </si>
  <si>
    <t xml:space="preserve">Vincular a las comunidades para participar de manera activa en los procesos de investigación y monitoreo comunitario para la restauración en los ecosistemas </t>
  </si>
  <si>
    <t>Elaborar los documentos de investigación  y/o estudios sobre temas ambientales</t>
  </si>
  <si>
    <t>Realizar eventos acádemicos para la apropiación del conocimiento sobre los temas investigados</t>
  </si>
  <si>
    <t>Realizar alianzas con las universidades para adelantar trabajos de investigación en conjunto con los grupos y semilleros de investigación</t>
  </si>
  <si>
    <t>Formular la politica pública de Educación Ambiental</t>
  </si>
  <si>
    <t>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t>
  </si>
  <si>
    <t>Incrementar el número de negocios verdes asesorados y consolidados en el Distrito de Cartagena</t>
  </si>
  <si>
    <t>60 nuevos negocios verdes asesorados y consolidados</t>
  </si>
  <si>
    <t>Realizar actividades de apoyo técnico y asesoría especializada, para emprendedores y empresarios interesados en desarrollar negocios verdes sostenibles.</t>
  </si>
  <si>
    <t>Realizar programas de capacitación para emprendedores y empresarios interesados en desarrollar negocios verdes sostenibles.</t>
  </si>
  <si>
    <t>Realizar ferias ambientales para la promoción de negocios verdes asesorados en el Establecimiento Público de Cartagena</t>
  </si>
  <si>
    <t>Realizar acciones para la promoción de negocios verdes, economía circular, producción y consumo sostenible.</t>
  </si>
  <si>
    <t>Realizar la caracterización general y diagnóstico de las zonas a intervenir.</t>
  </si>
  <si>
    <t xml:space="preserve">Realizar actividades de limpieza de raíces y mantenimiento de especies de manglar. </t>
  </si>
  <si>
    <t>Generar informes de calidad del Manglar</t>
  </si>
  <si>
    <t>Divulgar y socializar el objetivo y resultados del proyecto.</t>
  </si>
  <si>
    <t>Índice de Desempeño lnstitucional - IDI  de la Alcaldía 
(Administración Central y Descentralizada)</t>
  </si>
  <si>
    <t>Aumentar la eficiencia, transparencia, y capacidad de respuesta del establecimiento público ambiental en el cumplimiento de sus funciones y en la prestación del servicio a la población del perímetro urbano del distrito de cartagena de indias.</t>
  </si>
  <si>
    <t>Adquirir hardware, software, suministros y otros equipos tecnológicos requeridos para el buen funcionamiento de los sistemas de Información de la entidad</t>
  </si>
  <si>
    <t>Implementar herramientas tecnológicas para el uso, apropiación y fortalecimiento institucional en el Establecimiento Público Ambiental de Cartagena</t>
  </si>
  <si>
    <t>Implementar el Modelo Integrado de Planeación y Gestión - MIPG - en el Establecimiento Público Ambiental de Cartagena</t>
  </si>
  <si>
    <t>Actualización de la Plataforma Estratégica de EPA Cartagena y análisis de cargas laboral</t>
  </si>
  <si>
    <t>Implementar el Plan Integral de Gestión Ambiental - PIGA - en el Establecimiento Publico Ambiental de Cartagena</t>
  </si>
  <si>
    <t>Implementar herramientas Tecnológicas para el uso, apropiación y fortalecimiento institucional implementadas en el Establecimiento Público Ambiental</t>
  </si>
  <si>
    <t>Implementar el Modelo Integrado de Planeación y Gestión en el Establecimiento Público Ambiental de Cartagena</t>
  </si>
  <si>
    <t>Realizar un adecuado ordenamiento territorial ambiental que reduzca los patrones insostenibles de ocupación del territorio, el deterioro del patrimonio natural, la biodiversidad y los servicios ecosistémicos</t>
  </si>
  <si>
    <t>6 Documentos de lineamientos técnicos para la evaluación de los recursos naturales elaborados</t>
  </si>
  <si>
    <t>Identificación de las áreas de estudio a investigar</t>
  </si>
  <si>
    <t>Realización de  los estudios y construcción de las fichas de las determinantes ambientales</t>
  </si>
  <si>
    <t>Seguimiento y adopción de las determinantes ambientales</t>
  </si>
  <si>
    <t>1 Sistema de información implementado</t>
  </si>
  <si>
    <t>Identificar fuentes de información ambiental generadas al interior de la Entidad</t>
  </si>
  <si>
    <t>Definir los criterios para la consolidación de la información ambiental y socializarlos en la Entidad</t>
  </si>
  <si>
    <t>Implementar acciones para la operación del Centro Inteligente de Monitoreo Ambiental del Distrito de Cartagena de Indias</t>
  </si>
  <si>
    <t>Adquirir equipos tecnológicos y software para la puesta en marcha del Centro Inteligente de Monitoreo Ambiental</t>
  </si>
  <si>
    <t xml:space="preserve">2 Estaciones para el monitoreo de la calidad del aire implementadas </t>
  </si>
  <si>
    <t>Elaborar el estudio de rediseño del Sistema de Vigilancia de la Calidad del Aire (SVCA)</t>
  </si>
  <si>
    <t xml:space="preserve">Realizar el mantenimiento correctivo de las estaciones y la construcción de nuevas estructuras metálicas </t>
  </si>
  <si>
    <t>Participar en la Mesa Técnica Distrital de Calidad de Aire y Ruido Urbano</t>
  </si>
  <si>
    <t>Implementar acciones para la Operación del SVCA</t>
  </si>
  <si>
    <t>Aumentar el índice de árboles sembrados por habitante del Distrito de Cartagena, a través de la ampliación del sistema de arbolado urbano existente</t>
  </si>
  <si>
    <t>Construir y dotar un nuevo centro de atención y valoración de fauna silvestre con el fin de ampliar la cobertura y
condiciones de atención existentes</t>
  </si>
  <si>
    <t>300.000 árboles sembrados en el Distrito de Cartagena</t>
  </si>
  <si>
    <t>Determinar sitios de siembra de árboles</t>
  </si>
  <si>
    <t>1 Centro de Atención y Valoración de Fauna Silvestre construído y dotado</t>
  </si>
  <si>
    <t>Implementar programas de Educación y sensibilización ambiental para la apropiación de la importancia y la correspondabilidad en las actividades de siembra</t>
  </si>
  <si>
    <t>Implementar acciones para el mantenimiento del Sistema de Arbolado</t>
  </si>
  <si>
    <t>Determinar ubicación del centro de atención y valoración de fauna silvestre</t>
  </si>
  <si>
    <t>Dotar el centro de atención y valoración de fauna silvestre</t>
  </si>
  <si>
    <t>Realizar acciones para la operación del Centro de Atención y Valoración de fauna Silvestre</t>
  </si>
  <si>
    <t>Recuperar los Ecosistemas Acuáticos y Terrestres en la Ciénaga de la Virgen y su Área de Influencia</t>
  </si>
  <si>
    <t>Obras para reducir el riesgo de avenidas torrenciales</t>
  </si>
  <si>
    <t>Realizar la revisión y diagnóstico para la limpieza de los descoles de los afluentes principales que derivan en la Ciénaga de la Virgen</t>
  </si>
  <si>
    <t>Ejecutar actividades de limpieza de raíces y mantenimiento de la Ciénaga de la Virgen y su área de Influencia</t>
  </si>
  <si>
    <t>Realizar actividades de control y seguimiento de los tensores ambientales de la Ciénaga de la Virgen</t>
  </si>
  <si>
    <t>Realizar análisis Fisico químico de la calidad del Recurso Hídrico y de los vertimientos realizados a la Ciénaga de la Virgen</t>
  </si>
  <si>
    <t>Divulgar y socializar el objetivo y sus resultados.</t>
  </si>
  <si>
    <t>Establecer acciones de conservación de ecosistemas naturales, flora y fauna silvestre, en los cuerpos de agua del Distrito de Cartagena</t>
  </si>
  <si>
    <t>Diseñar, implementar y poner en marcha el Laboratorio Ambiental Bocana</t>
  </si>
  <si>
    <t>Realizar acciones encaminadas al mantenimiento y restauración de Elementos del Sistema BEM</t>
  </si>
  <si>
    <t>Reducir la contaminación de los cuerpos de agua mediante estrategias de control de vertimientos, implementación de prácticas ambientales sostenibles y la adecuada gestión de residuos sólidos y de construcción.</t>
  </si>
  <si>
    <t>Documentos de lineamientos técnicos para el ordenamiento ambiental territorial</t>
  </si>
  <si>
    <t>Revisión de lineamientos técnicos para el ordenamiento ambiental territorial e identificar las comunidades o grupos de beneficiarios en las zonas aledañas a la Ciénaga de la Virgen</t>
  </si>
  <si>
    <t>Identificar las estrategias de Educación Ambiental a implementar y establecer cronograma de implementación de campañas</t>
  </si>
  <si>
    <t xml:space="preserve">Realizar acciones tendientes a la ejecución de campañas </t>
  </si>
  <si>
    <t>8 héctaras de áreas degradadas con servicio de recuperación y restauración de ecosistemas</t>
  </si>
  <si>
    <t>Realizar el diagnóstico biofísico de los puntos críticos de las áreas a intervenir en el perímetro urbano de Cartagena</t>
  </si>
  <si>
    <t>Realizar Jornadas de recuperación y restauración con diferentes técnicas de bioingeniería de las áreas que se encuentren degradadas ambientalmente</t>
  </si>
  <si>
    <t>Aumentar la efectividad en la implementación de acciones encaminadas a la mejora en la gestión integral del recurso hídrico y las rondas hídricas en el área de jurisdicción de EPA Cartagena.</t>
  </si>
  <si>
    <t>1 Documento de política para la conservación de la biodiversidad y sus servicios ecosistémicos</t>
  </si>
  <si>
    <t>4 Documentos de lineamientos técnicos con acuerdos de uso, ocupación y tenencia en áreas protegidas no vinculadas al Sistema Nacional de Áreas Protegidas</t>
  </si>
  <si>
    <t>Definir y ejecutar acciones para la restauración y conservación de la biodiversidad y servicios ecosistémicos del recurso hídrico</t>
  </si>
  <si>
    <t>Analizar muestras de calidad de agua y de los vertimientos ilegales en los cuerpos de agua del Distrito de Cartagena (área urbana)</t>
  </si>
  <si>
    <t>Elaborar un documento de políticas para el acotamiento de cuerpos de agua en el perímetro urbano de la ciudad de Cartagena, para la conservación de su biodiversidad y servicios ecosistémicos.</t>
  </si>
  <si>
    <t>Realizar acciones encaminadas al acotamiento de la ronda hídrica priorizada (Matute)</t>
  </si>
  <si>
    <t>Divulgar y socializar los resultados del acotamiento de la Ronda Hídrica.</t>
  </si>
  <si>
    <t>Realizar actividades de relimpia unidades Dársena, Canal de Aducción, zona de mar y pantalla direccional del BEM</t>
  </si>
  <si>
    <t>Establecer campañas de control y vigilancia en la zona donde existen los mayores tensores ambientales.</t>
  </si>
  <si>
    <t>Realizar campañas de socialización y concientización</t>
  </si>
  <si>
    <t>Seguimiento al Plan de Acción</t>
  </si>
  <si>
    <t>Fortalecer la gestión de la Administración Distrital, mediante la atticulación y eficiencia de los procesos de la entidad para el cumplimiento efectivo de los objetivos institucionales.</t>
  </si>
  <si>
    <t>Recuperar el sistema de canales y lagunas de Cartagena, con acciones de recuper:ici(,n de bordes de costa y la formulación de documentos de planificación para la estabili1ación del sistema hídrico y litoral de la ciudad</t>
  </si>
  <si>
    <t>3.2.3</t>
  </si>
  <si>
    <t>4.3.4.</t>
  </si>
  <si>
    <t>4.3.2.</t>
  </si>
  <si>
    <t>4.3.3.</t>
  </si>
  <si>
    <t>4.4.1.</t>
  </si>
  <si>
    <t>4.7.1.</t>
  </si>
  <si>
    <t>4.7.3.</t>
  </si>
  <si>
    <t>4.7.4.</t>
  </si>
  <si>
    <t>5.2.1.</t>
  </si>
  <si>
    <t>Realizar el seguimiento y control a las metas establecidas en el plan de acción que se encuentren alineadas con el proceso, basado en el ciclo PHVA y establecer ajustes o acciones de mejora de manera oportuna que garanticen su cumplimiento.</t>
  </si>
  <si>
    <t>Trimestral</t>
  </si>
  <si>
    <t>Eficacia</t>
  </si>
  <si>
    <t>Plan Anual de Adquisiciones</t>
  </si>
  <si>
    <t>Plan Anticorrupción y Atención al Ciudadano</t>
  </si>
  <si>
    <t xml:space="preserve">Plan Estrategico de Talento Humano </t>
  </si>
  <si>
    <t>Plan Institucional de Archivo - PINAR</t>
  </si>
  <si>
    <t xml:space="preserve">Plan se Privacidad y Seguridad de la Información </t>
  </si>
  <si>
    <t xml:space="preserve">Plan Estrategico de Tecnologias de la Información </t>
  </si>
  <si>
    <t xml:space="preserve">Realizar una correcta gestión ambiental y del recurso hídrico para controlar la degradación y perdida de la biodiversidad y servicios ecosistémicos del manglar en el área urbana de cartagena. </t>
  </si>
  <si>
    <t>Cuarenta (40) hectáreas de manglar recuperadas</t>
  </si>
  <si>
    <t>Realizar la restauración ecológica de 40 Hectáreas de ecosistemas de manglar</t>
  </si>
  <si>
    <t xml:space="preserve">Servicios tecnológicos para el sistema de información ambiental </t>
  </si>
  <si>
    <t>Informe de Gestión Trimestral y de cierre anual de gestiones para el apoyo técnico, asesorías, capacitación, formación y promoción a emprendedores y empresas</t>
  </si>
  <si>
    <t>Documento diagnóstico y caracterización de áreas de manglar a intervenir</t>
  </si>
  <si>
    <t>Evidencias de la formación, implementación y uso de las herramientas</t>
  </si>
  <si>
    <t xml:space="preserve">Informe de gestión trimestral y anual de avance en la implementación de los requisitos de la política </t>
  </si>
  <si>
    <t>Plan de Trabajo Implementación del PIGA
Informe de trimestral y anual de avance en la ejecución de acciones para la implementación del PIGA</t>
  </si>
  <si>
    <t>Informe trimestral y anual de avance en la ejecución de la actividad</t>
  </si>
  <si>
    <t>Diagnóstico del Sistema Bocana estabilizadora de Mareas BEM, Pescante de Laguna de Chambacú y su Centro de Información</t>
  </si>
  <si>
    <t>Evidencias de la contratación del servicio 
Informes de Diagnóstico realizado</t>
  </si>
  <si>
    <t>Evidencias de las contrataciones</t>
  </si>
  <si>
    <t>Informe de mantenimiento del sistema BEM</t>
  </si>
  <si>
    <t>Evidencias de la contratación del servicio
Informes de resultado de la Relimpia</t>
  </si>
  <si>
    <t>Informes trimestral y anual de Publicaciones y otras acciones de divulgación</t>
  </si>
  <si>
    <t>Informe de revisión y diagnóstico y/o estudios previos para la contratación de la actividad</t>
  </si>
  <si>
    <t>Documento de Informe Trimestral y anual de Avance en la implementación de acciones para el diseño y puesta en marcha del Laborarorio
Evidencias de las contrataciones, convenios y otros.</t>
  </si>
  <si>
    <t>Evidencias de la contratación del servicio 
Informes de calidad del agua según muestras</t>
  </si>
  <si>
    <t>Adquisición y mantenimiento de equipos y suministros para la operatividad de BEM</t>
  </si>
  <si>
    <t>TODAS</t>
  </si>
  <si>
    <t>Obras para la prevención y control de inundaciones – Elementos de BEM</t>
  </si>
  <si>
    <t>Rafael Escudero Aguirre</t>
  </si>
  <si>
    <t>Javier Pineda López</t>
  </si>
  <si>
    <t>Recursos insuficientes para    realizar la contratación de actividades y personal necesarias para llevar a cabo la ejecución del proyecto
Obstáculos o demoras en el proceso de contratación que limiten o alteren las condiciones previstas
Ocurrencia de fenómenos socionaturales en el área que impidan la realización del proyecto</t>
  </si>
  <si>
    <t>Memorando de Solicitud de Presupuesto - Actas de Reunión - Oficio de Ajustes al presupuesto (Si Aplica)
Plan de Adquisiciones - Informe Trimestral de Ejecución y cumplimiento de Actividades programadas.
Informe Trimestral de Ejecución y cumplimiento de Actividades programadas.</t>
  </si>
  <si>
    <t>Si</t>
  </si>
  <si>
    <t>NO</t>
  </si>
  <si>
    <t>REQUIERE CONTRATACIÓN</t>
  </si>
  <si>
    <t>Contrato de prestación de servicios como apoyo a la realización de campañas de control y vigilancia en la zona donde existen los mayores tensores ambientales.</t>
  </si>
  <si>
    <t>Contrato de prestación de servicios como apoyo a la realización de campañas de socialización y concientización</t>
  </si>
  <si>
    <t xml:space="preserve"> Prestación de servicios profesionales para realizar actividades de apoyo técnico y asesoría especializada, para emprendedores y empresarios interesados en desarrollar negocios verdes sostenibles</t>
  </si>
  <si>
    <t xml:space="preserve"> Prestación de servicios profesionales para realizar capacitaciones para emprendedores y empresarios interesados en desarrollar negocios verdes sostenibles.</t>
  </si>
  <si>
    <t>Prestación de servicios profesionales en la Oficina Asesora de Planeación del Establecimiento público ambiental de Cartagena como administrador de empresas en el marco del proyecto NEGOCIOS VERDES, ECONOMIA CIRCULAR, PRODUCCION Y CONSUMO SOSTENIBLE.</t>
  </si>
  <si>
    <t>Prestación de servicios profesionales y de apoyo a la gestión para la caracterización general y diagnóstico de las zonas a intervenir.</t>
  </si>
  <si>
    <t xml:space="preserve">Realizar limpieza de raíces y mantenimiento de especies de manglar. </t>
  </si>
  <si>
    <t>Identifcación y diseño de estrategia para la recolección de información de acuerdo con lo requerido en la plataforma SIGMA.</t>
  </si>
  <si>
    <t xml:space="preserve">Prestación de servicios profesionales y de apoyo a la gestión para generar informes de calidad del manglar </t>
  </si>
  <si>
    <t xml:space="preserve">Prestación de servicios profesionales y de apoyo a la gestión para divulgar y socializar los objetivos y resultados del proyecto </t>
  </si>
  <si>
    <t>Adquisición de herramienta ARCGIS y actualización de software financiero</t>
  </si>
  <si>
    <t>La Prestación de servicios profesionales tendiente a la implementación del MODELO INTEGRADO DE PLANEACION Y GESTION – MIPG en el Establecimiento Público Ambiental de Cartagena</t>
  </si>
  <si>
    <t>Contrato de Consultoría para la actualización de la Plataforma Estratégica de EPA Cartagena y análisis de cargas laboral</t>
  </si>
  <si>
    <t>Contratación de prestación de servicios para la Implementar el Plan Integral de Gestión Ambiental - PIGA - en el Establecimiento Publico Ambiental de Cartagena</t>
  </si>
  <si>
    <t>La Prestación de servicios profesionales para la Implementacion de herramientas tecnológicas en el Establecimiento Público Ambiental de Cartagena</t>
  </si>
  <si>
    <t>Limpieza y mantenimiento de los descoles de los afluentes principales que derivan en la Ciénaga de la Virgen</t>
  </si>
  <si>
    <t>Limpieza de raíces y mantenimiento de la Ciénaga de la Virgen y su área de Influencia</t>
  </si>
  <si>
    <t>Convenio interadministrativo EPA - Unicartagena</t>
  </si>
  <si>
    <t xml:space="preserve"> Lancha Transporte acuatico para realización de monitoreos</t>
  </si>
  <si>
    <t>Realizar el Diagnóstico del Sistema Bocana estabilizadora de Mareas BEM, Pescante de Laguna de Chambacú y su Centro de Información</t>
  </si>
  <si>
    <t xml:space="preserve"> Diseño arquitectonico, y adecuación civil y fisica de la Bocana</t>
  </si>
  <si>
    <t>Compra y suministro de equipos para la operatividad del Sistema BEM</t>
  </si>
  <si>
    <t>Prestación de servicios profesionales y de apoyo a la gestión para la implementación de accones de mantenimiento del Sistema BEM</t>
  </si>
  <si>
    <t>Prestación de servicios profesionales y de apoyo a la gestión para  identificar las comunidades o grupos de beneficiarios en las zonas aledañas a la Ciénaga de la Virgen</t>
  </si>
  <si>
    <t>Prestación de servicios profesionales y de apoyo a la gestión para Identificar las estrategias de Educación Ambiental a implementar</t>
  </si>
  <si>
    <t xml:space="preserve">Prestación de servicios profesionales y de apoyo a la gestión para la ejecución de campañas </t>
  </si>
  <si>
    <t xml:space="preserve">Contrato de Consultoria para el acotamiento de la Ronda Hídrica de Arroyo Matute </t>
  </si>
  <si>
    <t>Prestación de servicios profesionales y de apoyo a la gestión para caracterizar y delimitar áreas de ronda hídrica objeto de restauración y conservación.</t>
  </si>
  <si>
    <t>Contrato de servicios para analizar muestras de calidad de agua y de los vertimientos ilegales en los cuerpos de agua del Distrito de Cartagena (área urbana)</t>
  </si>
  <si>
    <t>Agosto de 2024</t>
  </si>
  <si>
    <t>Recursos insuficientes para    realizar la contratación de actividades y personal necesarias para llevar a cabo la ejecución del proyecto
Obstáculos o demoras en el proceso de contratación que limiten o alteren las condiciones previstas</t>
  </si>
  <si>
    <t>Memorando de Solicitud de Presupuesto - Actas de Reunión - Oficio de Ajustes al presupuesto (Si Aplica)
Plan de Adquisiciones - Informe Trimestral de Ejecución y cumplimiento de Actividades programadas.</t>
  </si>
  <si>
    <t>Documentos de lineamientos técnicos para la gestión de la información y el conocimiento ambiental</t>
  </si>
  <si>
    <t>Implementar cinco (5) estrategias de eduucación ambiental (PRAES, IDAU, PROCEDA, SOCIOEDUCACIÓN, ICEA)</t>
  </si>
  <si>
    <t>Informe de Cumplimiento de las actividades programadas</t>
  </si>
  <si>
    <t>Evidencia Contractual
Informe de Avance y cumpimiento del Objeto Contractual</t>
  </si>
  <si>
    <t>Documento Tecnico</t>
  </si>
  <si>
    <t>4.7.1</t>
  </si>
  <si>
    <t>CARTAGENA ORDENADA ALREDEDOR DEL AGUA</t>
  </si>
  <si>
    <t>Informes de Acompañamiento Técnico a los IDAU</t>
  </si>
  <si>
    <t>Informes de Asistencia Técnica a los ICEA</t>
  </si>
  <si>
    <t>SI</t>
  </si>
  <si>
    <t>Prestación de servicios profesionales y de apoyo a la gestión para desarrollar acciones d eimplementación de las estrategias de educación generadas.</t>
  </si>
  <si>
    <t>Prestación de servicios profesionales y de apoyo a la gestión para desarrollar investigaciones y   apropiación social del conocimiento en temas ambientales</t>
  </si>
  <si>
    <t>Prestación de servicios profesioanles y de apoyo a la gestión para la formulación de la política Ambiental del Distrito</t>
  </si>
  <si>
    <t>Etiquetas de fila</t>
  </si>
  <si>
    <t>Total general</t>
  </si>
  <si>
    <t>(en blanco)</t>
  </si>
  <si>
    <t>PROYECTOS</t>
  </si>
  <si>
    <t>LINEA ESTRATÉGICA</t>
  </si>
  <si>
    <t>Inventario de determinantes</t>
  </si>
  <si>
    <t>Acto Administrativo Sancionado</t>
  </si>
  <si>
    <t>Estudios Previos para contratar la consultoría para elaboración del documento de diseño y rediseño de operación de las estaciones, de acuerdo a lo establecido a los protocolos de monitoreo y seguimiento de la calidad del aire.</t>
  </si>
  <si>
    <t>Actas de Mesa T´écnica Distrital de la Calidad de Aire y Ruido</t>
  </si>
  <si>
    <t>Informe ejecutivo de analisis de acuerdo a las necesidades de comunidades y registros de árboles sembrados
Informes técnicos de los resultados de evaluación en campo
Listado de los sitios a intervenir a través de siembras</t>
  </si>
  <si>
    <t>Informes georeferenciados de las siembras realizadas</t>
  </si>
  <si>
    <t>Formatos de asistencia
Grabaciones y formatos de asistencia, notas de prensa y publicaciones en RRSS</t>
  </si>
  <si>
    <t>Informe de ejecución de contrato de compra de herramientas e insumos.
Registro fotográfico y actas
Conceptos técnicos emitidos</t>
  </si>
  <si>
    <t xml:space="preserve">Informe ejecutivo </t>
  </si>
  <si>
    <t>Evidencias de la Etapa Contractual</t>
  </si>
  <si>
    <t>Informe de gestión que contiene datos de liberaciones, ingresos, reportes, reubicaciones, eutanacias y mantenimiento de equipos de jaulas .</t>
  </si>
  <si>
    <t>APROPIACIÓN DEFINITIVA POR PROYECTO</t>
  </si>
  <si>
    <t>Documento Técnico de Acotamiento
Resolución de Priorización y Adopción</t>
  </si>
  <si>
    <t>CONSERVACIÓN DEL RECURSO HÍDRICO DEL ÁREA URBANA DE CARTAGENA DE INDIAS</t>
  </si>
  <si>
    <t xml:space="preserve">Contratacion de servicios logpusticos para la organización de al Feria </t>
  </si>
  <si>
    <t>Índice de Desempeño lnstitucional - IDI  de la Alcaldía (Administración Central y Descentralizada)</t>
  </si>
  <si>
    <t>Informe de cumplimiento de la actividad</t>
  </si>
  <si>
    <t>Informe Trimestral de la Gestión de acompañamiento a Instituciones Educativas</t>
  </si>
  <si>
    <t>Informde Trimestral de asistencias técnicas a los PROCEDAS</t>
  </si>
  <si>
    <t>Informe Trimestral de asistencias técnicas a los Procesos de Socioeducación</t>
  </si>
  <si>
    <t>Implementar acciones para el Mantenimiento del Sistema de Manglar</t>
  </si>
  <si>
    <t>Informe Trimestral de planificación, ejecución e impacto de 02 Ferias de Negocios Verdes</t>
  </si>
  <si>
    <t xml:space="preserve">Documento tecnico de informe Trimestral de limpieza de raíces de manglar / Informe de avance de contrato </t>
  </si>
  <si>
    <t xml:space="preserve">Informe técnico Trimestral de implementación de acciones de mantenimiento del Sistema de Manglar en el Perímetro Urbano </t>
  </si>
  <si>
    <t>Informe técnico de Calidad del Manglar (Trimestral)</t>
  </si>
  <si>
    <t>Evidencias de la adquisición de hardware y software (Contable, SIG, Trámites - Equipos y Htas)</t>
  </si>
  <si>
    <t>Evidencias de la contratación de la consultoría para estudio de Cargas laborales e informe de su ejecución</t>
  </si>
  <si>
    <t>Informe Trimestral de Reporte del estado de avance de la Caracterización y diagnóstico de determinantes</t>
  </si>
  <si>
    <t>Conceptos Tecnicos para las Determinantes identificadas</t>
  </si>
  <si>
    <t>Carpeta de información de  área de aire, ruido y suelo, vertimientos y control y seguimiento y resutados de mediciones ambientales generadas a través de proyectos de inversón. Información mensual</t>
  </si>
  <si>
    <t>Evidencias de la Contratación para la adquisiión  de equipos tecnologicos requeridos para el seguimiento y control ambiental</t>
  </si>
  <si>
    <t>Informe Trimestarl de Reporte de actividades de mantenimiento establecidas dentro del Proyecto</t>
  </si>
  <si>
    <t>Informe Trimestral de Operación del SVCA</t>
  </si>
  <si>
    <t>Planificar y ejecutar las siembras con apoyo de comunidades y demás actores públicos o privados</t>
  </si>
  <si>
    <t>Informe Trimestral de diagnóstico de áreas a intervenir</t>
  </si>
  <si>
    <t>Informes Trimestrales de Jornadas realizadas</t>
  </si>
  <si>
    <t xml:space="preserve">Caracterizar y delimitar áreas de Ronda Hídrica objeto de restauración y conservación. </t>
  </si>
  <si>
    <t>Evidencias de la contratación del servicio 
Informes de calidad del agua</t>
  </si>
  <si>
    <t>Sandra De La Rosa</t>
  </si>
  <si>
    <t>Angélica Rodríguez</t>
  </si>
  <si>
    <t>1.2.1.0.00-001 - ICLD</t>
  </si>
  <si>
    <t xml:space="preserve">1.2.3.2.07 - 031 - CONTRIBUCCION DEL SECTOR ELECTRICO - GENERAL </t>
  </si>
  <si>
    <t>1.3.2.3.11-063 - RF EPA</t>
  </si>
  <si>
    <t>1.2.3.2.18-094 -  SOBRETASA PEAJE</t>
  </si>
  <si>
    <t>1.2.3.2.07 - 031 - CONTRIBUCCION DEL SECTOR ELECTRICO - GENERAL</t>
  </si>
  <si>
    <t xml:space="preserve">1.3.2.3.11-063 - RF EPA
</t>
  </si>
  <si>
    <t>Servicio de Dragado (Relimpia) de 140.000 m3 de residuos</t>
  </si>
  <si>
    <t>Recuperar ambientalmente las condiciones hidrológicas e hidráulicas de los principales cuerpos de agua del distrito de cartagena, ciénaga de la virgen y laguna de chambacú a través de jornada de relimpia y restauración de sus ecosistemas.</t>
  </si>
  <si>
    <t>1.2.3.2.10-014 - TASA RETRIBUTIVA</t>
  </si>
  <si>
    <t>Establecimiento Publico Ambiental EPA</t>
  </si>
  <si>
    <t>FORMATO PLAN DE ACCIÓN INSTITUCIONAL 2025</t>
  </si>
  <si>
    <t>ESTABLECIMIENTO PUBLICO AMBIENTAL EPA</t>
  </si>
  <si>
    <t>REPORTE META PRODUCTO DE  MARZO 2025</t>
  </si>
  <si>
    <t>REPORTE META PRODUCTO DE   JUNIO 2025</t>
  </si>
  <si>
    <t>REPORTE META PRODUCTO DE  SEPTIEMBRE 2025</t>
  </si>
  <si>
    <t>REPORTE META PRODUCTO DE  DICIEMBRE 2025</t>
  </si>
  <si>
    <t>ACUMULADO 2024</t>
  </si>
  <si>
    <t>ACUMULADO META PRODUCTO AL AÑO 2025</t>
  </si>
  <si>
    <t>ACUMULADO CUATRIENIO</t>
  </si>
  <si>
    <t>AVANCE META PRODUCTO AL AÑO (PONDERADO)</t>
  </si>
  <si>
    <t>AVANCE META PRODUCTO AL CUATRIENIO (PONDERADO)</t>
  </si>
  <si>
    <t>AVANCE META PRODUCTO AL AÑO (SIMPLE)</t>
  </si>
  <si>
    <t>AVANCE META PRODUCTO AL CUATRIENIO (SIMPLE)</t>
  </si>
  <si>
    <t xml:space="preserve">AVANCE PROGRAMA INVESTIGACION, EDUCACION Y CULTURA AMBIENTAL </t>
  </si>
  <si>
    <t>AVANCE PROGRAMAECONOMÍA CIRCULAR Y NEGOCIOS VERDES</t>
  </si>
  <si>
    <t xml:space="preserve">AVANCE PROGRAMA GESTIÓN Y CONSERVACIÓN DEL AGUA </t>
  </si>
  <si>
    <t xml:space="preserve">AVANCE PROGRAMA MODELO INTEGRADO DE PLANEACIÓN Y GESTIÓN - MIPG </t>
  </si>
  <si>
    <t>AVANCE PROGRAMA GESTIÓN Y CONSERVACIÓN DE LA VEGETACIÓN Y LA BIODIVERSIDAD</t>
  </si>
  <si>
    <t>AVANCE PROGRAMA ALERTAS TEMPRANAS (AIRE, AGUA Y RUIDO)</t>
  </si>
  <si>
    <t>AVANCE PROGRAMA ORDENAMIENTO  Y SOSTENIBILIDAD  AMBIENTAL</t>
  </si>
  <si>
    <t>AVANCE PROGRAMA RECUPERACIÓN Y ESTABILIZACIÓN DEL SISTEMA HÍDRICO Y LITORAL DE CARTAGENA</t>
  </si>
  <si>
    <t>AVANCE PROGRAMA PLAN DE RESTAURACIÓN INTEGRAL DE LA CIÉNAGA DE LA VIRGEN</t>
  </si>
  <si>
    <t>AVANCES ACTIVIDADES DE PROYECTO</t>
  </si>
  <si>
    <t>REPORTE ACTIVIDADES PROYECTO DE ENERO A MARZO 2025</t>
  </si>
  <si>
    <t>PRESUPUESTO EJECUTADO MARZO COMPROMISOS</t>
  </si>
  <si>
    <t>PORCENTAJE EJECUTADO MARZO SEGÚN COMPROMISOS</t>
  </si>
  <si>
    <t>PRESUPUESTO EJECUTADO MARZO GIROS</t>
  </si>
  <si>
    <t>PORCENTAJE EJECUTADO MARZO SEGÚN GIROS</t>
  </si>
  <si>
    <t>AVANCE PROYECTO FORTALECIMIENTO DE CAPACIDADES LOCALES DE LA INVESTIGACIÓN, EDUCACIÓN Y CULTURA AMBIENTAL PARA LA PROTECCIÓN AMBIENTAL EN EL ÁREA URBANA DE   CARTAGENA DE INDIAS</t>
  </si>
  <si>
    <t>AVANCE PROYECTO GENERACIÓN DE NEGOCIOS VERDES Y BUENAS PRÁCTICAS AMBIENTALES EN EL DISTRITO DE CARTAGENA DE INDIAS</t>
  </si>
  <si>
    <t>AVANCE PROYECTO CONSERVACIÓN INTEGRAL DE LA BIODIVERSIDAD Y SERVICIOS ECOSISTÉMICOS DEL MANGLAR DEL ÁREA URBANA DE  CARTAGENA DE INDIAS</t>
  </si>
  <si>
    <t>AVANCE PROYECTO FORTALECIMIENTO DE LA GESTIÓN INSTITUCIONAL Y ORGANIZACIONAL DEL ESTABLECIMIENTO PÚBLICO AMBIENTAL DE CARTAGENA</t>
  </si>
  <si>
    <t>AVANCE PROYECTO ORDENAMIENTO PARA EL DESARROLLO AMBIENTAL EN EL DISTRITO DE   CARTAGENA DE INDIAS</t>
  </si>
  <si>
    <t>AVANCE PROYECTO GENERACIÓN DEL CENTRO INTELIGENTE DE MONITOREO AMBIENTAL DEL DISTRITO DE CARTAGENA DE INDIAS</t>
  </si>
  <si>
    <t>AVANCE PROYECTO FORTALECIMIENTO TÉCNICO Y OPERATIVO DEL SISTEMA DE VIGILANCIA DE LA CALIDAD DEL AIRE (SVCA) DEL DISTRITO DE  CARTAGENA DE INDIAS</t>
  </si>
  <si>
    <t>AVANCE PROYECTOPROTECCIÓN DE LA VEGETACIÓN, BIODIVERSIDAD Y SERVICIOS ECOSISTÉMICOS EN EL DISTRITO DE CARTAGENA</t>
  </si>
  <si>
    <t>AVANCE PROYECTO RESTAURACIÓN INTEGRAL DEL RECURSO HÍDRICO Y DE LOS ECOSISTEMAS DE LA CIÉNAGA DE LA VIRGEN DEL DISTRITO DE CARTAGENA DE INDIAS</t>
  </si>
  <si>
    <t>AVANCE PROYECTO RECUPERACIÓN DE ÁREAS AMBIENTALMENTE DEGRADADAS EN EL DISTRITO DE CARTAGENA DE INDIAS</t>
  </si>
  <si>
    <t>AVANCE PROYECTO CONSERVACIÓN DEL RECURSO HÍDRICO DEL ÁREA URBANA DE CARTAGENA DE INDIAS</t>
  </si>
  <si>
    <t>AVANCE PROYECTO RECUPERACIÓN DE LAS CONDICIONES HIDRÁULICAS E HIDROLÓGICAS EN LOS CUERPOS DE AGUA DEL DISTRITO DE CARTAGENA</t>
  </si>
  <si>
    <t>Informe mensual de resultados de calidad de agua (Anexando Acta de visita/Registro Fotográfico/Conceptos Técnicos)</t>
  </si>
  <si>
    <t>GENERACION DE NEGOCIOS VERDES Y BUENAS PRACTICAS AMBIENTALES EN EL AREA URBANA DE CARTAGENA DE INDIAS</t>
  </si>
  <si>
    <t>CONSERVACION INTEGRAL DE LA BIODIVERSIDAD Y SERVICIOS ECOSISTEMICOS DEL MANGLAR DEL AREA URBANA DE  CARTAGENA DE INDIAS</t>
  </si>
  <si>
    <t>RECUPERACION DE LAS CONDICIONES HIDRAULICAS E HIDROLOGICAS EN LOS CUERPOS DE AGUA DEL DISTRITO DE   CARTAGENA DE INDIAS</t>
  </si>
  <si>
    <t>RESTAURACION INTEGRAL DEL RECURSO HIDRICO Y DE LOS ECOSISTEMAS DE LA CIENAGA DE LA VIRGEN DEL DISTRITO DE  CARTAGENA DE INDIAS</t>
  </si>
  <si>
    <t>CONSERVACION DEL RECURSOS HIDRICO DEL AREA URBANA DE   CARTAGENA DE INDIAS</t>
  </si>
  <si>
    <t>FORTALECIMIENTO DE CAPACIDADES LOCALES DE LA INVESTIGACION, EDUCACION Y CULTURA AMBIENTAL PARA LA PROTECCION AMBIENTAL EN EL AREA URBANA DE CARTAGENA DE INDIAS</t>
  </si>
  <si>
    <t>GENERACION DEL CENTRO INTELIGENTE DE MONITOREO AMBIENTAL DEL DISTRITO DE   CARTAGENA DE INDIAS</t>
  </si>
  <si>
    <t>FORTALECIMIENTO TECNICO Y OPERATIVO DEL SISTEMA DE VIGILANCIA DE LA CALIDAD DEL AIRE (SVCA) DEL DISTRITO DE  CARTAGENA DE INDIAS</t>
  </si>
  <si>
    <t>PROTECCION DE LA VEGETACION, BIODIVERSIDAD Y SERVICIOS ECOSISTEMICOS EN EL DISTRITO DE   CARTAGENA DE INDIAS</t>
  </si>
  <si>
    <t>RECUPERACION DE AREAS AMBIENTALMENTE DEGRADADAS EN EL DISTRITO DE CARTAGENA DE INDIAS</t>
  </si>
  <si>
    <t>FORTALECIMIENTO DE LA GESTION INSTITUCIONAL Y ORGANIZACIONAL DEL ESTABLECIMIENTO PUBLICO AMBIENTAL DE  CARTAGENA DE INDIAS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</si>
</sst>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quot;$&quot;\ * #,##0_-;\-&quot;$&quot;\ * #,##0_-;_-&quot;$&quot;\ * &quot;-&quot;_-;_-@_-"/>
    <numFmt numFmtId="165" formatCode="_-&quot;$&quot;\ * #,##0.00_-;\-&quot;$&quot;\ * #,##0.00_-;_-&quot;$&quot;\ *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_-[$$-240A]\ * #,##0.00_-;\-[$$-240A]\ * #,##0.00_-;_-[$$-240A]\ * &quot;-&quot;??_-;_-@_-"/>
    <numFmt numFmtId="172" formatCode="[$$-240A]\ #,##0.00;\-[$$-240A]\ #,##0.00"/>
    <numFmt numFmtId="173" formatCode="#,##0.0"/>
    <numFmt numFmtId="174" formatCode="#,##0.000"/>
    <numFmt numFmtId="175" formatCode="_(&quot;$&quot;* #,##0.00_);_(&quot;$&quot;* \(#,##0.00\);_(&quot;$&quot;* &quot;-&quot;_);_(@_)"/>
  </numFmts>
  <fonts count="67">
    <font>
      <sz val="11"/>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2"/>
      <color theme="1"/>
      <name val="Calibri"/>
      <family val="2"/>
    </font>
    <font>
      <sz val="12"/>
      <color theme="1"/>
      <name val="Aptos Narrow"/>
      <family val="2"/>
      <scheme val="minor"/>
    </font>
    <font>
      <sz val="11"/>
      <color rgb="FF000000"/>
      <name val="Aptos Narrow"/>
      <family val="2"/>
      <scheme val="minor"/>
    </font>
    <font>
      <b/>
      <sz val="14"/>
      <color theme="1"/>
      <name val="Calibri"/>
      <family val="2"/>
    </font>
    <font>
      <sz val="14"/>
      <color theme="1"/>
      <name val="Calibri"/>
      <family val="2"/>
    </font>
    <font>
      <sz val="11"/>
      <color theme="1"/>
      <name val="Calibri"/>
      <family val="2"/>
    </font>
    <font>
      <sz val="12"/>
      <color rgb="FF000000"/>
      <name val="Aptos Narrow"/>
      <family val="2"/>
      <scheme val="minor"/>
    </font>
    <font>
      <sz val="14"/>
      <color theme="1"/>
      <name val="Arial"/>
      <family val="2"/>
    </font>
    <font>
      <sz val="14"/>
      <color rgb="FF000000"/>
      <name val="Arial"/>
      <family val="2"/>
    </font>
    <font>
      <sz val="14"/>
      <color theme="1"/>
      <name val="Aptos Narrow"/>
      <family val="2"/>
      <scheme val="minor"/>
    </font>
    <font>
      <sz val="11"/>
      <name val="Arial"/>
      <family val="2"/>
    </font>
    <font>
      <sz val="10"/>
      <color theme="1"/>
      <name val="Arial"/>
      <family val="2"/>
    </font>
    <font>
      <sz val="10"/>
      <color theme="1"/>
      <name val="Aptos Narrow"/>
      <family val="2"/>
      <scheme val="minor"/>
    </font>
    <font>
      <sz val="12"/>
      <color rgb="FF000000"/>
      <name val="Calibri"/>
      <family val="2"/>
    </font>
    <font>
      <sz val="12"/>
      <color rgb="FF000000"/>
      <name val="Arial"/>
      <family val="2"/>
    </font>
    <font>
      <sz val="20"/>
      <color theme="1"/>
      <name val="Arial"/>
      <family val="2"/>
    </font>
    <font>
      <sz val="11"/>
      <color theme="1" tint="4.9989318521683403E-2"/>
      <name val="Arial"/>
      <family val="2"/>
    </font>
    <font>
      <sz val="11"/>
      <color rgb="FF000000"/>
      <name val="Arial"/>
      <family val="2"/>
    </font>
    <font>
      <b/>
      <sz val="14"/>
      <color theme="1"/>
      <name val="Arial"/>
      <family val="2"/>
    </font>
    <font>
      <b/>
      <sz val="14"/>
      <name val="Arial"/>
      <family val="2"/>
    </font>
    <font>
      <b/>
      <sz val="12"/>
      <name val="Arial"/>
      <family val="2"/>
    </font>
    <font>
      <b/>
      <sz val="12"/>
      <color theme="1"/>
      <name val="Aptos Narrow"/>
      <family val="2"/>
      <scheme val="minor"/>
    </font>
    <font>
      <b/>
      <sz val="16"/>
      <color theme="1"/>
      <name val="Aptos Narrow"/>
      <family val="2"/>
      <scheme val="minor"/>
    </font>
    <font>
      <sz val="11"/>
      <color rgb="FF000000"/>
      <name val="Calibri"/>
      <family val="2"/>
    </font>
    <font>
      <sz val="11"/>
      <name val="Aptos Narrow"/>
      <family val="2"/>
      <scheme val="minor"/>
    </font>
    <font>
      <sz val="11"/>
      <color rgb="FFFF0000"/>
      <name val="Aptos Narrow"/>
      <family val="2"/>
      <scheme val="minor"/>
    </font>
    <font>
      <b/>
      <sz val="11"/>
      <name val="Aptos"/>
      <family val="2"/>
    </font>
    <font>
      <b/>
      <sz val="12"/>
      <color theme="1"/>
      <name val="Aptos Narrow"/>
      <scheme val="minor"/>
    </font>
    <font>
      <b/>
      <sz val="14"/>
      <color theme="1"/>
      <name val="Aptos Narrow"/>
      <scheme val="minor"/>
    </font>
    <font>
      <b/>
      <sz val="16"/>
      <color theme="1"/>
      <name val="Aptos Narrow"/>
      <scheme val="minor"/>
    </font>
    <font>
      <b/>
      <sz val="20"/>
      <color theme="1" tint="4.9989318521683403E-2"/>
      <name val="Arial"/>
      <family val="2"/>
    </font>
    <font>
      <b/>
      <sz val="11"/>
      <color rgb="FFFF0000"/>
      <name val="Arial"/>
      <family val="2"/>
    </font>
    <font>
      <sz val="11"/>
      <color rgb="FFFF0000"/>
      <name val="Arial"/>
      <family val="2"/>
    </font>
    <font>
      <b/>
      <sz val="11"/>
      <color theme="1"/>
      <name val="Aptos Narrow"/>
      <scheme val="minor"/>
    </font>
    <font>
      <b/>
      <sz val="12"/>
      <color rgb="FF000000"/>
      <name val="Arial"/>
      <family val="2"/>
    </font>
    <font>
      <b/>
      <sz val="20"/>
      <color theme="1"/>
      <name val="Arial"/>
      <family val="2"/>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rgb="FF000000"/>
      </patternFill>
    </fill>
    <fill>
      <patternFill patternType="solid">
        <fgColor theme="3" tint="0.74999237037263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FF00"/>
        <bgColor rgb="FF000000"/>
      </patternFill>
    </fill>
    <fill>
      <patternFill patternType="solid">
        <fgColor theme="3" tint="0.89999084444715716"/>
        <bgColor indexed="64"/>
      </patternFill>
    </fill>
    <fill>
      <patternFill patternType="solid">
        <fgColor rgb="FF00B0F0"/>
        <bgColor indexed="64"/>
      </patternFill>
    </fill>
    <fill>
      <patternFill patternType="solid">
        <fgColor theme="6"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s>
  <cellStyleXfs count="13">
    <xf numFmtId="0" fontId="0" fillId="0" borderId="0"/>
    <xf numFmtId="0" fontId="7" fillId="0" borderId="0"/>
    <xf numFmtId="168" fontId="5" fillId="0" borderId="0" applyFont="0" applyFill="0" applyBorder="0" applyAlignment="0" applyProtection="0"/>
    <xf numFmtId="169" fontId="5" fillId="0" borderId="0" applyFont="0" applyFill="0" applyBorder="0" applyAlignment="0" applyProtection="0"/>
    <xf numFmtId="0" fontId="16" fillId="6" borderId="0" applyNumberFormat="0" applyBorder="0" applyProtection="0">
      <alignment horizontal="center" vertical="center"/>
    </xf>
    <xf numFmtId="49" fontId="17" fillId="0" borderId="0" applyFill="0" applyBorder="0" applyProtection="0">
      <alignment horizontal="left" vertical="center"/>
    </xf>
    <xf numFmtId="3" fontId="17" fillId="0" borderId="0" applyFill="0" applyBorder="0" applyProtection="0">
      <alignment horizontal="right" vertical="center"/>
    </xf>
    <xf numFmtId="169"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cellStyleXfs>
  <cellXfs count="425">
    <xf numFmtId="0" fontId="0" fillId="0" borderId="0" xfId="0"/>
    <xf numFmtId="0" fontId="0" fillId="2" borderId="0" xfId="0" applyFill="1"/>
    <xf numFmtId="0" fontId="9" fillId="2" borderId="1" xfId="0" applyFont="1" applyFill="1" applyBorder="1" applyAlignment="1">
      <alignment horizontal="center" vertical="center" wrapText="1"/>
    </xf>
    <xf numFmtId="0" fontId="11" fillId="2" borderId="0" xfId="0" applyFont="1" applyFill="1"/>
    <xf numFmtId="0" fontId="0" fillId="2" borderId="0" xfId="0" applyFill="1" applyAlignment="1">
      <alignment horizontal="center" vertical="center"/>
    </xf>
    <xf numFmtId="0" fontId="12" fillId="2" borderId="0" xfId="0" applyFont="1" applyFill="1" applyAlignment="1">
      <alignment horizontal="center" vertical="center"/>
    </xf>
    <xf numFmtId="0" fontId="0" fillId="0" borderId="0" xfId="0" applyAlignment="1">
      <alignment vertical="center"/>
    </xf>
    <xf numFmtId="0" fontId="16" fillId="6" borderId="1" xfId="4" applyBorder="1" applyProtection="1">
      <alignment horizontal="center" vertical="center"/>
    </xf>
    <xf numFmtId="3" fontId="17" fillId="0" borderId="1" xfId="6" applyBorder="1" applyAlignment="1" applyProtection="1">
      <alignment horizontal="center" vertical="center"/>
    </xf>
    <xf numFmtId="49" fontId="17" fillId="0" borderId="1" xfId="5" applyBorder="1" applyProtection="1">
      <alignment horizontal="left" vertical="center"/>
    </xf>
    <xf numFmtId="0" fontId="20" fillId="0" borderId="0" xfId="0" applyFont="1" applyAlignment="1">
      <alignment horizontal="left"/>
    </xf>
    <xf numFmtId="0" fontId="20" fillId="0" borderId="0" xfId="0" applyFont="1" applyAlignment="1">
      <alignment horizontal="left" vertical="center" wrapText="1"/>
    </xf>
    <xf numFmtId="0" fontId="21" fillId="0" borderId="0" xfId="0" applyFont="1" applyAlignment="1">
      <alignment horizontal="left" vertical="center" wrapText="1"/>
    </xf>
    <xf numFmtId="0" fontId="15" fillId="0" borderId="0" xfId="0" applyFont="1" applyAlignment="1">
      <alignment horizontal="left" vertical="center" wrapText="1"/>
    </xf>
    <xf numFmtId="0" fontId="20" fillId="4" borderId="1" xfId="0" applyFont="1" applyFill="1" applyBorder="1" applyAlignment="1">
      <alignment horizontal="left" vertical="center" wrapText="1"/>
    </xf>
    <xf numFmtId="0" fontId="20"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20" fillId="0" borderId="0" xfId="0" applyFont="1" applyAlignment="1">
      <alignment horizontal="left" vertical="center"/>
    </xf>
    <xf numFmtId="0" fontId="6"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2" borderId="0" xfId="0" applyFill="1" applyAlignment="1">
      <alignment horizontal="center"/>
    </xf>
    <xf numFmtId="0" fontId="8" fillId="2" borderId="12" xfId="1" applyFont="1" applyFill="1" applyBorder="1" applyAlignment="1">
      <alignment horizontal="left"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0" fillId="0" borderId="0" xfId="0" applyAlignment="1">
      <alignment horizontal="center"/>
    </xf>
    <xf numFmtId="49" fontId="17" fillId="0" borderId="1" xfId="5" applyBorder="1" applyAlignment="1" applyProtection="1">
      <alignment vertical="center" wrapText="1"/>
    </xf>
    <xf numFmtId="0" fontId="16" fillId="6" borderId="1" xfId="4" applyBorder="1" applyAlignment="1" applyProtection="1">
      <alignment vertical="center"/>
    </xf>
    <xf numFmtId="0" fontId="25" fillId="2" borderId="1" xfId="1" applyFont="1" applyFill="1" applyBorder="1" applyAlignment="1">
      <alignment horizontal="left" vertical="center"/>
    </xf>
    <xf numFmtId="0" fontId="26" fillId="5" borderId="9" xfId="1" applyFont="1" applyFill="1" applyBorder="1" applyAlignment="1">
      <alignment horizontal="center" vertical="center"/>
    </xf>
    <xf numFmtId="0" fontId="26" fillId="5" borderId="1" xfId="1" applyFont="1" applyFill="1" applyBorder="1" applyAlignment="1">
      <alignment horizontal="center" vertical="center"/>
    </xf>
    <xf numFmtId="0" fontId="26" fillId="5" borderId="10" xfId="1" applyFont="1" applyFill="1" applyBorder="1" applyAlignment="1">
      <alignment horizontal="center" vertical="center"/>
    </xf>
    <xf numFmtId="14" fontId="27" fillId="0" borderId="1" xfId="0" applyNumberFormat="1" applyFont="1" applyBorder="1" applyAlignment="1">
      <alignment horizontal="center" vertical="center"/>
    </xf>
    <xf numFmtId="0" fontId="28" fillId="0" borderId="1" xfId="1" applyFont="1" applyBorder="1" applyAlignment="1">
      <alignment horizontal="center" vertical="center"/>
    </xf>
    <xf numFmtId="14" fontId="28" fillId="0" borderId="1" xfId="1" applyNumberFormat="1" applyFont="1" applyBorder="1" applyAlignment="1">
      <alignment horizontal="center" vertical="center"/>
    </xf>
    <xf numFmtId="0" fontId="28" fillId="0" borderId="1" xfId="1" applyFont="1" applyBorder="1" applyAlignment="1">
      <alignment horizontal="center" wrapText="1"/>
    </xf>
    <xf numFmtId="0" fontId="28" fillId="0" borderId="1" xfId="1" applyFont="1" applyBorder="1"/>
    <xf numFmtId="0" fontId="26" fillId="5" borderId="1" xfId="1" applyFont="1" applyFill="1" applyBorder="1" applyAlignment="1">
      <alignment vertical="center"/>
    </xf>
    <xf numFmtId="0" fontId="0" fillId="0" borderId="1" xfId="0" applyBorder="1" applyAlignment="1">
      <alignment horizontal="center" vertical="center"/>
    </xf>
    <xf numFmtId="0" fontId="34" fillId="0" borderId="0" xfId="0" applyFont="1" applyAlignment="1">
      <alignment horizontal="center" vertical="center" wrapText="1"/>
    </xf>
    <xf numFmtId="0" fontId="35" fillId="0" borderId="0" xfId="0" applyFont="1" applyAlignment="1">
      <alignment vertical="center"/>
    </xf>
    <xf numFmtId="0" fontId="35" fillId="0" borderId="0" xfId="0" applyFont="1" applyAlignment="1">
      <alignment vertical="center" wrapText="1"/>
    </xf>
    <xf numFmtId="0" fontId="9" fillId="2" borderId="20" xfId="0" applyFont="1" applyFill="1" applyBorder="1" applyAlignment="1">
      <alignment horizontal="center" vertical="center" wrapText="1"/>
    </xf>
    <xf numFmtId="0" fontId="20" fillId="0" borderId="0" xfId="0" applyFont="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9" fontId="6" fillId="2" borderId="5" xfId="10" applyFont="1" applyFill="1" applyBorder="1" applyAlignment="1">
      <alignment horizontal="center" vertical="center" wrapText="1"/>
    </xf>
    <xf numFmtId="9" fontId="0" fillId="2" borderId="0" xfId="10" applyFont="1" applyFill="1" applyAlignment="1">
      <alignment horizontal="center" vertical="center"/>
    </xf>
    <xf numFmtId="49" fontId="17" fillId="0" borderId="0" xfId="5" applyFill="1" applyBorder="1" applyProtection="1">
      <alignment horizontal="left" vertical="center"/>
    </xf>
    <xf numFmtId="3" fontId="6" fillId="2" borderId="5" xfId="0" applyNumberFormat="1" applyFont="1" applyFill="1" applyBorder="1" applyAlignment="1">
      <alignment horizontal="center" vertical="center" wrapText="1"/>
    </xf>
    <xf numFmtId="3" fontId="12" fillId="2" borderId="0" xfId="0" applyNumberFormat="1" applyFont="1" applyFill="1" applyAlignment="1">
      <alignment horizontal="center" vertical="center"/>
    </xf>
    <xf numFmtId="3" fontId="0" fillId="2" borderId="0" xfId="0" applyNumberFormat="1" applyFill="1" applyAlignment="1">
      <alignment horizont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wrapText="1"/>
    </xf>
    <xf numFmtId="0" fontId="0" fillId="0" borderId="0" xfId="0" applyAlignment="1">
      <alignment horizontal="justify"/>
    </xf>
    <xf numFmtId="0" fontId="43" fillId="0" borderId="1" xfId="0" applyFont="1" applyBorder="1" applyAlignment="1">
      <alignment vertical="center" wrapText="1"/>
    </xf>
    <xf numFmtId="0" fontId="42" fillId="0" borderId="1" xfId="0" applyFont="1" applyBorder="1" applyAlignment="1">
      <alignment vertical="center" wrapText="1"/>
    </xf>
    <xf numFmtId="0" fontId="36"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Alignment="1">
      <alignment vertical="center" wrapText="1"/>
    </xf>
    <xf numFmtId="0" fontId="11" fillId="2" borderId="0" xfId="0" applyFont="1" applyFill="1" applyAlignment="1">
      <alignment horizontal="center"/>
    </xf>
    <xf numFmtId="0" fontId="46" fillId="2" borderId="5" xfId="0" applyFont="1" applyFill="1" applyBorder="1" applyAlignment="1">
      <alignment horizontal="center" vertical="center" wrapText="1"/>
    </xf>
    <xf numFmtId="0" fontId="20" fillId="0" borderId="1" xfId="0" applyFont="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10" fillId="2" borderId="25" xfId="0" applyFont="1" applyFill="1" applyBorder="1" applyAlignment="1">
      <alignment horizontal="center" vertical="center" wrapText="1"/>
    </xf>
    <xf numFmtId="9" fontId="9" fillId="2" borderId="25" xfId="10" applyFont="1" applyFill="1" applyBorder="1" applyAlignment="1">
      <alignment horizontal="center" vertical="center" wrapText="1"/>
    </xf>
    <xf numFmtId="3" fontId="9" fillId="2" borderId="25" xfId="0" applyNumberFormat="1" applyFont="1" applyFill="1" applyBorder="1" applyAlignment="1">
      <alignment horizontal="center" vertical="center" wrapText="1"/>
    </xf>
    <xf numFmtId="3" fontId="9" fillId="2" borderId="26" xfId="0" applyNumberFormat="1" applyFont="1" applyFill="1" applyBorder="1" applyAlignment="1">
      <alignment horizontal="center" vertical="center" wrapText="1"/>
    </xf>
    <xf numFmtId="0" fontId="20" fillId="0" borderId="1"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7" xfId="0" applyFont="1" applyBorder="1" applyAlignment="1">
      <alignment horizontal="center" vertical="center" wrapText="1"/>
    </xf>
    <xf numFmtId="9" fontId="20" fillId="0" borderId="7" xfId="1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justify" vertical="center" wrapText="1"/>
    </xf>
    <xf numFmtId="9" fontId="20" fillId="0" borderId="1" xfId="10" applyFont="1" applyFill="1" applyBorder="1" applyAlignment="1">
      <alignment horizontal="center" vertical="center" wrapText="1"/>
    </xf>
    <xf numFmtId="3" fontId="20" fillId="0" borderId="1"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 xfId="0" applyFont="1" applyBorder="1" applyAlignment="1">
      <alignment horizontal="center" vertical="center"/>
    </xf>
    <xf numFmtId="0" fontId="45" fillId="0" borderId="1" xfId="0" applyFont="1" applyBorder="1" applyAlignment="1">
      <alignment horizontal="justify" vertical="center" wrapText="1"/>
    </xf>
    <xf numFmtId="1" fontId="20" fillId="0" borderId="1" xfId="0" applyNumberFormat="1" applyFont="1" applyBorder="1" applyAlignment="1">
      <alignment horizontal="center" vertical="center" wrapText="1"/>
    </xf>
    <xf numFmtId="1" fontId="20" fillId="0" borderId="10" xfId="0" applyNumberFormat="1" applyFont="1" applyBorder="1" applyAlignment="1">
      <alignment horizontal="center" vertical="center" wrapText="1"/>
    </xf>
    <xf numFmtId="0" fontId="45" fillId="0" borderId="1" xfId="0" applyFont="1" applyBorder="1" applyAlignment="1">
      <alignment horizontal="center" vertical="center" wrapText="1"/>
    </xf>
    <xf numFmtId="0" fontId="45" fillId="0" borderId="10" xfId="0" applyFont="1" applyBorder="1" applyAlignment="1">
      <alignment horizontal="center" vertical="center" wrapText="1"/>
    </xf>
    <xf numFmtId="0" fontId="20" fillId="0" borderId="22" xfId="0" applyFont="1" applyBorder="1" applyAlignment="1">
      <alignment horizontal="justify" vertical="center" wrapText="1"/>
    </xf>
    <xf numFmtId="0" fontId="20" fillId="0" borderId="21" xfId="0" applyFont="1" applyBorder="1" applyAlignment="1">
      <alignment horizontal="justify" vertical="center" wrapText="1"/>
    </xf>
    <xf numFmtId="0" fontId="20" fillId="0" borderId="21" xfId="0" applyFont="1" applyBorder="1" applyAlignment="1">
      <alignment horizontal="center" vertical="center" wrapText="1"/>
    </xf>
    <xf numFmtId="0" fontId="20" fillId="0" borderId="21" xfId="0" applyFont="1" applyBorder="1" applyAlignment="1">
      <alignment horizontal="center" vertical="center"/>
    </xf>
    <xf numFmtId="9" fontId="20" fillId="0" borderId="21" xfId="10" applyFont="1" applyFill="1" applyBorder="1" applyAlignment="1">
      <alignment horizontal="center" vertical="center" wrapText="1"/>
    </xf>
    <xf numFmtId="0" fontId="20" fillId="0" borderId="21" xfId="0" applyFont="1" applyBorder="1" applyAlignment="1">
      <alignment horizontal="justify" vertical="center"/>
    </xf>
    <xf numFmtId="0" fontId="20" fillId="0" borderId="23" xfId="0" applyFont="1" applyBorder="1" applyAlignment="1">
      <alignment horizontal="center" vertical="center" wrapText="1"/>
    </xf>
    <xf numFmtId="0" fontId="47" fillId="2" borderId="1" xfId="0" applyFont="1" applyFill="1" applyBorder="1" applyAlignment="1">
      <alignment horizontal="center" vertical="center" wrapText="1"/>
    </xf>
    <xf numFmtId="0" fontId="42" fillId="0" borderId="1" xfId="0" applyFont="1" applyBorder="1" applyAlignment="1">
      <alignment horizontal="justify" vertical="center" wrapText="1"/>
    </xf>
    <xf numFmtId="1" fontId="0" fillId="0" borderId="1" xfId="0" applyNumberFormat="1" applyBorder="1" applyAlignment="1">
      <alignment horizontal="center" vertical="center"/>
    </xf>
    <xf numFmtId="1" fontId="0" fillId="0" borderId="0" xfId="0" applyNumberFormat="1" applyAlignment="1">
      <alignment horizontal="center" vertical="center"/>
    </xf>
    <xf numFmtId="0" fontId="48" fillId="0" borderId="1" xfId="0" applyFont="1" applyBorder="1" applyAlignment="1">
      <alignment vertical="center" wrapText="1"/>
    </xf>
    <xf numFmtId="166" fontId="0" fillId="0" borderId="1" xfId="8" applyFont="1" applyBorder="1" applyAlignment="1">
      <alignment horizontal="center" vertical="center" wrapText="1"/>
    </xf>
    <xf numFmtId="166" fontId="0" fillId="0" borderId="1" xfId="8" applyFont="1" applyBorder="1" applyAlignment="1">
      <alignment vertical="center"/>
    </xf>
    <xf numFmtId="166" fontId="11" fillId="0" borderId="1" xfId="8" applyFont="1" applyBorder="1" applyAlignment="1">
      <alignment vertical="center"/>
    </xf>
    <xf numFmtId="166" fontId="0" fillId="0" borderId="0" xfId="8" applyFont="1"/>
    <xf numFmtId="166" fontId="38" fillId="0" borderId="0" xfId="8" applyFont="1"/>
    <xf numFmtId="166" fontId="0" fillId="0" borderId="1" xfId="8" applyFont="1" applyFill="1" applyBorder="1"/>
    <xf numFmtId="4" fontId="12" fillId="2" borderId="0" xfId="0" applyNumberFormat="1" applyFont="1" applyFill="1" applyAlignment="1">
      <alignment horizontal="center" vertical="center"/>
    </xf>
    <xf numFmtId="0" fontId="51" fillId="2" borderId="1" xfId="0" applyFont="1" applyFill="1" applyBorder="1" applyAlignment="1">
      <alignment horizontal="center" vertical="center" wrapText="1"/>
    </xf>
    <xf numFmtId="0" fontId="20" fillId="0" borderId="0" xfId="0" applyFont="1" applyAlignment="1">
      <alignment horizontal="center" vertical="center"/>
    </xf>
    <xf numFmtId="170" fontId="20" fillId="0" borderId="1" xfId="0" applyNumberFormat="1" applyFont="1" applyBorder="1" applyAlignment="1">
      <alignment horizontal="center" vertical="center" wrapText="1"/>
    </xf>
    <xf numFmtId="0" fontId="0" fillId="2" borderId="0" xfId="0" applyFill="1" applyAlignment="1">
      <alignment vertical="center"/>
    </xf>
    <xf numFmtId="9" fontId="0" fillId="2" borderId="0" xfId="10" applyFont="1" applyFill="1" applyAlignment="1">
      <alignment vertical="center"/>
    </xf>
    <xf numFmtId="9" fontId="0" fillId="2" borderId="0" xfId="0" applyNumberFormat="1" applyFill="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53" fillId="8" borderId="27" xfId="0" applyFont="1" applyFill="1" applyBorder="1" applyAlignment="1">
      <alignment horizontal="center" vertical="center"/>
    </xf>
    <xf numFmtId="0" fontId="53" fillId="8" borderId="28" xfId="0" applyFont="1" applyFill="1" applyBorder="1" applyAlignment="1">
      <alignment horizontal="center" vertical="center"/>
    </xf>
    <xf numFmtId="0" fontId="53" fillId="8" borderId="29" xfId="0" applyFont="1" applyFill="1" applyBorder="1" applyAlignment="1">
      <alignment horizontal="center" vertical="center"/>
    </xf>
    <xf numFmtId="0" fontId="2" fillId="0" borderId="32" xfId="0" applyFont="1" applyBorder="1" applyAlignment="1">
      <alignment vertical="center" wrapText="1"/>
    </xf>
    <xf numFmtId="0" fontId="2" fillId="0" borderId="34" xfId="0" applyFont="1" applyBorder="1" applyAlignment="1">
      <alignment vertical="center"/>
    </xf>
    <xf numFmtId="0" fontId="2" fillId="0" borderId="35" xfId="0" applyFont="1" applyBorder="1" applyAlignment="1">
      <alignment vertical="center" wrapText="1"/>
    </xf>
    <xf numFmtId="0" fontId="2" fillId="0" borderId="37" xfId="0" applyFont="1" applyBorder="1" applyAlignment="1">
      <alignment vertical="center"/>
    </xf>
    <xf numFmtId="0" fontId="2" fillId="0" borderId="38" xfId="0" applyFont="1" applyBorder="1" applyAlignment="1">
      <alignment vertical="center" wrapText="1"/>
    </xf>
    <xf numFmtId="0" fontId="52" fillId="9" borderId="9" xfId="0" applyFont="1" applyFill="1" applyBorder="1" applyAlignment="1">
      <alignment horizontal="center" vertical="center"/>
    </xf>
    <xf numFmtId="0" fontId="2" fillId="9" borderId="1" xfId="0" applyFont="1" applyFill="1" applyBorder="1" applyAlignment="1">
      <alignment vertical="center"/>
    </xf>
    <xf numFmtId="0" fontId="2" fillId="9" borderId="10" xfId="0" applyFont="1" applyFill="1" applyBorder="1" applyAlignment="1">
      <alignment vertical="center" wrapText="1"/>
    </xf>
    <xf numFmtId="0" fontId="52" fillId="0" borderId="22" xfId="0" applyFont="1" applyBorder="1" applyAlignment="1">
      <alignment horizontal="center" vertical="center"/>
    </xf>
    <xf numFmtId="0" fontId="2" fillId="0" borderId="21" xfId="0" applyFont="1" applyBorder="1" applyAlignment="1">
      <alignment vertical="center"/>
    </xf>
    <xf numFmtId="0" fontId="2" fillId="0" borderId="23" xfId="0" applyFont="1" applyBorder="1" applyAlignment="1">
      <alignment vertical="center" wrapText="1"/>
    </xf>
    <xf numFmtId="0" fontId="47" fillId="2" borderId="1" xfId="0" applyFont="1" applyFill="1" applyBorder="1" applyAlignment="1">
      <alignment horizontal="left" vertical="center" wrapText="1"/>
    </xf>
    <xf numFmtId="0" fontId="41" fillId="2" borderId="1" xfId="0" applyFont="1" applyFill="1" applyBorder="1" applyAlignment="1">
      <alignment horizontal="center" vertical="center" wrapText="1"/>
    </xf>
    <xf numFmtId="0" fontId="9" fillId="2" borderId="11" xfId="0" applyFont="1" applyFill="1" applyBorder="1" applyAlignment="1">
      <alignment vertical="center"/>
    </xf>
    <xf numFmtId="0" fontId="9" fillId="2" borderId="5" xfId="0" applyFont="1" applyFill="1" applyBorder="1" applyAlignment="1">
      <alignment vertical="center"/>
    </xf>
    <xf numFmtId="0" fontId="25" fillId="2" borderId="2" xfId="1" applyFont="1" applyFill="1" applyBorder="1" applyAlignment="1">
      <alignment vertical="center"/>
    </xf>
    <xf numFmtId="0" fontId="25" fillId="2" borderId="4" xfId="1" applyFont="1" applyFill="1" applyBorder="1" applyAlignment="1">
      <alignment vertical="center"/>
    </xf>
    <xf numFmtId="167" fontId="25" fillId="2" borderId="2" xfId="9" applyFont="1" applyFill="1" applyBorder="1" applyAlignment="1">
      <alignment vertical="center"/>
    </xf>
    <xf numFmtId="167" fontId="25" fillId="2" borderId="4" xfId="9"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vertical="center"/>
    </xf>
    <xf numFmtId="0" fontId="24" fillId="2" borderId="11" xfId="0" applyFont="1" applyFill="1" applyBorder="1"/>
    <xf numFmtId="0" fontId="24" fillId="2" borderId="12" xfId="0" applyFont="1" applyFill="1" applyBorder="1"/>
    <xf numFmtId="0" fontId="24" fillId="2" borderId="16" xfId="0" applyFont="1" applyFill="1" applyBorder="1"/>
    <xf numFmtId="0" fontId="24" fillId="2" borderId="17" xfId="0" applyFont="1" applyFill="1" applyBorder="1"/>
    <xf numFmtId="0" fontId="24" fillId="2" borderId="13" xfId="0" applyFont="1" applyFill="1" applyBorder="1"/>
    <xf numFmtId="0" fontId="24" fillId="2" borderId="15" xfId="0" applyFont="1" applyFill="1" applyBorder="1"/>
    <xf numFmtId="0" fontId="25" fillId="2" borderId="2" xfId="0" applyFont="1" applyFill="1" applyBorder="1" applyAlignment="1">
      <alignment vertical="center" wrapText="1"/>
    </xf>
    <xf numFmtId="0" fontId="25" fillId="2" borderId="3" xfId="0" applyFont="1" applyFill="1" applyBorder="1" applyAlignment="1">
      <alignment vertical="center" wrapText="1"/>
    </xf>
    <xf numFmtId="166" fontId="56" fillId="0" borderId="0" xfId="8" applyFont="1"/>
    <xf numFmtId="166" fontId="0" fillId="0" borderId="0" xfId="0" applyNumberFormat="1"/>
    <xf numFmtId="9" fontId="0" fillId="0" borderId="0" xfId="10" applyFont="1"/>
    <xf numFmtId="0" fontId="9" fillId="0" borderId="25" xfId="0" applyFont="1" applyBorder="1" applyAlignment="1">
      <alignment horizontal="center" vertical="center" wrapText="1"/>
    </xf>
    <xf numFmtId="0" fontId="11" fillId="0" borderId="25" xfId="0" applyFont="1" applyBorder="1" applyAlignment="1">
      <alignment horizontal="center" vertical="center" wrapText="1"/>
    </xf>
    <xf numFmtId="2" fontId="20" fillId="0" borderId="1" xfId="0" applyNumberFormat="1" applyFont="1" applyBorder="1" applyAlignment="1">
      <alignment horizontal="center" vertical="center" wrapText="1"/>
    </xf>
    <xf numFmtId="0" fontId="0" fillId="0" borderId="0" xfId="0" applyAlignment="1">
      <alignment horizontal="center" vertical="center" wrapText="1"/>
    </xf>
    <xf numFmtId="0" fontId="20" fillId="0" borderId="1" xfId="0" applyFont="1" applyBorder="1" applyAlignment="1">
      <alignment horizontal="center" vertical="center" wrapText="1"/>
    </xf>
    <xf numFmtId="0" fontId="0" fillId="0" borderId="19" xfId="0" applyBorder="1" applyAlignment="1">
      <alignment horizontal="center" vertical="center" wrapText="1"/>
    </xf>
    <xf numFmtId="0" fontId="4" fillId="0" borderId="18" xfId="0" applyFont="1" applyBorder="1" applyAlignment="1">
      <alignment horizontal="center" vertical="center" wrapText="1"/>
    </xf>
    <xf numFmtId="0" fontId="4" fillId="2"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2" fillId="0" borderId="19" xfId="0" applyFont="1" applyBorder="1" applyAlignment="1">
      <alignment horizontal="center" vertical="center" wrapText="1"/>
    </xf>
    <xf numFmtId="0" fontId="37" fillId="7" borderId="1" xfId="0" applyFont="1" applyFill="1" applyBorder="1" applyAlignment="1">
      <alignment horizontal="center" vertical="center" wrapText="1"/>
    </xf>
    <xf numFmtId="0" fontId="31" fillId="0" borderId="18" xfId="0" applyFont="1" applyBorder="1" applyAlignment="1">
      <alignment horizontal="center" vertical="center" wrapText="1"/>
    </xf>
    <xf numFmtId="0" fontId="9" fillId="10" borderId="1" xfId="0" applyFont="1" applyFill="1" applyBorder="1" applyAlignment="1">
      <alignment horizontal="center" vertical="center" wrapText="1"/>
    </xf>
    <xf numFmtId="0" fontId="57" fillId="11" borderId="1" xfId="0" applyFont="1" applyFill="1" applyBorder="1" applyAlignment="1">
      <alignment horizontal="center" vertical="center" wrapText="1"/>
    </xf>
    <xf numFmtId="0" fontId="0" fillId="2" borderId="1" xfId="0" applyFill="1" applyBorder="1" applyAlignment="1">
      <alignment horizontal="center" vertical="center" wrapText="1"/>
    </xf>
    <xf numFmtId="9" fontId="0" fillId="2" borderId="1" xfId="10" applyFont="1" applyFill="1" applyBorder="1" applyAlignment="1">
      <alignment horizontal="center" vertical="center" wrapText="1"/>
    </xf>
    <xf numFmtId="9" fontId="45" fillId="0" borderId="7" xfId="10" applyFont="1" applyFill="1" applyBorder="1" applyAlignment="1">
      <alignment horizontal="center" vertical="center" wrapText="1"/>
    </xf>
    <xf numFmtId="173" fontId="45" fillId="0" borderId="7" xfId="0" applyNumberFormat="1" applyFont="1" applyFill="1" applyBorder="1" applyAlignment="1">
      <alignment horizontal="center" vertical="center" wrapText="1"/>
    </xf>
    <xf numFmtId="4" fontId="45" fillId="12" borderId="7" xfId="0" applyNumberFormat="1" applyFont="1" applyFill="1" applyBorder="1" applyAlignment="1">
      <alignment horizontal="center" vertical="center" wrapText="1"/>
    </xf>
    <xf numFmtId="4" fontId="45" fillId="12" borderId="1" xfId="0" applyNumberFormat="1" applyFont="1" applyFill="1" applyBorder="1" applyAlignment="1">
      <alignment horizontal="center" vertical="center" wrapText="1"/>
    </xf>
    <xf numFmtId="3" fontId="45" fillId="12" borderId="1" xfId="0" applyNumberFormat="1" applyFont="1" applyFill="1" applyBorder="1" applyAlignment="1">
      <alignment horizontal="center" vertical="center" wrapText="1"/>
    </xf>
    <xf numFmtId="4" fontId="45" fillId="0" borderId="1" xfId="0" applyNumberFormat="1" applyFont="1" applyFill="1" applyBorder="1" applyAlignment="1">
      <alignment horizontal="center" vertical="center" wrapText="1"/>
    </xf>
    <xf numFmtId="4" fontId="45" fillId="0" borderId="21" xfId="0" applyNumberFormat="1" applyFont="1" applyFill="1" applyBorder="1" applyAlignment="1">
      <alignment horizontal="center" vertical="center" wrapText="1"/>
    </xf>
    <xf numFmtId="174" fontId="45" fillId="12" borderId="1" xfId="0" applyNumberFormat="1" applyFont="1" applyFill="1" applyBorder="1" applyAlignment="1">
      <alignment horizontal="center" vertical="center" wrapText="1"/>
    </xf>
    <xf numFmtId="10" fontId="49" fillId="0" borderId="1" xfId="0" applyNumberFormat="1" applyFont="1" applyBorder="1" applyAlignment="1">
      <alignment horizontal="center" vertical="center" wrapText="1"/>
    </xf>
    <xf numFmtId="10" fontId="23" fillId="14" borderId="1" xfId="0" applyNumberFormat="1" applyFont="1" applyFill="1" applyBorder="1" applyAlignment="1">
      <alignment horizontal="center" vertical="center" wrapText="1"/>
    </xf>
    <xf numFmtId="0" fontId="0" fillId="14" borderId="1" xfId="0" applyFill="1" applyBorder="1" applyAlignment="1">
      <alignment horizontal="center" vertical="center"/>
    </xf>
    <xf numFmtId="0" fontId="0" fillId="14" borderId="1" xfId="0" applyFill="1" applyBorder="1" applyAlignment="1">
      <alignment vertical="center" wrapText="1"/>
    </xf>
    <xf numFmtId="1" fontId="0" fillId="14" borderId="1" xfId="0" applyNumberFormat="1" applyFill="1" applyBorder="1" applyAlignment="1">
      <alignment horizontal="center" vertical="center"/>
    </xf>
    <xf numFmtId="166" fontId="0" fillId="14" borderId="1" xfId="8" applyFont="1" applyFill="1" applyBorder="1" applyAlignment="1">
      <alignment vertical="center"/>
    </xf>
    <xf numFmtId="0" fontId="0" fillId="14" borderId="1" xfId="0" applyFill="1" applyBorder="1" applyAlignment="1">
      <alignment horizontal="center" vertical="center" wrapText="1"/>
    </xf>
    <xf numFmtId="166" fontId="0" fillId="14" borderId="1" xfId="8" applyFont="1" applyFill="1" applyBorder="1" applyAlignment="1">
      <alignment horizontal="center" vertical="center" wrapText="1"/>
    </xf>
    <xf numFmtId="0" fontId="36" fillId="14" borderId="1" xfId="0" applyFont="1" applyFill="1" applyBorder="1" applyAlignment="1">
      <alignment horizontal="center" vertical="center" wrapText="1"/>
    </xf>
    <xf numFmtId="0" fontId="0" fillId="14" borderId="1" xfId="0" applyFill="1" applyBorder="1"/>
    <xf numFmtId="0" fontId="11" fillId="14" borderId="1" xfId="0" applyFont="1" applyFill="1" applyBorder="1" applyAlignment="1">
      <alignment horizontal="center" vertical="center" wrapText="1"/>
    </xf>
    <xf numFmtId="166" fontId="11" fillId="14" borderId="1" xfId="8" applyFont="1" applyFill="1" applyBorder="1" applyAlignment="1">
      <alignment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22" fillId="2" borderId="20"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0" fillId="0" borderId="20" xfId="0" applyBorder="1" applyAlignment="1">
      <alignment horizontal="center" vertical="center"/>
    </xf>
    <xf numFmtId="0" fontId="15" fillId="2" borderId="16" xfId="0" applyFont="1" applyFill="1" applyBorder="1" applyAlignment="1">
      <alignment horizontal="center" vertical="center" wrapText="1"/>
    </xf>
    <xf numFmtId="0" fontId="20" fillId="0" borderId="16" xfId="0" applyFont="1" applyBorder="1" applyAlignment="1">
      <alignment horizontal="center" vertical="center"/>
    </xf>
    <xf numFmtId="0" fontId="20" fillId="0" borderId="13" xfId="0" applyFont="1" applyBorder="1" applyAlignment="1">
      <alignment horizontal="center" vertical="center" wrapText="1"/>
    </xf>
    <xf numFmtId="0" fontId="20" fillId="0" borderId="2" xfId="0" applyFont="1" applyBorder="1" applyAlignment="1">
      <alignment horizontal="center" vertical="center"/>
    </xf>
    <xf numFmtId="0" fontId="10" fillId="2" borderId="20" xfId="0" applyFont="1" applyFill="1" applyBorder="1" applyAlignment="1">
      <alignment horizontal="center" vertical="center" wrapText="1"/>
    </xf>
    <xf numFmtId="0" fontId="10" fillId="0" borderId="20" xfId="0" applyFont="1" applyBorder="1" applyAlignment="1">
      <alignment horizontal="center" vertical="center" wrapText="1"/>
    </xf>
    <xf numFmtId="0" fontId="9" fillId="13" borderId="39" xfId="0" applyFont="1" applyFill="1" applyBorder="1" applyAlignment="1">
      <alignment horizontal="center" vertical="center" wrapText="1"/>
    </xf>
    <xf numFmtId="9" fontId="9" fillId="13" borderId="39" xfId="10" applyFont="1" applyFill="1" applyBorder="1" applyAlignment="1">
      <alignment horizontal="center" vertical="center" wrapText="1"/>
    </xf>
    <xf numFmtId="166" fontId="9" fillId="2" borderId="20" xfId="8" applyFont="1" applyFill="1" applyBorder="1" applyAlignment="1">
      <alignment horizontal="center" vertical="center" wrapText="1"/>
    </xf>
    <xf numFmtId="166" fontId="50" fillId="2" borderId="20" xfId="8" applyFont="1" applyFill="1" applyBorder="1" applyAlignment="1">
      <alignment horizontal="center" vertical="center" wrapText="1"/>
    </xf>
    <xf numFmtId="0" fontId="10" fillId="0" borderId="20" xfId="0" applyFont="1" applyFill="1" applyBorder="1" applyAlignment="1">
      <alignment horizontal="center" vertical="center" wrapText="1"/>
    </xf>
    <xf numFmtId="14" fontId="47" fillId="2" borderId="1" xfId="0" applyNumberFormat="1" applyFont="1" applyFill="1" applyBorder="1" applyAlignment="1">
      <alignment horizontal="center" vertical="center" wrapText="1"/>
    </xf>
    <xf numFmtId="1" fontId="4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 fontId="9" fillId="2" borderId="1" xfId="0" applyNumberFormat="1" applyFont="1" applyFill="1" applyBorder="1" applyAlignment="1">
      <alignment horizontal="center" vertical="center" wrapText="1"/>
    </xf>
    <xf numFmtId="9" fontId="9" fillId="2" borderId="1" xfId="10" applyFont="1" applyFill="1" applyBorder="1" applyAlignment="1">
      <alignment horizontal="center" vertical="center" wrapText="1"/>
    </xf>
    <xf numFmtId="14" fontId="47" fillId="14" borderId="1" xfId="0" applyNumberFormat="1" applyFont="1" applyFill="1" applyBorder="1" applyAlignment="1">
      <alignment horizontal="center" vertical="center" wrapText="1"/>
    </xf>
    <xf numFmtId="0" fontId="41" fillId="14"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9" fontId="54" fillId="0" borderId="1" xfId="0" applyNumberFormat="1" applyFont="1" applyBorder="1" applyAlignment="1">
      <alignment horizontal="center" vertical="center"/>
    </xf>
    <xf numFmtId="3" fontId="10" fillId="0" borderId="1" xfId="1" applyNumberFormat="1" applyFont="1" applyBorder="1" applyAlignment="1" applyProtection="1">
      <alignment horizontal="center" vertical="center" wrapText="1"/>
      <protection locked="0"/>
    </xf>
    <xf numFmtId="0" fontId="55" fillId="0" borderId="1" xfId="1" applyFont="1" applyBorder="1" applyAlignment="1" applyProtection="1">
      <alignment horizontal="center" vertical="center"/>
      <protection locked="0"/>
    </xf>
    <xf numFmtId="0" fontId="45" fillId="0" borderId="1" xfId="0" applyFont="1" applyBorder="1" applyAlignment="1">
      <alignment vertical="center" wrapText="1"/>
    </xf>
    <xf numFmtId="0" fontId="32" fillId="14" borderId="1" xfId="0" applyFont="1" applyFill="1" applyBorder="1" applyAlignment="1">
      <alignment vertical="center" wrapText="1"/>
    </xf>
    <xf numFmtId="9" fontId="22" fillId="2" borderId="1" xfId="10" applyFont="1" applyFill="1" applyBorder="1" applyAlignment="1">
      <alignment horizontal="center" vertical="center" wrapText="1"/>
    </xf>
    <xf numFmtId="9" fontId="61" fillId="14" borderId="1" xfId="0"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3" fillId="2" borderId="1" xfId="0" applyFont="1" applyFill="1" applyBorder="1" applyAlignment="1">
      <alignment horizontal="center" vertical="center" wrapText="1"/>
    </xf>
    <xf numFmtId="0" fontId="18" fillId="0" borderId="0" xfId="0" applyFont="1"/>
    <xf numFmtId="171" fontId="66" fillId="14" borderId="1" xfId="11" applyNumberFormat="1" applyFont="1" applyFill="1" applyBorder="1" applyAlignment="1">
      <alignment horizontal="center" vertical="center"/>
    </xf>
    <xf numFmtId="9" fontId="66" fillId="14" borderId="1" xfId="10" applyFont="1" applyFill="1" applyBorder="1" applyAlignment="1">
      <alignment horizontal="center" vertical="center"/>
    </xf>
    <xf numFmtId="171" fontId="66" fillId="15" borderId="1" xfId="11" applyNumberFormat="1" applyFont="1" applyFill="1" applyBorder="1" applyAlignment="1">
      <alignment horizontal="center" vertical="center"/>
    </xf>
    <xf numFmtId="10" fontId="66" fillId="15" borderId="1" xfId="10" applyNumberFormat="1" applyFont="1" applyFill="1" applyBorder="1" applyAlignment="1">
      <alignment horizontal="center" vertical="center"/>
    </xf>
    <xf numFmtId="0" fontId="20" fillId="2"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8" fillId="3" borderId="1"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15"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0" fillId="0" borderId="1" xfId="0" applyFont="1" applyBorder="1" applyAlignment="1">
      <alignment horizontal="left" vertical="center"/>
    </xf>
    <xf numFmtId="0" fontId="20" fillId="0" borderId="1" xfId="0" applyFont="1" applyBorder="1" applyAlignment="1">
      <alignment horizontal="left"/>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20" fillId="0" borderId="3" xfId="0" applyFont="1" applyBorder="1" applyAlignment="1">
      <alignment horizontal="center"/>
    </xf>
    <xf numFmtId="0" fontId="8" fillId="3" borderId="1" xfId="0" applyFont="1" applyFill="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1" xfId="0" applyFont="1" applyBorder="1" applyAlignment="1">
      <alignment horizontal="left"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8" fillId="4" borderId="1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5"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4" fillId="2" borderId="11" xfId="0" applyFont="1" applyFill="1" applyBorder="1" applyAlignment="1">
      <alignment horizontal="center"/>
    </xf>
    <xf numFmtId="0" fontId="24" fillId="2" borderId="12" xfId="0" applyFont="1" applyFill="1" applyBorder="1" applyAlignment="1">
      <alignment horizontal="center"/>
    </xf>
    <xf numFmtId="0" fontId="24" fillId="2" borderId="16" xfId="0" applyFont="1" applyFill="1" applyBorder="1" applyAlignment="1">
      <alignment horizontal="center"/>
    </xf>
    <xf numFmtId="0" fontId="24" fillId="2" borderId="17" xfId="0" applyFont="1" applyFill="1" applyBorder="1" applyAlignment="1">
      <alignment horizontal="center"/>
    </xf>
    <xf numFmtId="0" fontId="24" fillId="2" borderId="13" xfId="0" applyFont="1" applyFill="1" applyBorder="1" applyAlignment="1">
      <alignment horizontal="center"/>
    </xf>
    <xf numFmtId="0" fontId="24" fillId="2" borderId="15" xfId="0" applyFont="1" applyFill="1" applyBorder="1" applyAlignment="1">
      <alignment horizontal="center"/>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3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3" fillId="0" borderId="1" xfId="0" applyFont="1" applyBorder="1" applyAlignment="1">
      <alignment horizontal="center" vertical="center" wrapText="1"/>
    </xf>
    <xf numFmtId="166" fontId="20" fillId="0" borderId="1" xfId="8" applyFont="1" applyBorder="1" applyAlignment="1">
      <alignment horizontal="center" vertical="center" wrapText="1"/>
    </xf>
    <xf numFmtId="166" fontId="38" fillId="0" borderId="1" xfId="8" applyFont="1" applyBorder="1" applyAlignment="1">
      <alignment horizontal="center" vertical="center"/>
    </xf>
    <xf numFmtId="0" fontId="20" fillId="0" borderId="1" xfId="0" applyFont="1" applyBorder="1" applyAlignment="1">
      <alignment horizontal="center" vertical="center" wrapText="1"/>
    </xf>
    <xf numFmtId="9" fontId="54" fillId="0" borderId="1" xfId="0" applyNumberFormat="1" applyFont="1" applyBorder="1" applyAlignment="1">
      <alignment horizontal="center" vertical="center" wrapText="1"/>
    </xf>
    <xf numFmtId="14" fontId="47" fillId="2" borderId="1" xfId="0" applyNumberFormat="1" applyFont="1" applyFill="1" applyBorder="1" applyAlignment="1">
      <alignment horizontal="center" vertical="center" wrapText="1"/>
    </xf>
    <xf numFmtId="0" fontId="25" fillId="2" borderId="3" xfId="1" applyFont="1" applyFill="1" applyBorder="1" applyAlignment="1">
      <alignment horizontal="center" vertical="center"/>
    </xf>
    <xf numFmtId="166" fontId="25" fillId="2" borderId="4" xfId="8" applyFont="1" applyFill="1" applyBorder="1" applyAlignment="1">
      <alignment horizontal="center" vertical="center"/>
    </xf>
    <xf numFmtId="166" fontId="49" fillId="2" borderId="3" xfId="8" applyFont="1" applyFill="1" applyBorder="1" applyAlignment="1">
      <alignment horizontal="center" vertical="center" wrapText="1"/>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3" xfId="0" applyFont="1" applyFill="1" applyBorder="1" applyAlignment="1">
      <alignment horizontal="center" vertical="center" wrapText="1"/>
    </xf>
    <xf numFmtId="166" fontId="6" fillId="2" borderId="4" xfId="8" applyFont="1" applyFill="1" applyBorder="1" applyAlignment="1">
      <alignment horizontal="center" vertical="center" wrapText="1"/>
    </xf>
    <xf numFmtId="166" fontId="49" fillId="2" borderId="11" xfId="8" applyFont="1" applyFill="1" applyBorder="1" applyAlignment="1">
      <alignment horizontal="center" vertical="center"/>
    </xf>
    <xf numFmtId="166" fontId="49" fillId="2" borderId="5" xfId="8" applyFont="1" applyFill="1" applyBorder="1" applyAlignment="1">
      <alignment horizontal="center" vertical="center"/>
    </xf>
    <xf numFmtId="0" fontId="9" fillId="2" borderId="5" xfId="0" applyFont="1" applyFill="1" applyBorder="1" applyAlignment="1">
      <alignment horizontal="center" vertical="center"/>
    </xf>
    <xf numFmtId="166" fontId="9" fillId="2" borderId="5" xfId="8" applyFont="1" applyFill="1" applyBorder="1" applyAlignment="1">
      <alignment horizontal="center" vertical="center"/>
    </xf>
    <xf numFmtId="166" fontId="49" fillId="2" borderId="13" xfId="8" applyFont="1" applyFill="1" applyBorder="1" applyAlignment="1">
      <alignment horizontal="center" vertical="center"/>
    </xf>
    <xf numFmtId="166" fontId="49" fillId="2" borderId="14" xfId="8" applyFont="1" applyFill="1" applyBorder="1" applyAlignment="1">
      <alignment horizontal="center" vertical="center"/>
    </xf>
    <xf numFmtId="0" fontId="9" fillId="2" borderId="14" xfId="0" applyFont="1" applyFill="1" applyBorder="1" applyAlignment="1">
      <alignment horizontal="center" vertical="center"/>
    </xf>
    <xf numFmtId="166" fontId="9" fillId="2" borderId="14" xfId="8" applyFont="1" applyFill="1" applyBorder="1" applyAlignment="1">
      <alignment horizontal="center" vertical="center"/>
    </xf>
    <xf numFmtId="9" fontId="11" fillId="0" borderId="1" xfId="0" applyNumberFormat="1" applyFont="1" applyBorder="1" applyAlignment="1">
      <alignment horizontal="center" vertical="center"/>
    </xf>
    <xf numFmtId="0" fontId="0" fillId="0" borderId="1" xfId="0" applyBorder="1" applyAlignment="1">
      <alignment horizontal="center" vertical="center" wrapText="1"/>
    </xf>
    <xf numFmtId="171" fontId="20" fillId="0" borderId="1" xfId="11" applyNumberFormat="1" applyFont="1" applyBorder="1" applyAlignment="1">
      <alignment horizontal="center" vertical="center"/>
    </xf>
    <xf numFmtId="9" fontId="9" fillId="2" borderId="1" xfId="10" applyFont="1" applyFill="1" applyBorder="1" applyAlignment="1">
      <alignment horizontal="center" vertical="center" wrapText="1"/>
    </xf>
    <xf numFmtId="171" fontId="45" fillId="0" borderId="1" xfId="0" applyNumberFormat="1" applyFont="1" applyBorder="1" applyAlignment="1">
      <alignment horizontal="center" vertical="center"/>
    </xf>
    <xf numFmtId="0" fontId="45"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175" fontId="20" fillId="0" borderId="1" xfId="8" applyNumberFormat="1" applyFont="1" applyBorder="1" applyAlignment="1">
      <alignment horizontal="center" vertical="center" wrapText="1"/>
    </xf>
    <xf numFmtId="0" fontId="60" fillId="14" borderId="2" xfId="0" applyFont="1" applyFill="1" applyBorder="1" applyAlignment="1">
      <alignment horizontal="center" vertical="center" wrapText="1"/>
    </xf>
    <xf numFmtId="0" fontId="60" fillId="14" borderId="3" xfId="0" applyFont="1" applyFill="1" applyBorder="1" applyAlignment="1">
      <alignment horizontal="center" vertical="center" wrapText="1"/>
    </xf>
    <xf numFmtId="0" fontId="60" fillId="14" borderId="4"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15" fillId="2" borderId="11"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3" fillId="0" borderId="20" xfId="0" applyFont="1" applyBorder="1" applyAlignment="1">
      <alignment horizontal="center" vertical="center" wrapText="1"/>
    </xf>
    <xf numFmtId="1" fontId="12" fillId="0" borderId="1" xfId="7"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20" fillId="0" borderId="11" xfId="0" applyFont="1" applyBorder="1" applyAlignment="1">
      <alignment horizontal="center" vertical="center"/>
    </xf>
    <xf numFmtId="0" fontId="20" fillId="0" borderId="16" xfId="0" applyFont="1" applyBorder="1" applyAlignment="1">
      <alignment horizontal="center" vertical="center"/>
    </xf>
    <xf numFmtId="0" fontId="20" fillId="0" borderId="13" xfId="0" applyFont="1" applyBorder="1" applyAlignment="1">
      <alignment horizontal="center" vertical="center"/>
    </xf>
    <xf numFmtId="0" fontId="31" fillId="0" borderId="1" xfId="0" applyFont="1" applyBorder="1" applyAlignment="1">
      <alignment horizontal="center" vertical="center" wrapText="1"/>
    </xf>
    <xf numFmtId="1"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20" fillId="0" borderId="2" xfId="0" applyFont="1" applyBorder="1" applyAlignment="1">
      <alignment horizontal="center" vertical="center"/>
    </xf>
    <xf numFmtId="0" fontId="37" fillId="7" borderId="1" xfId="0" applyFont="1" applyFill="1" applyBorder="1" applyAlignment="1">
      <alignment horizontal="center" vertical="center" wrapText="1"/>
    </xf>
    <xf numFmtId="0" fontId="38" fillId="0" borderId="1" xfId="0" applyFont="1" applyBorder="1" applyAlignment="1">
      <alignment horizontal="center" vertical="center" wrapText="1"/>
    </xf>
    <xf numFmtId="1" fontId="38" fillId="0" borderId="1" xfId="0" applyNumberFormat="1" applyFont="1"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0" fillId="0" borderId="11"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5" fillId="0" borderId="2" xfId="0" applyFont="1" applyBorder="1" applyAlignment="1">
      <alignment horizontal="center" vertical="center"/>
    </xf>
    <xf numFmtId="0" fontId="37"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0" fillId="0" borderId="2" xfId="0" applyFont="1" applyBorder="1" applyAlignment="1">
      <alignment horizontal="center" vertical="center" wrapText="1"/>
    </xf>
    <xf numFmtId="1" fontId="39"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20" fillId="0" borderId="1" xfId="8" applyNumberFormat="1" applyFont="1" applyBorder="1" applyAlignment="1">
      <alignment horizontal="center" vertical="center" wrapText="1"/>
    </xf>
    <xf numFmtId="165" fontId="20" fillId="0" borderId="1" xfId="12" applyFont="1" applyBorder="1" applyAlignment="1">
      <alignment horizontal="center" vertical="center"/>
    </xf>
    <xf numFmtId="0" fontId="59" fillId="14" borderId="2" xfId="0" applyFont="1" applyFill="1" applyBorder="1" applyAlignment="1">
      <alignment horizontal="center" vertical="center" wrapText="1"/>
    </xf>
    <xf numFmtId="0" fontId="59" fillId="14" borderId="3" xfId="0" applyFont="1" applyFill="1" applyBorder="1" applyAlignment="1">
      <alignment horizontal="center" vertical="center" wrapText="1"/>
    </xf>
    <xf numFmtId="0" fontId="59" fillId="14" borderId="4" xfId="0" applyFont="1" applyFill="1" applyBorder="1" applyAlignment="1">
      <alignment horizontal="center" vertical="center" wrapText="1"/>
    </xf>
    <xf numFmtId="9" fontId="22" fillId="2" borderId="20" xfId="10" applyFont="1" applyFill="1" applyBorder="1" applyAlignment="1">
      <alignment horizontal="center" vertical="center" wrapText="1"/>
    </xf>
    <xf numFmtId="9" fontId="22" fillId="2" borderId="19" xfId="1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19" xfId="0" applyFont="1" applyFill="1" applyBorder="1" applyAlignment="1">
      <alignment horizontal="center" vertical="center" wrapText="1"/>
    </xf>
    <xf numFmtId="172" fontId="20" fillId="0" borderId="1" xfId="11" applyNumberFormat="1" applyFont="1" applyBorder="1" applyAlignment="1">
      <alignment horizontal="center" vertical="center"/>
    </xf>
    <xf numFmtId="0" fontId="39" fillId="0" borderId="1" xfId="0" applyFont="1" applyBorder="1" applyAlignment="1">
      <alignment horizontal="center" vertical="center" wrapText="1"/>
    </xf>
    <xf numFmtId="171" fontId="65" fillId="0" borderId="1" xfId="0" applyNumberFormat="1" applyFont="1" applyBorder="1" applyAlignment="1">
      <alignment horizontal="center" vertical="center"/>
    </xf>
    <xf numFmtId="9" fontId="0" fillId="0" borderId="1" xfId="10" applyFont="1" applyBorder="1" applyAlignment="1">
      <alignment horizontal="center" vertical="center"/>
    </xf>
    <xf numFmtId="0" fontId="44" fillId="0" borderId="1" xfId="0" applyFont="1" applyBorder="1" applyAlignment="1">
      <alignment horizontal="center" vertical="center" wrapText="1"/>
    </xf>
    <xf numFmtId="9" fontId="48" fillId="0" borderId="1" xfId="0" applyNumberFormat="1" applyFont="1" applyBorder="1" applyAlignment="1">
      <alignment horizontal="center" vertical="center" wrapText="1"/>
    </xf>
    <xf numFmtId="0" fontId="22" fillId="2" borderId="1" xfId="0" applyFont="1" applyFill="1" applyBorder="1" applyAlignment="1">
      <alignment horizontal="center" vertical="center" wrapText="1"/>
    </xf>
    <xf numFmtId="171" fontId="8" fillId="0" borderId="1" xfId="11" applyNumberFormat="1" applyFont="1" applyBorder="1" applyAlignment="1">
      <alignment horizontal="center" vertical="center"/>
    </xf>
    <xf numFmtId="9" fontId="65" fillId="0" borderId="1" xfId="10" applyFont="1" applyBorder="1" applyAlignment="1">
      <alignment horizontal="center" vertical="center"/>
    </xf>
    <xf numFmtId="9" fontId="65" fillId="0" borderId="20" xfId="10" applyFont="1" applyBorder="1" applyAlignment="1">
      <alignment horizontal="center" vertical="center"/>
    </xf>
    <xf numFmtId="9" fontId="65" fillId="0" borderId="18" xfId="10" applyFont="1" applyBorder="1" applyAlignment="1">
      <alignment horizontal="center" vertical="center"/>
    </xf>
    <xf numFmtId="9" fontId="65" fillId="0" borderId="19" xfId="10" applyFont="1" applyBorder="1" applyAlignment="1">
      <alignment horizontal="center" vertical="center"/>
    </xf>
    <xf numFmtId="165" fontId="58" fillId="0" borderId="20" xfId="12" applyFont="1" applyBorder="1" applyAlignment="1">
      <alignment horizontal="center" vertical="center"/>
    </xf>
    <xf numFmtId="165" fontId="58" fillId="0" borderId="18" xfId="12" applyFont="1" applyBorder="1" applyAlignment="1">
      <alignment horizontal="center" vertical="center"/>
    </xf>
    <xf numFmtId="165" fontId="58" fillId="0" borderId="19" xfId="12" applyFont="1" applyBorder="1" applyAlignment="1">
      <alignment horizontal="center" vertical="center"/>
    </xf>
    <xf numFmtId="9" fontId="64" fillId="0" borderId="20" xfId="10" applyFont="1" applyBorder="1" applyAlignment="1">
      <alignment horizontal="center" vertical="center"/>
    </xf>
    <xf numFmtId="9" fontId="64" fillId="0" borderId="18" xfId="10" applyFont="1" applyBorder="1" applyAlignment="1">
      <alignment horizontal="center" vertical="center"/>
    </xf>
    <xf numFmtId="9" fontId="64" fillId="0" borderId="19" xfId="10" applyFont="1" applyBorder="1" applyAlignment="1">
      <alignment horizontal="center" vertical="center"/>
    </xf>
    <xf numFmtId="9" fontId="20" fillId="0" borderId="1" xfId="10" applyFont="1" applyBorder="1" applyAlignment="1">
      <alignment horizontal="center" vertical="center" wrapText="1"/>
    </xf>
    <xf numFmtId="9" fontId="38" fillId="0" borderId="1" xfId="10" applyFont="1" applyBorder="1" applyAlignment="1">
      <alignment horizontal="center" vertical="center"/>
    </xf>
    <xf numFmtId="9" fontId="20" fillId="0" borderId="1" xfId="10" applyFont="1" applyBorder="1" applyAlignment="1">
      <alignment horizontal="center" vertical="center"/>
    </xf>
    <xf numFmtId="165" fontId="0" fillId="0" borderId="20" xfId="12" applyFont="1" applyBorder="1" applyAlignment="1">
      <alignment horizontal="center" vertical="center"/>
    </xf>
    <xf numFmtId="165" fontId="0" fillId="0" borderId="18" xfId="12" applyFont="1" applyBorder="1" applyAlignment="1">
      <alignment horizontal="center" vertical="center"/>
    </xf>
    <xf numFmtId="165" fontId="0" fillId="0" borderId="19" xfId="12" applyFont="1" applyBorder="1" applyAlignment="1">
      <alignment horizontal="center" vertical="center"/>
    </xf>
    <xf numFmtId="165" fontId="64" fillId="0" borderId="20" xfId="12" applyFont="1" applyBorder="1" applyAlignment="1">
      <alignment horizontal="center" vertical="center"/>
    </xf>
    <xf numFmtId="165" fontId="64" fillId="0" borderId="18" xfId="12" applyFont="1" applyBorder="1" applyAlignment="1">
      <alignment horizontal="center" vertical="center"/>
    </xf>
    <xf numFmtId="165" fontId="64" fillId="0" borderId="19" xfId="12" applyFont="1" applyBorder="1" applyAlignment="1">
      <alignment horizontal="center" vertical="center"/>
    </xf>
    <xf numFmtId="0" fontId="28" fillId="0" borderId="1" xfId="1" applyFont="1" applyBorder="1" applyAlignment="1">
      <alignment horizontal="center" wrapText="1"/>
    </xf>
    <xf numFmtId="0" fontId="26" fillId="5" borderId="6" xfId="1" applyFont="1" applyFill="1" applyBorder="1" applyAlignment="1">
      <alignment horizontal="center" vertical="center"/>
    </xf>
    <xf numFmtId="0" fontId="26" fillId="5" borderId="7" xfId="1" applyFont="1" applyFill="1" applyBorder="1" applyAlignment="1">
      <alignment horizontal="center" vertical="center"/>
    </xf>
    <xf numFmtId="0" fontId="26" fillId="5" borderId="8" xfId="1" applyFont="1" applyFill="1" applyBorder="1" applyAlignment="1">
      <alignment horizontal="center" vertical="center"/>
    </xf>
    <xf numFmtId="0" fontId="26" fillId="5" borderId="1" xfId="1" applyFont="1" applyFill="1" applyBorder="1" applyAlignment="1">
      <alignment horizontal="center" vertical="center"/>
    </xf>
    <xf numFmtId="0" fontId="28" fillId="0" borderId="1" xfId="1" applyFont="1" applyBorder="1" applyAlignment="1">
      <alignment horizontal="center" vertical="center" wrapText="1"/>
    </xf>
    <xf numFmtId="0" fontId="26" fillId="5" borderId="2" xfId="1" applyFont="1" applyFill="1" applyBorder="1" applyAlignment="1">
      <alignment horizontal="center" vertical="center"/>
    </xf>
    <xf numFmtId="0" fontId="26" fillId="5" borderId="3" xfId="1" applyFont="1" applyFill="1" applyBorder="1" applyAlignment="1">
      <alignment horizontal="center" vertical="center"/>
    </xf>
    <xf numFmtId="0" fontId="26" fillId="5" borderId="4" xfId="1" applyFont="1" applyFill="1" applyBorder="1" applyAlignment="1">
      <alignment horizontal="center" vertical="center"/>
    </xf>
    <xf numFmtId="0" fontId="28" fillId="0" borderId="1" xfId="1" applyFont="1" applyBorder="1" applyAlignment="1">
      <alignment horizontal="center" vertical="center"/>
    </xf>
    <xf numFmtId="0" fontId="2" fillId="0" borderId="31" xfId="0" applyFont="1" applyBorder="1" applyAlignment="1">
      <alignment vertical="center"/>
    </xf>
    <xf numFmtId="0" fontId="2" fillId="0" borderId="34" xfId="0" applyFont="1" applyBorder="1" applyAlignment="1">
      <alignment vertical="center"/>
    </xf>
    <xf numFmtId="0" fontId="52" fillId="0" borderId="30" xfId="0" applyFont="1" applyBorder="1" applyAlignment="1">
      <alignment horizontal="center" vertical="center"/>
    </xf>
    <xf numFmtId="0" fontId="52" fillId="0" borderId="33" xfId="0" applyFont="1" applyBorder="1" applyAlignment="1">
      <alignment horizontal="center" vertical="center"/>
    </xf>
    <xf numFmtId="0" fontId="52" fillId="0" borderId="36" xfId="0" applyFont="1" applyBorder="1" applyAlignment="1">
      <alignment horizontal="center" vertical="center"/>
    </xf>
  </cellXfs>
  <cellStyles count="13">
    <cellStyle name="BodyStyle" xfId="5"/>
    <cellStyle name="HeaderStyle" xfId="4"/>
    <cellStyle name="Millares" xfId="7" builtinId="3"/>
    <cellStyle name="Millares [0]" xfId="9" builtinId="6"/>
    <cellStyle name="Millares 2" xfId="3"/>
    <cellStyle name="Moneda" xfId="12" builtinId="4"/>
    <cellStyle name="Moneda [0]" xfId="8" builtinId="7"/>
    <cellStyle name="Moneda 2" xfId="2"/>
    <cellStyle name="Normal" xfId="0" builtinId="0"/>
    <cellStyle name="Normal 2" xfId="1"/>
    <cellStyle name="Numeric" xfId="6"/>
    <cellStyle name="Porcentaje" xfId="10" builtinId="5"/>
    <cellStyle name="Porcentaje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27" Type="http://schemas.openxmlformats.org/officeDocument/2006/relationships/image" Target="../media/image10.png"/><Relationship Id="rId265" Type="http://schemas.openxmlformats.org/officeDocument/2006/relationships/image" Target="../media/image107.png"/><Relationship Id="rId281" Type="http://schemas.openxmlformats.org/officeDocument/2006/relationships/customXml" Target="../ink/ink12.xml"/><Relationship Id="rId230" Type="http://schemas.openxmlformats.org/officeDocument/2006/relationships/customXml" Target="../ink/ink3.xml"/><Relationship Id="rId264" Type="http://schemas.openxmlformats.org/officeDocument/2006/relationships/customXml" Target="../ink/ink5.xml"/><Relationship Id="rId277" Type="http://schemas.openxmlformats.org/officeDocument/2006/relationships/customXml" Target="../ink/ink8.xml"/><Relationship Id="rId235" Type="http://schemas.openxmlformats.org/officeDocument/2006/relationships/image" Target="../media/image130.png"/><Relationship Id="rId280" Type="http://schemas.openxmlformats.org/officeDocument/2006/relationships/customXml" Target="../ink/ink11.xml"/><Relationship Id="rId2" Type="http://schemas.openxmlformats.org/officeDocument/2006/relationships/customXml" Target="../ink/ink1.xml"/><Relationship Id="rId263" Type="http://schemas.openxmlformats.org/officeDocument/2006/relationships/image" Target="../media/image13.png"/><Relationship Id="rId276" Type="http://schemas.openxmlformats.org/officeDocument/2006/relationships/customXml" Target="../ink/ink7.xml"/><Relationship Id="rId1" Type="http://schemas.openxmlformats.org/officeDocument/2006/relationships/image" Target="../media/image1.png"/><Relationship Id="rId233" Type="http://schemas.openxmlformats.org/officeDocument/2006/relationships/image" Target="../media/image1070.png"/><Relationship Id="rId229" Type="http://schemas.openxmlformats.org/officeDocument/2006/relationships/image" Target="../media/image18.png"/><Relationship Id="rId275" Type="http://schemas.openxmlformats.org/officeDocument/2006/relationships/image" Target="../media/image1070.png"/><Relationship Id="rId237" Type="http://schemas.openxmlformats.org/officeDocument/2006/relationships/image" Target="../media/image1070.png"/><Relationship Id="rId258" Type="http://schemas.openxmlformats.org/officeDocument/2006/relationships/customXml" Target="../ink/ink4.xml"/><Relationship Id="rId266" Type="http://schemas.openxmlformats.org/officeDocument/2006/relationships/customXml" Target="../ink/ink6.xml"/><Relationship Id="rId279" Type="http://schemas.openxmlformats.org/officeDocument/2006/relationships/customXml" Target="../ink/ink10.xml"/><Relationship Id="rId228" Type="http://schemas.openxmlformats.org/officeDocument/2006/relationships/customXml" Target="../ink/ink2.xml"/><Relationship Id="rId257" Type="http://schemas.openxmlformats.org/officeDocument/2006/relationships/image" Target="../media/image107.png"/><Relationship Id="rId278" Type="http://schemas.openxmlformats.org/officeDocument/2006/relationships/customXml" Target="../ink/ink9.xml"/><Relationship Id="rId282" Type="http://schemas.openxmlformats.org/officeDocument/2006/relationships/customXml" Target="../ink/ink13.xml"/></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xmlns=""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xmlns=""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xmlns=""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twoCellAnchor editAs="oneCell">
    <xdr:from>
      <xdr:col>30</xdr:col>
      <xdr:colOff>0</xdr:colOff>
      <xdr:row>31</xdr:row>
      <xdr:rowOff>0</xdr:rowOff>
    </xdr:from>
    <xdr:to>
      <xdr:col>30</xdr:col>
      <xdr:colOff>125388</xdr:colOff>
      <xdr:row>31</xdr:row>
      <xdr:rowOff>13805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xmlns="" id="{6DBB0FC5-4627-604F-9F57-E5AAEC08420D}"/>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7"/>
            <a:stretch>
              <a:fillRect/>
            </a:stretch>
          </xdr:blipFill>
          <xdr:spPr>
            <a:xfrm>
              <a:off x="45361707" y="13515598"/>
              <a:ext cx="18000" cy="18000"/>
            </a:xfrm>
            <a:prstGeom prst="rect">
              <a:avLst/>
            </a:prstGeom>
          </xdr:spPr>
        </xdr:pic>
      </mc:Fallback>
    </mc:AlternateContent>
    <xdr:clientData/>
  </xdr:twoCellAnchor>
  <xdr:twoCellAnchor editAs="oneCell">
    <xdr:from>
      <xdr:col>30</xdr:col>
      <xdr:colOff>0</xdr:colOff>
      <xdr:row>31</xdr:row>
      <xdr:rowOff>0</xdr:rowOff>
    </xdr:from>
    <xdr:to>
      <xdr:col>30</xdr:col>
      <xdr:colOff>125388</xdr:colOff>
      <xdr:row>31</xdr:row>
      <xdr:rowOff>746</xdr:rowOff>
    </xdr:to>
    <mc:AlternateContent xmlns:mc="http://schemas.openxmlformats.org/markup-compatibility/2006" xmlns:xdr14="http://schemas.microsoft.com/office/excel/2010/spreadsheetDrawing">
      <mc:Choice Requires="xdr14">
        <xdr:contentPart xmlns:r="http://schemas.openxmlformats.org/officeDocument/2006/relationships" r:id="rId228">
          <xdr14:nvContentPartPr>
            <xdr14:cNvPr id="4" name="Entrada de lápiz 3">
              <a:extLst>
                <a:ext uri="{FF2B5EF4-FFF2-40B4-BE49-F238E27FC236}">
                  <a16:creationId xmlns:a16="http://schemas.microsoft.com/office/drawing/2014/main" xmlns="" id="{1D1C739D-24FD-C947-BDA8-C8BFB62D2165}"/>
                </a:ext>
                <a:ext uri="{147F2762-F138-4A5C-976F-8EAC2B608ADB}">
                  <a16:predDERef xmlns:a16="http://schemas.microsoft.com/office/drawing/2014/main" xmlns=""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9"/>
            <a:stretch>
              <a:fillRect/>
            </a:stretch>
          </xdr:blipFill>
          <xdr:spPr>
            <a:xfrm>
              <a:off x="45361707" y="13515598"/>
              <a:ext cx="18000" cy="18000"/>
            </a:xfrm>
            <a:prstGeom prst="rect">
              <a:avLst/>
            </a:prstGeom>
          </xdr:spPr>
        </xdr:pic>
      </mc:Fallback>
    </mc:AlternateContent>
    <xdr:clientData/>
  </xdr:twoCellAnchor>
  <xdr:twoCellAnchor editAs="oneCell">
    <xdr:from>
      <xdr:col>35</xdr:col>
      <xdr:colOff>0</xdr:colOff>
      <xdr:row>63</xdr:row>
      <xdr:rowOff>0</xdr:rowOff>
    </xdr:from>
    <xdr:to>
      <xdr:col>35</xdr:col>
      <xdr:colOff>125388</xdr:colOff>
      <xdr:row>63</xdr:row>
      <xdr:rowOff>13805</xdr:rowOff>
    </xdr:to>
    <mc:AlternateContent xmlns:mc="http://schemas.openxmlformats.org/markup-compatibility/2006" xmlns:xdr14="http://schemas.microsoft.com/office/excel/2010/spreadsheetDrawing">
      <mc:Choice Requires="xdr14">
        <xdr:contentPart xmlns:r="http://schemas.openxmlformats.org/officeDocument/2006/relationships" r:id="rId230">
          <xdr14:nvContentPartPr>
            <xdr14:cNvPr id="8" name="Entrada de lápiz 7">
              <a:extLst>
                <a:ext uri="{FF2B5EF4-FFF2-40B4-BE49-F238E27FC236}">
                  <a16:creationId xmlns:a16="http://schemas.microsoft.com/office/drawing/2014/main" xmlns="" id="{E2D07FCF-6979-6D4D-82A3-FDA4B1C1FD62}"/>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57"/>
            <a:stretch>
              <a:fillRect/>
            </a:stretch>
          </xdr:blipFill>
          <xdr:spPr>
            <a:xfrm>
              <a:off x="45361707" y="13515598"/>
              <a:ext cx="18000" cy="18000"/>
            </a:xfrm>
            <a:prstGeom prst="rect">
              <a:avLst/>
            </a:prstGeom>
          </xdr:spPr>
        </xdr:pic>
      </mc:Fallback>
    </mc:AlternateContent>
    <xdr:clientData/>
  </xdr:twoCellAnchor>
  <xdr:twoCellAnchor editAs="oneCell">
    <xdr:from>
      <xdr:col>35</xdr:col>
      <xdr:colOff>0</xdr:colOff>
      <xdr:row>63</xdr:row>
      <xdr:rowOff>0</xdr:rowOff>
    </xdr:from>
    <xdr:to>
      <xdr:col>35</xdr:col>
      <xdr:colOff>125388</xdr:colOff>
      <xdr:row>63</xdr:row>
      <xdr:rowOff>746</xdr:rowOff>
    </xdr:to>
    <mc:AlternateContent xmlns:mc="http://schemas.openxmlformats.org/markup-compatibility/2006" xmlns:xdr14="http://schemas.microsoft.com/office/excel/2010/spreadsheetDrawing">
      <mc:Choice Requires="xdr14">
        <xdr:contentPart xmlns:r="http://schemas.openxmlformats.org/officeDocument/2006/relationships" r:id="rId258">
          <xdr14:nvContentPartPr>
            <xdr14:cNvPr id="9" name="Entrada de lápiz 3">
              <a:extLst>
                <a:ext uri="{FF2B5EF4-FFF2-40B4-BE49-F238E27FC236}">
                  <a16:creationId xmlns:a16="http://schemas.microsoft.com/office/drawing/2014/main" xmlns="" id="{18152FE4-1824-1444-B2B0-4FC4199EA213}"/>
                </a:ext>
                <a:ext uri="{147F2762-F138-4A5C-976F-8EAC2B608ADB}">
                  <a16:predDERef xmlns:a16="http://schemas.microsoft.com/office/drawing/2014/main" xmlns=""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63"/>
            <a:stretch>
              <a:fillRect/>
            </a:stretch>
          </xdr:blipFill>
          <xdr:spPr>
            <a:xfrm>
              <a:off x="45361707" y="13515598"/>
              <a:ext cx="18000" cy="18000"/>
            </a:xfrm>
            <a:prstGeom prst="rect">
              <a:avLst/>
            </a:prstGeom>
          </xdr:spPr>
        </xdr:pic>
      </mc:Fallback>
    </mc:AlternateContent>
    <xdr:clientData/>
  </xdr:twoCellAnchor>
  <xdr:twoCellAnchor editAs="oneCell">
    <xdr:from>
      <xdr:col>35</xdr:col>
      <xdr:colOff>0</xdr:colOff>
      <xdr:row>74</xdr:row>
      <xdr:rowOff>506441</xdr:rowOff>
    </xdr:from>
    <xdr:to>
      <xdr:col>35</xdr:col>
      <xdr:colOff>125388</xdr:colOff>
      <xdr:row>74</xdr:row>
      <xdr:rowOff>514501</xdr:rowOff>
    </xdr:to>
    <mc:AlternateContent xmlns:mc="http://schemas.openxmlformats.org/markup-compatibility/2006" xmlns:xdr14="http://schemas.microsoft.com/office/excel/2010/spreadsheetDrawing">
      <mc:Choice Requires="xdr14">
        <xdr:contentPart xmlns:r="http://schemas.openxmlformats.org/officeDocument/2006/relationships" r:id="rId264">
          <xdr14:nvContentPartPr>
            <xdr14:cNvPr id="10" name="Entrada de lápiz 3">
              <a:extLst>
                <a:ext uri="{FF2B5EF4-FFF2-40B4-BE49-F238E27FC236}">
                  <a16:creationId xmlns:a16="http://schemas.microsoft.com/office/drawing/2014/main" xmlns="" id="{4B04D496-1337-E048-BD17-52DF462C27C4}"/>
                </a:ext>
                <a:ext uri="{147F2762-F138-4A5C-976F-8EAC2B608ADB}">
                  <a16:predDERef xmlns:a16="http://schemas.microsoft.com/office/drawing/2014/main" xmlns="" pred="{CEAF1291-FD45-4FC5-A35D-53CA265276E4}"/>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65"/>
            <a:stretch>
              <a:fillRect/>
            </a:stretch>
          </xdr:blipFill>
          <xdr:spPr>
            <a:xfrm>
              <a:off x="45361707" y="13515598"/>
              <a:ext cx="18000" cy="18000"/>
            </a:xfrm>
            <a:prstGeom prst="rect">
              <a:avLst/>
            </a:prstGeom>
          </xdr:spPr>
        </xdr:pic>
      </mc:Fallback>
    </mc:AlternateContent>
    <xdr:clientData/>
  </xdr:twoCellAnchor>
  <xdr:twoCellAnchor editAs="oneCell">
    <xdr:from>
      <xdr:col>35</xdr:col>
      <xdr:colOff>0</xdr:colOff>
      <xdr:row>68</xdr:row>
      <xdr:rowOff>0</xdr:rowOff>
    </xdr:from>
    <xdr:to>
      <xdr:col>35</xdr:col>
      <xdr:colOff>134913</xdr:colOff>
      <xdr:row>68</xdr:row>
      <xdr:rowOff>1779</xdr:rowOff>
    </xdr:to>
    <mc:AlternateContent xmlns:mc="http://schemas.openxmlformats.org/markup-compatibility/2006" xmlns:xdr14="http://schemas.microsoft.com/office/excel/2010/spreadsheetDrawing">
      <mc:Choice Requires="xdr14">
        <xdr:contentPart xmlns:r="http://schemas.openxmlformats.org/officeDocument/2006/relationships" r:id="rId266">
          <xdr14:nvContentPartPr>
            <xdr14:cNvPr id="11" name="Entrada de lápiz 3">
              <a:extLst>
                <a:ext uri="{FF2B5EF4-FFF2-40B4-BE49-F238E27FC236}">
                  <a16:creationId xmlns:a16="http://schemas.microsoft.com/office/drawing/2014/main" xmlns="" id="{95F740C0-3F79-6F44-9489-0F31E8B06E74}"/>
                </a:ext>
                <a:ext uri="{147F2762-F138-4A5C-976F-8EAC2B608ADB}">
                  <a16:predDERef xmlns:a16="http://schemas.microsoft.com/office/drawing/2014/main" xmlns="" pred="{CEAF1291-FD45-4FC5-A35D-53CA265276E4}"/>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75"/>
            <a:stretch>
              <a:fillRect/>
            </a:stretch>
          </xdr:blipFill>
          <xdr:spPr>
            <a:xfrm>
              <a:off x="45361707" y="13515598"/>
              <a:ext cx="18000" cy="18000"/>
            </a:xfrm>
            <a:prstGeom prst="rect">
              <a:avLst/>
            </a:prstGeom>
          </xdr:spPr>
        </xdr:pic>
      </mc:Fallback>
    </mc:AlternateContent>
    <xdr:clientData/>
  </xdr:twoCellAnchor>
  <xdr:oneCellAnchor>
    <xdr:from>
      <xdr:col>35</xdr:col>
      <xdr:colOff>0</xdr:colOff>
      <xdr:row>63</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76">
          <xdr14:nvContentPartPr>
            <xdr14:cNvPr id="12" name="Entrada de lápiz 11">
              <a:extLst>
                <a:ext uri="{FF2B5EF4-FFF2-40B4-BE49-F238E27FC236}">
                  <a16:creationId xmlns:a16="http://schemas.microsoft.com/office/drawing/2014/main" xmlns="" id="{61D25AD8-5072-1147-AAF9-A354AA8E2E00}"/>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57"/>
            <a:stretch>
              <a:fillRect/>
            </a:stretch>
          </xdr:blipFill>
          <xdr:spPr>
            <a:xfrm>
              <a:off x="45361707" y="13515598"/>
              <a:ext cx="18000" cy="18000"/>
            </a:xfrm>
            <a:prstGeom prst="rect">
              <a:avLst/>
            </a:prstGeom>
          </xdr:spPr>
        </xdr:pic>
      </mc:Fallback>
    </mc:AlternateContent>
    <xdr:clientData/>
  </xdr:oneCellAnchor>
  <xdr:twoCellAnchor editAs="oneCell">
    <xdr:from>
      <xdr:col>35</xdr:col>
      <xdr:colOff>0</xdr:colOff>
      <xdr:row>84</xdr:row>
      <xdr:rowOff>0</xdr:rowOff>
    </xdr:from>
    <xdr:to>
      <xdr:col>35</xdr:col>
      <xdr:colOff>131103</xdr:colOff>
      <xdr:row>84</xdr:row>
      <xdr:rowOff>21425</xdr:rowOff>
    </xdr:to>
    <mc:AlternateContent xmlns:mc="http://schemas.openxmlformats.org/markup-compatibility/2006" xmlns:xdr14="http://schemas.microsoft.com/office/excel/2010/spreadsheetDrawing">
      <mc:Choice Requires="xdr14">
        <xdr:contentPart xmlns:r="http://schemas.openxmlformats.org/officeDocument/2006/relationships" r:id="rId277">
          <xdr14:nvContentPartPr>
            <xdr14:cNvPr id="13" name="Entrada de lápiz 12">
              <a:extLst>
                <a:ext uri="{FF2B5EF4-FFF2-40B4-BE49-F238E27FC236}">
                  <a16:creationId xmlns:a16="http://schemas.microsoft.com/office/drawing/2014/main" xmlns="" id="{7F1386ED-359C-784F-8956-87DBBD781699}"/>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twoCellAnchor>
  <xdr:twoCellAnchor editAs="oneCell">
    <xdr:from>
      <xdr:col>35</xdr:col>
      <xdr:colOff>0</xdr:colOff>
      <xdr:row>84</xdr:row>
      <xdr:rowOff>0</xdr:rowOff>
    </xdr:from>
    <xdr:to>
      <xdr:col>35</xdr:col>
      <xdr:colOff>131103</xdr:colOff>
      <xdr:row>84</xdr:row>
      <xdr:rowOff>746</xdr:rowOff>
    </xdr:to>
    <mc:AlternateContent xmlns:mc="http://schemas.openxmlformats.org/markup-compatibility/2006" xmlns:xdr14="http://schemas.microsoft.com/office/excel/2010/spreadsheetDrawing">
      <mc:Choice Requires="xdr14">
        <xdr:contentPart xmlns:r="http://schemas.openxmlformats.org/officeDocument/2006/relationships" r:id="rId278">
          <xdr14:nvContentPartPr>
            <xdr14:cNvPr id="14" name="Entrada de lápiz 3">
              <a:extLst>
                <a:ext uri="{FF2B5EF4-FFF2-40B4-BE49-F238E27FC236}">
                  <a16:creationId xmlns:a16="http://schemas.microsoft.com/office/drawing/2014/main" xmlns="" id="{60B1E7B8-232C-154F-9DF1-C1EB8BBEFD3F}"/>
                </a:ext>
                <a:ext uri="{147F2762-F138-4A5C-976F-8EAC2B608ADB}">
                  <a16:predDERef xmlns:a16="http://schemas.microsoft.com/office/drawing/2014/main" xmlns=""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5"/>
            <a:stretch>
              <a:fillRect/>
            </a:stretch>
          </xdr:blipFill>
          <xdr:spPr>
            <a:xfrm>
              <a:off x="45361707" y="13515598"/>
              <a:ext cx="18000" cy="18000"/>
            </a:xfrm>
            <a:prstGeom prst="rect">
              <a:avLst/>
            </a:prstGeom>
          </xdr:spPr>
        </xdr:pic>
      </mc:Fallback>
    </mc:AlternateContent>
    <xdr:clientData/>
  </xdr:twoCellAnchor>
  <xdr:twoCellAnchor editAs="oneCell">
    <xdr:from>
      <xdr:col>35</xdr:col>
      <xdr:colOff>0</xdr:colOff>
      <xdr:row>76</xdr:row>
      <xdr:rowOff>0</xdr:rowOff>
    </xdr:from>
    <xdr:to>
      <xdr:col>35</xdr:col>
      <xdr:colOff>25378</xdr:colOff>
      <xdr:row>76</xdr:row>
      <xdr:rowOff>16235</xdr:rowOff>
    </xdr:to>
    <mc:AlternateContent xmlns:mc="http://schemas.openxmlformats.org/markup-compatibility/2006" xmlns:xdr14="http://schemas.microsoft.com/office/excel/2010/spreadsheetDrawing">
      <mc:Choice Requires="xdr14">
        <xdr:contentPart xmlns:r="http://schemas.openxmlformats.org/officeDocument/2006/relationships" r:id="rId279">
          <xdr14:nvContentPartPr>
            <xdr14:cNvPr id="15" name="Entrada de lápiz 1">
              <a:extLst>
                <a:ext uri="{FF2B5EF4-FFF2-40B4-BE49-F238E27FC236}">
                  <a16:creationId xmlns:a16="http://schemas.microsoft.com/office/drawing/2014/main" xmlns="" id="{70150415-E01D-2146-8EB4-5D1FAEC035F1}"/>
                </a:ext>
                <a:ext uri="{147F2762-F138-4A5C-976F-8EAC2B608ADB}">
                  <a16:predDERef xmlns:a16="http://schemas.microsoft.com/office/drawing/2014/main" xmlns="" pred="{8D273F4C-798D-4CB6-984F-3219516FDA4E}"/>
                </a:ext>
              </a:extLst>
            </xdr14:cNvPr>
            <xdr14:cNvContentPartPr/>
          </xdr14:nvContentPartPr>
          <xdr14:nvPr macro=""/>
          <xdr14:xfrm>
            <a:off x="44723427" y="13923478"/>
            <a:ext cx="360" cy="360"/>
          </xdr14:xfrm>
        </xdr:contentPart>
      </mc:Choice>
      <mc:Fallback xmlns="">
        <xdr:pic>
          <xdr:nvPicPr>
            <xdr:cNvPr id="2" name="Entrada de lápiz 1">
              <a:extLst>
                <a:ext uri="{FF2B5EF4-FFF2-40B4-BE49-F238E27FC236}">
                  <a16:creationId xmlns:a16="http://schemas.microsoft.com/office/drawing/2014/main" id="{F5D26B48-BB7C-9A8C-517E-3240C4203782}"/>
                </a:ext>
              </a:extLst>
            </xdr:cNvPr>
            <xdr:cNvPicPr/>
          </xdr:nvPicPr>
          <xdr:blipFill>
            <a:blip xmlns:r="http://schemas.openxmlformats.org/officeDocument/2006/relationships" r:embed="rId237"/>
            <a:stretch>
              <a:fillRect/>
            </a:stretch>
          </xdr:blipFill>
          <xdr:spPr>
            <a:xfrm>
              <a:off x="44714427" y="13914838"/>
              <a:ext cx="18000" cy="18000"/>
            </a:xfrm>
            <a:prstGeom prst="rect">
              <a:avLst/>
            </a:prstGeom>
          </xdr:spPr>
        </xdr:pic>
      </mc:Fallback>
    </mc:AlternateContent>
    <xdr:clientData/>
  </xdr:twoCellAnchor>
  <xdr:twoCellAnchor editAs="oneCell">
    <xdr:from>
      <xdr:col>35</xdr:col>
      <xdr:colOff>0</xdr:colOff>
      <xdr:row>76</xdr:row>
      <xdr:rowOff>0</xdr:rowOff>
    </xdr:from>
    <xdr:to>
      <xdr:col>35</xdr:col>
      <xdr:colOff>25378</xdr:colOff>
      <xdr:row>76</xdr:row>
      <xdr:rowOff>73385</xdr:rowOff>
    </xdr:to>
    <mc:AlternateContent xmlns:mc="http://schemas.openxmlformats.org/markup-compatibility/2006" xmlns:xdr14="http://schemas.microsoft.com/office/excel/2010/spreadsheetDrawing">
      <mc:Choice Requires="xdr14">
        <xdr:contentPart xmlns:r="http://schemas.openxmlformats.org/officeDocument/2006/relationships" r:id="rId280">
          <xdr14:nvContentPartPr>
            <xdr14:cNvPr id="16" name="Entrada de lápiz 5">
              <a:extLst>
                <a:ext uri="{FF2B5EF4-FFF2-40B4-BE49-F238E27FC236}">
                  <a16:creationId xmlns:a16="http://schemas.microsoft.com/office/drawing/2014/main" xmlns="" id="{19CF5ACA-2227-C748-9905-A58463C57583}"/>
                </a:ext>
                <a:ext uri="{147F2762-F138-4A5C-976F-8EAC2B608ADB}">
                  <a16:predDERef xmlns:a16="http://schemas.microsoft.com/office/drawing/2014/main" xmlns="" pred="{48654A45-0AAD-4D5B-905F-92133AB203F6}"/>
                </a:ext>
              </a:extLst>
            </xdr14:cNvPr>
            <xdr14:cNvContentPartPr/>
          </xdr14:nvContentPartPr>
          <xdr14:nvPr macro=""/>
          <xdr14:xfrm>
            <a:off x="55462663" y="12918358"/>
            <a:ext cx="360" cy="360"/>
          </xdr14:xfrm>
        </xdr:contentPart>
      </mc:Choice>
      <mc:Fallback xmlns="">
        <xdr:pic>
          <xdr:nvPicPr>
            <xdr:cNvPr id="6" name="Entrada de lápiz 5">
              <a:extLst>
                <a:ext uri="{FF2B5EF4-FFF2-40B4-BE49-F238E27FC236}">
                  <a16:creationId xmlns:a16="http://schemas.microsoft.com/office/drawing/2014/main" id="{001CE357-74F7-B62F-6088-277111ABB223}"/>
                </a:ext>
              </a:extLst>
            </xdr:cNvPr>
            <xdr:cNvPicPr/>
          </xdr:nvPicPr>
          <xdr:blipFill>
            <a:blip xmlns:r="http://schemas.openxmlformats.org/officeDocument/2006/relationships" r:embed="rId237"/>
            <a:stretch>
              <a:fillRect/>
            </a:stretch>
          </xdr:blipFill>
          <xdr:spPr>
            <a:xfrm>
              <a:off x="55454023" y="12909358"/>
              <a:ext cx="18000" cy="18000"/>
            </a:xfrm>
            <a:prstGeom prst="rect">
              <a:avLst/>
            </a:prstGeom>
          </xdr:spPr>
        </xdr:pic>
      </mc:Fallback>
    </mc:AlternateContent>
    <xdr:clientData/>
  </xdr:twoCellAnchor>
  <xdr:oneCellAnchor>
    <xdr:from>
      <xdr:col>35</xdr:col>
      <xdr:colOff>0</xdr:colOff>
      <xdr:row>85</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81">
          <xdr14:nvContentPartPr>
            <xdr14:cNvPr id="17" name="Entrada de lápiz 16">
              <a:extLst>
                <a:ext uri="{FF2B5EF4-FFF2-40B4-BE49-F238E27FC236}">
                  <a16:creationId xmlns:a16="http://schemas.microsoft.com/office/drawing/2014/main" xmlns="" id="{A2414F34-3954-1B4C-8DB9-2924703DD366}"/>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oneCellAnchor>
  <xdr:oneCellAnchor>
    <xdr:from>
      <xdr:col>35</xdr:col>
      <xdr:colOff>0</xdr:colOff>
      <xdr:row>86</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82">
          <xdr14:nvContentPartPr>
            <xdr14:cNvPr id="18" name="Entrada de lápiz 17">
              <a:extLst>
                <a:ext uri="{FF2B5EF4-FFF2-40B4-BE49-F238E27FC236}">
                  <a16:creationId xmlns:a16="http://schemas.microsoft.com/office/drawing/2014/main" xmlns="" id="{DBB8AC0D-F2CC-9C49-8F6E-B3300F9BF9D3}"/>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18:59.260"/>
    </inkml:context>
    <inkml:brush xml:id="br0">
      <inkml:brushProperty name="width" value="0.05" units="cm"/>
      <inkml:brushProperty name="height" value="0.05" units="cm"/>
    </inkml:brush>
  </inkml:definitions>
  <inkml:trace contextRef="#ctx0" brushRef="#br0">-2147483648-2147483648 3112 0 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OA" name="resolution" value="1000" units="1/deg"/>
          <inkml:channelProperty channel="OE" name="resolution" value="1000" units="1/deg"/>
        </inkml:channelProperties>
      </inkml:inkSource>
      <inkml:timestamp xml:id="ts0" timeString="2025-01-30T14:41:23.012"/>
    </inkml:context>
    <inkml:brush xml:id="br0">
      <inkml:brushProperty name="width" value="0.05" units="cm"/>
      <inkml:brushProperty name="height" value="0.05" units="cm"/>
      <inkml:brushProperty name="ignorePressure" value="1"/>
    </inkml:brush>
  </inkml:definitions>
  <inkml:trace contextRef="#ctx0" brushRef="#br0">-2147483648-2147483648 0 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3"/>
    </inkml:context>
    <inkml:brush xml:id="br0">
      <inkml:brushProperty name="width" value="0.05" units="cm"/>
      <inkml:brushProperty name="height" value="0.05" units="cm"/>
    </inkml:brush>
  </inkml:definitions>
  <inkml:trace contextRef="#ctx0" brushRef="#br0">-2147483648-2147483648 11760 0 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4"/>
    </inkml:context>
    <inkml:brush xml:id="br0">
      <inkml:brushProperty name="width" value="0.05" units="cm"/>
      <inkml:brushProperty name="height" value="0.05" units="cm"/>
    </inkml:brush>
  </inkml:definitions>
  <inkml:trace contextRef="#ctx0" brushRef="#br0">-2147483648-2147483648 3112 0 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5"/>
    </inkml:context>
    <inkml:brush xml:id="br0">
      <inkml:brushProperty name="width" value="0.05" units="cm"/>
      <inkml:brushProperty name="height" value="0.05" units="cm"/>
    </inkml:brush>
  </inkml:definitions>
  <inkml:trace contextRef="#ctx0" brushRef="#br0">-2147483648-2147483648 3112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18:59.261"/>
    </inkml:context>
    <inkml:brush xml:id="br0">
      <inkml:brushProperty name="width" value="0.05" units="cm"/>
      <inkml:brushProperty name="height" value="0.05" units="cm"/>
    </inkml:brush>
  </inkml:definitions>
  <inkml:trace contextRef="#ctx0" brushRef="#br0">-2147483648-2147483648 3112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0"/>
    </inkml:context>
    <inkml:brush xml:id="br0">
      <inkml:brushProperty name="width" value="0.05" units="cm"/>
      <inkml:brushProperty name="height" value="0.05" units="cm"/>
    </inkml:brush>
  </inkml:definitions>
  <inkml:trace contextRef="#ctx0" brushRef="#br0">-2147483648-2147483648 3112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1"/>
    </inkml:context>
    <inkml:brush xml:id="br0">
      <inkml:brushProperty name="width" value="0.05" units="cm"/>
      <inkml:brushProperty name="height" value="0.05" units="cm"/>
    </inkml:brush>
  </inkml:definitions>
  <inkml:trace contextRef="#ctx0" brushRef="#br0">-2147483648-2147483648 3112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2"/>
    </inkml:context>
    <inkml:brush xml:id="br0">
      <inkml:brushProperty name="width" value="0.05" units="cm"/>
      <inkml:brushProperty name="height" value="0.05" units="cm"/>
    </inkml:brush>
  </inkml:definitions>
  <inkml:trace contextRef="#ctx0" brushRef="#br0">-2147483648-2147483648 3112 0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3"/>
    </inkml:context>
    <inkml:brush xml:id="br0">
      <inkml:brushProperty name="width" value="0.05" units="cm"/>
      <inkml:brushProperty name="height" value="0.05" units="cm"/>
    </inkml:brush>
  </inkml:definitions>
  <inkml:trace contextRef="#ctx0" brushRef="#br0">-2147483648-2147483648 3112 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4"/>
    </inkml:context>
    <inkml:brush xml:id="br0">
      <inkml:brushProperty name="width" value="0.05" units="cm"/>
      <inkml:brushProperty name="height" value="0.05" units="cm"/>
    </inkml:brush>
  </inkml:definitions>
  <inkml:trace contextRef="#ctx0" brushRef="#br0">-2147483648-2147483648 3112 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0"/>
    </inkml:context>
    <inkml:brush xml:id="br0">
      <inkml:brushProperty name="width" value="0.05" units="cm"/>
      <inkml:brushProperty name="height" value="0.05" units="cm"/>
    </inkml:brush>
  </inkml:definitions>
  <inkml:trace contextRef="#ctx0" brushRef="#br0">-2147483648-2147483648 3112 0 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1"/>
    </inkml:context>
    <inkml:brush xml:id="br0">
      <inkml:brushProperty name="width" value="0.05" units="cm"/>
      <inkml:brushProperty name="height" value="0.05" units="cm"/>
    </inkml:brush>
  </inkml:definitions>
  <inkml:trace contextRef="#ctx0" brushRef="#br0">-2147483648-2147483648 3112 0 0</inkml:trace>
</inkm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5573.622389930555" createdVersion="8" refreshedVersion="8" minRefreshableVersion="3" recordCount="83">
  <cacheSource type="worksheet">
    <worksheetSource ref="A8:AF85" sheet="3. INVERSIÓN"/>
  </cacheSource>
  <cacheFields count="35">
    <cacheField name="META DE RESULTADO" numFmtId="0">
      <sharedItems containsBlank="1" count="11">
        <s v="Porcentaje de participación de la ciudadanía en actividades de educación, investigación y cultura ambiental "/>
        <m/>
        <s v="Porcentaje de negocios verdes asesorados y consolidados "/>
        <s v="Porcentaje de área de manglar en los cuerpos de agua del Distrito restauradas"/>
        <s v="Índice de Desempeño lnstitucional - IDI  de la Alcaldía _x000a_(Administración Central y Descentralizada)"/>
        <s v="Determinantes ambientales identificadas"/>
        <s v="Porcentaje de cobertura para la vigilancia y control de la calidad del aire en el perímetro urbano del Distrito "/>
        <s v="Porcentaje de árboles sembrados en el Distrito"/>
        <s v="Porcentaje de áreas de rondas hídricas protegidas "/>
        <s v="Porcentaje de árboles sembrados en el Distrito "/>
        <s v="Acotar el 100% de las rondas hídricas en el perímetro urbano del Distrito de Cartagena"/>
      </sharedItems>
    </cacheField>
    <cacheField name="PROGRAMA " numFmtId="0">
      <sharedItems containsBlank="1" count="10">
        <s v="INVESTIGACION, EDUCACION Y CULTURA AMBIENTAL "/>
        <m/>
        <s v="ECONOMÍA CIRCULAR Y NEGOCIOS VERDES"/>
        <s v="GESTIÓN Y CONSERVACIÓN DEL AGUA "/>
        <s v="MODELO INTEGRADO DE PLANEACIÓN Y GESTIÓN - MIPG"/>
        <s v="ORDENAMIENTO  Y SOSTENIBILIDAD  AMBIENTAL"/>
        <s v="ALERTAS TEMPRANAS (AIRE, AGUA Y RUIDO)"/>
        <s v="GESTIÓN Y CONSERVACIÓN DE LA VEGETACIÓN Y LA BIODIVERSIDAD"/>
        <s v="PLAN DE RESTAURACIÓN INTEGRAL DE LA CIÉNAGA DE LA VIRGEN"/>
        <s v="RECUPERACIÓN Y ESTABILIZACIÓN DEL SISTEMA HÍDRICO Y LITORAL DE CARTAGENA"/>
      </sharedItems>
    </cacheField>
    <cacheField name="CÓDIGO DE PROGRAMA" numFmtId="0">
      <sharedItems containsBlank="1"/>
    </cacheField>
    <cacheField name=" META PRODUCTO PDD 2024" numFmtId="0">
      <sharedItems containsBlank="1"/>
    </cacheField>
    <cacheField name="PROYECTO DE INVERSIÓN" numFmtId="0">
      <sharedItems containsBlank="1" count="13">
        <s v="FORTALECIMIENTO DE CAPACIDADES LOCALES DE LA INVESTIGACIÓN, EDUCACIÓN Y CULTURA AMBIENTAL PARA LA PROTECCIÓN AMBIENTAL EN EL ÁREA URBANA DE   CARTAGENA DE INDIAS"/>
        <m/>
        <s v="GENERACIÓN DE NEGOCIOS VERDES Y BUENAS PRÁCTICAS AMBIENTALES EN EL DISTRITO DE CARTAGENA DE INDIAS"/>
        <s v="CONSERVACIÓN INTEGRAL DE LA BIODIVERSIDAD Y SERVICIOS ECOSISTÉMICOS DEL MANGLAR DEL ÁREA URBANA DE  CARTAGENA DE INDIAS"/>
        <s v="FORTALECIMIENTO DE LA GESTIÓN INSTITUCIONAL Y ORGANIZACIONAL DEL ESTABLECIMIENTO PÚBLICO AMBIENTAL DE CARTAGENA"/>
        <s v="ORDENAMIENTO PARA EL DESARROLLO AMBIENTAL EN EL DISTRITO DE   CARTAGENA DE INDIAS"/>
        <s v=" GENERACIÓN DEL CENTRO INTELIGENTE DE MONITOREO AMBIENTAL DEL DISTRITO DE CARTAGENA DE INDIAS"/>
        <s v="FORTALECIMIENTO TÉCNICO Y OPERATIVO DEL SISTEMA DE VIGILANCIA DE LA CALIDAD DEL AIRE (SVCA) DEL DISTRITO DE  CARTAGENA DE INDIAS"/>
        <s v="PROTECCIÓN DE LA VEGETACIÓN, BIODIVERSIDAD Y SERVICIOS ECOSISTÉMICOS EN EL DISTRITO DE CARTAGENA"/>
        <s v="RESTAURACIÓN INTEGRAL DEL RECURSO HÍDRICO Y DE LOS ECOSISTEMAS DE LA CIÉNAGA DE LA VIRGEN DEL DISTRITO DE CARTAGENA DE INDIAS"/>
        <s v="RECUPERACIÓN DE ÁREAS AMBIENTALMENTE DEGRADADAS EN EL DISTRITO DE CARTAGENA DE INDIAS"/>
        <s v="_x0009_CONSERVACIÓN DEL RECURSO HÍDRICO DEL ÁREA URBANA DE CARTAGENA DE INDIAS"/>
        <s v="RECUPERACIÓN DE LAS CONDICIONES HIDRÁULICAS E HIDROLÓGICAS EN LOS CUERPOS DE AGUA DEL DISTRITO DE CARTAGENA"/>
      </sharedItems>
    </cacheField>
    <cacheField name="CÓDIGO DE PROYECTO BPIN" numFmtId="1">
      <sharedItems containsString="0" containsBlank="1" containsNumber="1" containsInteger="1" minValue="2024130010040" maxValue="2024130010097"/>
    </cacheField>
    <cacheField name="OBJETIVO GENERAL DEL PROYECTO" numFmtId="0">
      <sharedItems containsBlank="1" longText="1"/>
    </cacheField>
    <cacheField name="OBJETIVO ESPECIFICO DEL PROYECTO" numFmtId="0">
      <sharedItems containsBlank="1"/>
    </cacheField>
    <cacheField name="PRODUCTO DEL PROYECTO" numFmtId="0">
      <sharedItems containsBlank="1"/>
    </cacheField>
    <cacheField name="PONDERACIÓN DE  PRODUCTO" numFmtId="0">
      <sharedItems containsString="0" containsBlank="1" containsNumber="1" minValue="0.2" maxValue="1"/>
    </cacheField>
    <cacheField name="ACTIVIDADES DE PROYECTO DE INVERSIÓN _x000a_( HITOS )" numFmtId="0">
      <sharedItems/>
    </cacheField>
    <cacheField name="TRAZADOR PRESUPUESTAL" numFmtId="0">
      <sharedItems containsBlank="1"/>
    </cacheField>
    <cacheField name="ENTREGABLE" numFmtId="0">
      <sharedItems/>
    </cacheField>
    <cacheField name="PROGRAMACIÓN NUMÉRICA DE LA ACTIVIDAD PROYECTO (VIGENCIA)" numFmtId="0">
      <sharedItems containsMixedTypes="1" containsNumber="1" containsInteger="1" minValue="0" maxValue="4"/>
    </cacheField>
    <cacheField name="FECHA DE INICIO DE LA ACTIVIDAD" numFmtId="0">
      <sharedItems containsNonDate="0" containsDate="1" containsBlank="1" containsMixedTypes="1" minDate="2024-08-01T00:00:00" maxDate="2024-08-16T00:00:00"/>
    </cacheField>
    <cacheField name="FECHA DE TERMINACIÓN DE LA ACTIVIDAD" numFmtId="0">
      <sharedItems containsNonDate="0" containsDate="1" containsBlank="1" containsMixedTypes="1" minDate="2024-11-15T00:00:00" maxDate="2025-01-01T00:00:00"/>
    </cacheField>
    <cacheField name="TIEMPO DE EJECUCIÓN_x000a_(número de días)" numFmtId="0">
      <sharedItems containsString="0" containsBlank="1" containsNumber="1" containsInteger="1" minValue="0" maxValue="152"/>
    </cacheField>
    <cacheField name="BENEFICIARIOS PROGRAMADOS" numFmtId="0">
      <sharedItems containsString="0" containsBlank="1" containsNumber="1" containsInteger="1" minValue="978560" maxValue="978560"/>
    </cacheField>
    <cacheField name="UNIDAD COMUNERA DE GOBIERNO A IMPACTAR" numFmtId="0">
      <sharedItems containsBlank="1"/>
    </cacheField>
    <cacheField name="NOMBRE DEL RESPONSABLE" numFmtId="0">
      <sharedItems containsBlank="1"/>
    </cacheField>
    <cacheField name="RIESGOS DEL PROYECTO " numFmtId="0">
      <sharedItems containsBlank="1" longText="1"/>
    </cacheField>
    <cacheField name="ACCIONES DE CONTROL DE LOS RIESGOS DE LOS PROYECTOS" numFmtId="0">
      <sharedItems containsBlank="1" longText="1"/>
    </cacheField>
    <cacheField name="¿REQUIERE CONTRATACIÓN?" numFmtId="0">
      <sharedItems containsBlank="1"/>
    </cacheField>
    <cacheField name="DESCRIPCIÓN DE LA ADQUISICIÓN ASOCIADA AL PROYECTO" numFmtId="0">
      <sharedItems containsBlank="1"/>
    </cacheField>
    <cacheField name="CUANTÍA ASIGNADA A LA CONTRATACIÓN" numFmtId="0">
      <sharedItems containsString="0" containsBlank="1" containsNumber="1" minValue="0" maxValue="1000000000"/>
    </cacheField>
    <cacheField name="MODALIDAD DE SELECCIÓN" numFmtId="0">
      <sharedItems containsBlank="1"/>
    </cacheField>
    <cacheField name="FUENTE DE RECURSOS" numFmtId="0">
      <sharedItems containsBlank="1"/>
    </cacheField>
    <cacheField name="FECHA DE INICIO DE CONTRATACIÓN" numFmtId="0">
      <sharedItems containsBlank="1"/>
    </cacheField>
    <cacheField name="APROPIACIÓN INICIAL_x000a_(en pesos)" numFmtId="0">
      <sharedItems containsString="0" containsBlank="1" containsNumber="1" containsInteger="1" minValue="0" maxValue="662669442"/>
    </cacheField>
    <cacheField name="APROPACIÓN DEFINITIVA POR PROYECTO" numFmtId="0">
      <sharedItems containsString="0" containsBlank="1" containsNumber="1" containsInteger="1" minValue="200905011" maxValue="9645685216"/>
    </cacheField>
    <cacheField name="EJECUCIÓN PRESUPUESTAL SEGÚN REGISTROS PRESUPUESTALES DE JUNIO A SEPTIEMBRE 30 DE 2024" numFmtId="0">
      <sharedItems containsString="0" containsBlank="1" containsNumber="1" containsInteger="1" minValue="0" maxValue="1840507653"/>
    </cacheField>
    <cacheField name="EJECUCIÓN PRESUPUESTAL SEGÚN GIROS DE JUNIO A SEPTIEMBRE 30 DE 2024" numFmtId="0">
      <sharedItems containsNonDate="0" containsString="0" containsBlank="1"/>
    </cacheField>
    <cacheField name="EJECUCIÓN PRESUPUESTAL SEGÚN GIROS DE OCTUBRE A DICIEMBRE 31 DE 2024" numFmtId="0">
      <sharedItems containsNonDate="0" containsString="0" containsBlank="1"/>
    </cacheField>
    <cacheField name="FUENTE DE FINANCIACIÓN" numFmtId="0">
      <sharedItems containsBlank="1"/>
    </cacheField>
    <cacheField name="RUBRO PRESUPUEST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3">
  <r>
    <x v="0"/>
    <x v="0"/>
    <s v="4.3.4."/>
    <s v="Implementar cinco (5) estratgias de eduucación ambiental (PRAES, IDAU, PROCEDA, SOCIOEDUCACIÓN, ICEA)"/>
    <x v="0"/>
    <n v="2024130010040"/>
    <s v="Fortalecer las capacidades locales para aumentar la participación de la ciudadanía en actividades de educación, investigación, cultura ambiental y apropiación social de conocimiento para protección y cuidado del ambiente en zonas urbanas distrito"/>
    <s v="Diseñar e implementar Estrategias de educación ambiental que promuevan la cultura ciudadana, acción social y participación ciudadana para del cuidado del ambiente"/>
    <s v="4 Documentos de lineamientos técnicos para la medición del impacto en la implementación de estrategias de educación ambiental"/>
    <n v="0.5"/>
    <s v="Acompañar a las instituciones educativas en los procesos de formulación e implementación de PRAES"/>
    <s v="N/A"/>
    <s v="Informe de la Gestión de acompaañmiento a Insttuciones Educativ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n v="662669442"/>
    <n v="662669442"/>
    <n v="44800000"/>
    <m/>
    <m/>
    <s v="Rendimientos Financieros"/>
    <m/>
  </r>
  <r>
    <x v="1"/>
    <x v="1"/>
    <m/>
    <m/>
    <x v="1"/>
    <m/>
    <m/>
    <m/>
    <m/>
    <m/>
    <s v="Realizar asistencia técnica para la formulación e implemetación de los PROCEDAS"/>
    <m/>
    <s v="Informde de asistencias técnicas a los PROCED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ntación de los procesos de  SOCIOEDUCACIÓN"/>
    <m/>
    <s v="Informde de asistencias técnicas a los Procesos de Socioeducación"/>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compañamiento técnico a las Instituciones de educación superior  en la formulación e implemetación de sus IDAU"/>
    <m/>
    <s v="Informes de Acompañamiento Técnico a los IDAU"/>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tación de los ICEA"/>
    <m/>
    <s v="Informes de Asistencia Técnica a los ICEA"/>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eventos y actividades de divulgación de las estrategias de educación ambiental en el Distrito"/>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Vincular a las comunidades para participar de manera activa en los procesos de investigación y monitoreo comunitario para la restauración en los ecosistemas "/>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s v="Elaborar cuatro (4) documentos de investigación para la gestión de la información y el conocimiento ambiental"/>
    <x v="1"/>
    <m/>
    <m/>
    <s v="Fortalecer las capacidades para la Investigación e Innovación y apropiación social del conocimiento en temas ambientales"/>
    <s v="4 Documentos de investigación realizados "/>
    <n v="0.2"/>
    <s v="Elaborar los documentos de investigación  y/o estudios sobre temas ambientale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eventos acádemicos para la apropiación del conocimiento sobre los temas investigado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alianzas con las universidades para adelantar trabajos de investigación en conjunto con los grupos y semilleros de investig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s v="Formular una (1) Política Pública de Educación Ambiental"/>
    <x v="1"/>
    <m/>
    <m/>
    <s v="Formular una Política Pública de Educación Ambiental que articulen la intervención territorial para promover la protección y cuidado del ambiente"/>
    <s v="1 Documento de Política elaborado (Política Púbica Distrital de Educación Ambiental)"/>
    <n v="0.3"/>
    <s v="Formular la politica pública de Educación Ambiental"/>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1"/>
    <x v="1"/>
    <m/>
    <m/>
    <x v="1"/>
    <m/>
    <m/>
    <m/>
    <m/>
    <m/>
    <s v="Gestionar la aprobación de la política pública en los espacios de concert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2"/>
    <x v="2"/>
    <s v="3.2.3"/>
    <s v="Consolidar sesenta (60) nuevos negocios verdes"/>
    <x v="2"/>
    <n v="2024130010063"/>
    <s v="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
    <s v="Incrementar el número de negocios verdes asesorados y consolidados en el Distrito de Cartagena"/>
    <s v="60 nuevos negocios verdes asesorados y consolidados"/>
    <n v="1"/>
    <s v="Realizar actividades de apoyo técnico y asesoría especializada, para emprendedores y empresarios interesados en desarrollar negocios verdes sostenibles."/>
    <s v="N/A"/>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actividades de apoyo técnico y asesoría especializada, para emprendedores y empresarios interesados en desarrollar negocios verdes sostenibles"/>
    <n v="32000000"/>
    <s v="Contratación directa."/>
    <s v="Recursos propios "/>
    <s v="Agosto de 2024"/>
    <n v="0"/>
    <n v="200905011"/>
    <n v="61500000"/>
    <m/>
    <m/>
    <s v="Multas y Sanciones"/>
    <m/>
  </r>
  <r>
    <x v="1"/>
    <x v="1"/>
    <m/>
    <m/>
    <x v="1"/>
    <m/>
    <m/>
    <m/>
    <m/>
    <m/>
    <s v="Realizar programas de capacitación para emprendedores y empresarios interesados en desarrollar negocios verdes sostenibles."/>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capacitaciones para emprendedores y empresarios interesados en desarrollar negocios verdes sostenibles."/>
    <n v="48000000"/>
    <s v="Contratación directa."/>
    <s v="Recursos propios "/>
    <s v="Agosto de 2024"/>
    <m/>
    <m/>
    <m/>
    <m/>
    <m/>
    <m/>
    <m/>
  </r>
  <r>
    <x v="1"/>
    <x v="1"/>
    <m/>
    <m/>
    <x v="1"/>
    <m/>
    <m/>
    <m/>
    <m/>
    <m/>
    <s v="Realizar ferias ambientales para la promoción de negocios verdes asesorados en el Establecimiento Público de Cartagena"/>
    <m/>
    <s v="Informe de planificación, ejecución e impacto de la Feria de Negocios Verde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Realizar acciones para la promoción de negocios verdes, economía circular, producción y consumo sostenible."/>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en la Oficina Asesora de Planeación del Establecimiento público ambiental de Cartagena como administrador de empresas en el marco del proyecto NEGOCIOS VERDES, ECONOMIA CIRCULAR, PRODUCCION Y CONSUMO SOSTENIBLE."/>
    <n v="20000000.870000001"/>
    <s v="Contratación directa."/>
    <s v="Recursos propios "/>
    <s v="Agosto de 2024"/>
    <m/>
    <m/>
    <m/>
    <m/>
    <m/>
    <m/>
    <m/>
  </r>
  <r>
    <x v="3"/>
    <x v="3"/>
    <s v="4.7.1"/>
    <s v="Restaurar 40 hectáreas de manglar en los cuerpos de agua del perímetro urbano del Distrito de Cartagena"/>
    <x v="3"/>
    <n v="2024130010066"/>
    <s v="Realizar una correcta gestión ambiental y del recurso hídrico para controlar la degradación y perdida de la biodiversidad y servicios ecosistémicos del manglar en el área urbana de cartagena. "/>
    <s v="Realizar la restauración ecológica de 40 Hectáreas de ecosistemas de manglar"/>
    <s v="Cuarenta (40) hectáreas de manglar recuperadas"/>
    <n v="1"/>
    <s v="Realizar la caracterización general y diagnóstico de las zonas a intervenir."/>
    <s v="N/A"/>
    <s v="Documento diagnóstico y caracterización de áreas de manglar a interveni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caracterización general y diagnóstico de las zonas a intervenir."/>
    <n v="162000000"/>
    <s v="Contratación directa."/>
    <s v="Recursos propios "/>
    <s v="Agosto de 2024"/>
    <n v="0"/>
    <n v="1623865915"/>
    <n v="0"/>
    <m/>
    <m/>
    <s v="Contribución Sector Eléctrico"/>
    <m/>
  </r>
  <r>
    <x v="1"/>
    <x v="1"/>
    <m/>
    <m/>
    <x v="1"/>
    <m/>
    <m/>
    <m/>
    <m/>
    <m/>
    <s v="Realizar actividades de limpieza de raíces y mantenimiento de especies de manglar. "/>
    <m/>
    <s v="Documento tecnico de informe de limpieza de raíces de manglar / Informe de avance de contrato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limpieza de raíces y mantenimiento de especies de manglar. "/>
    <n v="658000000"/>
    <s v="Contratación directa."/>
    <s v="Recursos propios "/>
    <s v="Agosto de 2024"/>
    <m/>
    <m/>
    <m/>
    <m/>
    <m/>
    <m/>
    <m/>
  </r>
  <r>
    <x v="1"/>
    <x v="1"/>
    <m/>
    <m/>
    <x v="1"/>
    <m/>
    <m/>
    <m/>
    <m/>
    <m/>
    <s v="Implementar parcelas de monitoreo u otras estrategias para la recolección y generación de información necesaria, según las especificaciones de la plataforma SIGMA y cargue de datos e la plataforma"/>
    <m/>
    <s v="Informe técnico de implementación de estrategias para la recolección y generación de información para plataforma SIGM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Identifcación y diseño de estrategia para la recolección de información de acuerdo con lo requerido en la plataforma SIGMA."/>
    <n v="200000000"/>
    <s v="Contratación directa."/>
    <s v="Recursos propios "/>
    <s v="Agosto de 2024"/>
    <m/>
    <m/>
    <m/>
    <m/>
    <m/>
    <m/>
    <m/>
  </r>
  <r>
    <x v="1"/>
    <x v="1"/>
    <m/>
    <m/>
    <x v="1"/>
    <m/>
    <m/>
    <m/>
    <m/>
    <m/>
    <s v="Ejecutar acciones tendientes a la implementación de instrumentos de ordenación del manglar."/>
    <m/>
    <s v="Evidencias de la Contratación del Servicio_x000a_Informe de zonificación del manglar"/>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sesoría y/o consultoría para la identificación e implementación de instrumentos de ordenación del manglar"/>
    <n v="100000000"/>
    <s v="Contratación directa."/>
    <s v="Recursos propios "/>
    <s v="Agosto de 2024"/>
    <m/>
    <m/>
    <m/>
    <m/>
    <m/>
    <m/>
    <m/>
  </r>
  <r>
    <x v="1"/>
    <x v="1"/>
    <m/>
    <m/>
    <x v="1"/>
    <m/>
    <m/>
    <m/>
    <m/>
    <m/>
    <s v="Generar informes de calidad del Manglar"/>
    <m/>
    <s v="Informe técnico de Calidad del Mangla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generar informes de calidad del manglar "/>
    <n v="40000000"/>
    <s v="Contratación directa."/>
    <s v="Recursos propios "/>
    <s v="Agosto de 2024"/>
    <m/>
    <m/>
    <m/>
    <m/>
    <m/>
    <m/>
    <m/>
  </r>
  <r>
    <x v="1"/>
    <x v="1"/>
    <m/>
    <m/>
    <x v="1"/>
    <m/>
    <m/>
    <m/>
    <m/>
    <m/>
    <s v="Divulgar y socializar el objetivo y resultados del proyecto."/>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0000000"/>
    <s v="Contratación directa."/>
    <s v="Recursos propios "/>
    <s v="Agosto de 2024"/>
    <m/>
    <m/>
    <m/>
    <m/>
    <m/>
    <m/>
    <m/>
  </r>
  <r>
    <x v="4"/>
    <x v="4"/>
    <s v="5.2.1."/>
    <s v="Implementar tres (3) herramientas tecnológicas para el uso, apropiación y fortalecimiento institucional"/>
    <x v="4"/>
    <n v="2024130010068"/>
    <s v="Aumentar la eficiencia, transparencia, y capacidad de respuesta del establecimiento público ambiental en el cumplimiento de sus funciones y en la prestación del servicio a la población del perímetro urbano del distrito de cartagena de indias."/>
    <s v="Implementar herramientas Tecnológicas para el uso, apropiación y fortalecimiento institucional implementadas en el Establecimiento Público Ambiental"/>
    <s v="Servicios tecnológicos para el sistema de información ambiental "/>
    <n v="0.3"/>
    <s v="Adquirir hardware, software, suministros y otros equipos tecnológicos requeridos para el buen funcionamiento de los sistemas de Información de la entidad"/>
    <s v="N/A"/>
    <s v="Evidencias de la adquisición de hardware y software"/>
    <n v="1"/>
    <d v="2024-08-15T00:00:00"/>
    <d v="2024-11-15T00:00:00"/>
    <n v="92"/>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dquisición de herramienta ARCGIS y actualización de software financiero"/>
    <n v="60000000"/>
    <s v="Contratación directa."/>
    <s v="Recursos propios "/>
    <s v="Agosto de 2024"/>
    <n v="0"/>
    <n v="979004144"/>
    <n v="281200000"/>
    <m/>
    <m/>
    <s v="Rendimientos Financieros_x000a_Otras Tasas y Derechos Administrativos_x000a_Sector Eléctrico_x000a_ICLD"/>
    <m/>
  </r>
  <r>
    <x v="1"/>
    <x v="1"/>
    <m/>
    <m/>
    <x v="1"/>
    <m/>
    <m/>
    <m/>
    <m/>
    <m/>
    <s v="Implementar herramientas tecnológicas para el uso, apropiación y fortalecimiento institucional en el Establecimiento Público Ambiental de Cartagena"/>
    <m/>
    <s v="Evidencias de la formación, implementación y uso de las herramientas"/>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para la Implementacion de herramientas tecnológicas en el Establecimiento Público Ambiental de Cartagena"/>
    <m/>
    <s v="Contratación directa."/>
    <s v="Recursos propios "/>
    <s v="Agosto de 2024"/>
    <m/>
    <m/>
    <m/>
    <m/>
    <m/>
    <m/>
    <m/>
  </r>
  <r>
    <x v="1"/>
    <x v="1"/>
    <m/>
    <s v="Implementar cuatro (4) documentos de diagnóstico e implementación del Modelo Integrado de Planeación y Gestión – MIPG"/>
    <x v="1"/>
    <m/>
    <m/>
    <s v="Implementar el Modelo Integrado de Planeación y Gestión en el Establecimiento Público Ambiental de Cartagena"/>
    <s v="Documentos de estudios técnicos para la planificación sectorial y la gestión ambiental"/>
    <n v="0.7"/>
    <s v="Implementar el Modelo Integrado de Planeación y Gestión - MIPG - en el Establecimiento Público Ambiental de Cartagena"/>
    <m/>
    <s v="Informe de gestión trimestral y anual de avance en la implementación de los requisitos de la política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tendiente a la implementación del MODELO INTEGRADO DE PLANEACION Y GESTION – MIPG en el Establecimiento Público Ambiental de Cartagena"/>
    <n v="540000000"/>
    <s v="Contratación directa."/>
    <s v="Recursos propios "/>
    <s v="Agosto de 2024"/>
    <m/>
    <m/>
    <m/>
    <m/>
    <m/>
    <m/>
    <m/>
  </r>
  <r>
    <x v="1"/>
    <x v="1"/>
    <m/>
    <m/>
    <x v="1"/>
    <m/>
    <m/>
    <m/>
    <m/>
    <m/>
    <s v="Actualización de la Plataforma Estratégica de EPA Cartagena y análisis de cargas laboral"/>
    <m/>
    <s v="Evidencias de la contratación de la consultoría_x000a_Resultados del estudio"/>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ía para la actualización de la Plataforma Estratégica de EPA Cartagena y análisis de cargas laboral"/>
    <n v="70000000"/>
    <s v="Contratación directa."/>
    <s v="Recursos propios "/>
    <s v="Agosto de 2024"/>
    <m/>
    <m/>
    <m/>
    <m/>
    <m/>
    <m/>
    <m/>
  </r>
  <r>
    <x v="1"/>
    <x v="1"/>
    <m/>
    <m/>
    <x v="1"/>
    <m/>
    <m/>
    <m/>
    <m/>
    <m/>
    <s v="Implementar el Plan Integral de Gestión Ambiental - PIGA - en el Establecimiento Publico Ambiental de Cartagena"/>
    <m/>
    <s v="Plan de Trabajo Implementación del PIGA_x000a__x000a_Informe de trimestral y anual de avance en la ejecución de acciones para la implementación del PIG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ación de prestación de servicios para la Implementar el Plan Integral de Gestión Ambiental - PIGA - en el Establecimiento Publico Ambiental de Cartagena"/>
    <n v="25998530"/>
    <s v="Contratación directa."/>
    <s v="Recursos propios "/>
    <s v="Agosto de 2024"/>
    <m/>
    <m/>
    <m/>
    <m/>
    <m/>
    <m/>
    <m/>
  </r>
  <r>
    <x v="5"/>
    <x v="5"/>
    <s v="4.4.1."/>
    <s v="Elaborar seis (6) documentos de lineamientos técnicos para determinantes ambientales"/>
    <x v="5"/>
    <n v="2024130010071"/>
    <s v="Realizar un adecuado ordenamiento territorial ambiental que reduzca los patrones insostenibles de ocupación del territorio, el deterioro del patrimonio natural, la biodiversidad y los servicios ecosistémicos."/>
    <s v="Realizar un adecuado ordenamiento territorial ambiental que reduzca los patrones insostenibles de ocupación del territorio, el deterioro del patrimonio natural, la biodiversidad y los servicios ecosistémicos"/>
    <s v="6 Documentos de lineamientos técnicos para la evaluación de los recursos naturales elaborados"/>
    <n v="1"/>
    <s v="Identificación de las áreas de estudio a investigar"/>
    <s v="N/A"/>
    <s v="SIN DEFINIR"/>
    <s v="SIN DEFINIR"/>
    <m/>
    <m/>
    <m/>
    <m/>
    <m/>
    <m/>
    <m/>
    <m/>
    <m/>
    <m/>
    <m/>
    <m/>
    <m/>
    <m/>
    <m/>
    <m/>
    <m/>
    <m/>
    <m/>
    <m/>
    <m/>
  </r>
  <r>
    <x v="1"/>
    <x v="1"/>
    <m/>
    <m/>
    <x v="1"/>
    <m/>
    <m/>
    <m/>
    <m/>
    <m/>
    <s v="Realización de  los estudios y construcción de las fichas de las determinantes ambientales"/>
    <m/>
    <s v="SIN DEFINIR"/>
    <s v="SIN DEFINIR"/>
    <m/>
    <m/>
    <m/>
    <m/>
    <m/>
    <m/>
    <m/>
    <m/>
    <m/>
    <m/>
    <m/>
    <m/>
    <m/>
    <m/>
    <m/>
    <m/>
    <m/>
    <m/>
    <m/>
    <m/>
    <m/>
  </r>
  <r>
    <x v="1"/>
    <x v="1"/>
    <m/>
    <m/>
    <x v="1"/>
    <m/>
    <m/>
    <m/>
    <m/>
    <m/>
    <s v="Seguimiento y adopción de las determinantes ambientales"/>
    <m/>
    <s v="SIN DEFINIR"/>
    <s v="SIN DEFINIR"/>
    <m/>
    <m/>
    <m/>
    <m/>
    <m/>
    <m/>
    <m/>
    <m/>
    <m/>
    <m/>
    <m/>
    <m/>
    <m/>
    <m/>
    <m/>
    <m/>
    <m/>
    <m/>
    <m/>
    <m/>
    <m/>
  </r>
  <r>
    <x v="6"/>
    <x v="6"/>
    <s v="4.3.3."/>
    <s v="Crear y poner en funcionamiento un (1) Centro Inteligente para el Monitoreo Ambiental de Cartagena"/>
    <x v="6"/>
    <n v="2024130010074"/>
    <s v="Mejorar la consolidación, visualización y análisis de la información recolectada durante el monitoreo y vigilancia de los activos ambientales en el distrito de Cartagena a través de la implementación del Centro Inteligente de Monitoreo Ambiental"/>
    <s v="Mejorar la consolidación, visualización y análisis de la información recolectada durante el monitoreo y vigilancia de los activos ambientales en el distrito de Cartagena a través de la implementación del Centro Inteligente de Monitoreo Ambiental"/>
    <s v="1 Sistema de información implementado"/>
    <n v="1"/>
    <s v="Identificar fuentes de información ambiental generadas al interior de la Entidad"/>
    <s v="N/A"/>
    <s v="SIN DEFINIR"/>
    <s v="SIN DEFINIR"/>
    <m/>
    <m/>
    <m/>
    <m/>
    <m/>
    <m/>
    <m/>
    <m/>
    <m/>
    <m/>
    <m/>
    <m/>
    <m/>
    <m/>
    <m/>
    <m/>
    <m/>
    <m/>
    <m/>
    <m/>
    <m/>
  </r>
  <r>
    <x v="1"/>
    <x v="1"/>
    <m/>
    <m/>
    <x v="1"/>
    <m/>
    <m/>
    <m/>
    <m/>
    <m/>
    <s v="Definir los criterios para la consolidación de la información ambiental y socializarlos en la Entidad"/>
    <m/>
    <s v="SIN DEFINIR"/>
    <s v="SIN DEFINIR"/>
    <m/>
    <m/>
    <m/>
    <m/>
    <m/>
    <m/>
    <m/>
    <m/>
    <m/>
    <m/>
    <m/>
    <m/>
    <m/>
    <m/>
    <m/>
    <m/>
    <m/>
    <m/>
    <m/>
    <m/>
    <m/>
  </r>
  <r>
    <x v="1"/>
    <x v="1"/>
    <m/>
    <m/>
    <x v="1"/>
    <m/>
    <m/>
    <m/>
    <m/>
    <m/>
    <s v="Desarrollar base de datos de indicadores y subsistemas de información que deben ser alimentados por EPA Cartagena"/>
    <m/>
    <s v="SIN DEFINIR"/>
    <s v="SIN DEFINIR"/>
    <m/>
    <m/>
    <m/>
    <m/>
    <m/>
    <m/>
    <m/>
    <m/>
    <m/>
    <m/>
    <m/>
    <m/>
    <m/>
    <m/>
    <m/>
    <m/>
    <m/>
    <m/>
    <m/>
    <m/>
    <m/>
  </r>
  <r>
    <x v="1"/>
    <x v="1"/>
    <m/>
    <m/>
    <x v="1"/>
    <m/>
    <m/>
    <m/>
    <m/>
    <m/>
    <s v="Implementar acciones para la operación del Centro Inteligente de Monitoreo Ambiental del Distrito de Cartagena de Indias"/>
    <m/>
    <s v="SIN DEFINIR"/>
    <s v="SIN DEFINIR"/>
    <m/>
    <m/>
    <m/>
    <m/>
    <m/>
    <m/>
    <m/>
    <m/>
    <m/>
    <m/>
    <m/>
    <m/>
    <m/>
    <m/>
    <m/>
    <m/>
    <m/>
    <m/>
    <m/>
    <m/>
    <m/>
  </r>
  <r>
    <x v="1"/>
    <x v="1"/>
    <m/>
    <m/>
    <x v="1"/>
    <m/>
    <m/>
    <m/>
    <m/>
    <m/>
    <s v="Diseñar, desarrollar  e implementar el Sistema de Información para el monitoreo Ambiental"/>
    <m/>
    <s v="SIN DEFINIR"/>
    <s v="SIN DEFINIR"/>
    <m/>
    <m/>
    <m/>
    <m/>
    <m/>
    <m/>
    <m/>
    <m/>
    <m/>
    <m/>
    <m/>
    <m/>
    <m/>
    <m/>
    <m/>
    <m/>
    <m/>
    <m/>
    <m/>
    <m/>
    <m/>
  </r>
  <r>
    <x v="1"/>
    <x v="1"/>
    <m/>
    <m/>
    <x v="1"/>
    <m/>
    <m/>
    <m/>
    <m/>
    <m/>
    <s v="Adquirir equipos tecnológicos y software para la puesta en marcha del Centro Inteligente de Monitoreo Ambiental"/>
    <m/>
    <s v="SIN DEFINIR"/>
    <s v="SIN DEFINIR"/>
    <m/>
    <m/>
    <m/>
    <m/>
    <m/>
    <m/>
    <m/>
    <m/>
    <m/>
    <m/>
    <m/>
    <m/>
    <m/>
    <m/>
    <m/>
    <m/>
    <m/>
    <m/>
    <m/>
    <m/>
    <m/>
  </r>
  <r>
    <x v="1"/>
    <x v="1"/>
    <m/>
    <m/>
    <x v="1"/>
    <m/>
    <m/>
    <m/>
    <m/>
    <m/>
    <s v="Elaborar mapa de ruido de la localidad 3"/>
    <m/>
    <s v="SIN DEFINIR"/>
    <s v="SIN DEFINIR"/>
    <m/>
    <m/>
    <m/>
    <m/>
    <m/>
    <m/>
    <m/>
    <m/>
    <m/>
    <m/>
    <m/>
    <m/>
    <m/>
    <m/>
    <m/>
    <m/>
    <m/>
    <m/>
    <m/>
    <m/>
    <m/>
  </r>
  <r>
    <x v="6"/>
    <x v="6"/>
    <s v="4.3.3."/>
    <s v="Implementar dos (2) estaciones de monitoreo de la calidad del aire"/>
    <x v="7"/>
    <n v="2024130010077"/>
    <s v="Fortalecer técnica y operativamente el sistema del Sistema de Vigilancia de la Calidad del Aire (SVCA) del distrito de Cartagena"/>
    <s v="Fortalecer técnica y operativamente el sistema del Sistema de Vigilancia de la Calidad del Aire (SVCA) del distrito de Cartagena"/>
    <s v="2 Estaciones para el monitoreo de la calidad del aire implementadas "/>
    <n v="1"/>
    <s v="Elaborar el estudio de rediseño del Sistema de Vigilancia de la Calidad del Aire (SVCA)"/>
    <s v="N/A"/>
    <s v="SIN DEFINIR"/>
    <s v="SIN DEFINIR"/>
    <m/>
    <m/>
    <m/>
    <m/>
    <m/>
    <m/>
    <m/>
    <m/>
    <m/>
    <m/>
    <m/>
    <m/>
    <m/>
    <m/>
    <m/>
    <m/>
    <m/>
    <m/>
    <m/>
    <m/>
    <m/>
  </r>
  <r>
    <x v="1"/>
    <x v="1"/>
    <m/>
    <m/>
    <x v="1"/>
    <m/>
    <m/>
    <m/>
    <m/>
    <m/>
    <s v="Elaborar el programa de mantenimiento preventivo y correctivo del SVCA"/>
    <m/>
    <s v="SIN DEFINIR"/>
    <s v="SIN DEFINIR"/>
    <m/>
    <m/>
    <m/>
    <m/>
    <m/>
    <m/>
    <m/>
    <m/>
    <m/>
    <m/>
    <m/>
    <m/>
    <m/>
    <m/>
    <m/>
    <m/>
    <m/>
    <m/>
    <m/>
    <m/>
    <m/>
  </r>
  <r>
    <x v="1"/>
    <x v="1"/>
    <m/>
    <m/>
    <x v="1"/>
    <m/>
    <m/>
    <m/>
    <m/>
    <m/>
    <s v="Implementar herramientas tecnológicas  para análisis de datos del SVCA"/>
    <m/>
    <s v="SIN DEFINIR"/>
    <s v="SIN DEFINIR"/>
    <m/>
    <m/>
    <m/>
    <m/>
    <m/>
    <m/>
    <m/>
    <m/>
    <m/>
    <m/>
    <m/>
    <m/>
    <m/>
    <m/>
    <m/>
    <m/>
    <m/>
    <m/>
    <m/>
    <m/>
    <m/>
  </r>
  <r>
    <x v="1"/>
    <x v="1"/>
    <m/>
    <m/>
    <x v="1"/>
    <m/>
    <m/>
    <m/>
    <m/>
    <m/>
    <s v="Cofinanciación del proyecto MEJORAMIENTO TÉCNICO Y TECNOLÓGICO DEL SISTEMA DE VIGILANCIA DE LA CALIDAD DEL AIRE DE CARTAGENA, BOLIVAR"/>
    <m/>
    <s v="SIN DEFINIR"/>
    <s v="SIN DEFINIR"/>
    <m/>
    <m/>
    <m/>
    <m/>
    <m/>
    <m/>
    <m/>
    <m/>
    <m/>
    <m/>
    <m/>
    <m/>
    <m/>
    <m/>
    <m/>
    <m/>
    <m/>
    <m/>
    <m/>
    <m/>
    <m/>
  </r>
  <r>
    <x v="1"/>
    <x v="1"/>
    <m/>
    <m/>
    <x v="1"/>
    <m/>
    <m/>
    <m/>
    <m/>
    <m/>
    <s v="Comprar equipos analizadores de la calidad del aire y estaciones meteorológicas"/>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Participar en la Mesa Técnica Distrital de Calidad de Aire y Ruido Urbano"/>
    <m/>
    <s v="SIN DEFINIR"/>
    <s v="SIN DEFINIR"/>
    <m/>
    <m/>
    <m/>
    <m/>
    <m/>
    <m/>
    <m/>
    <m/>
    <m/>
    <m/>
    <m/>
    <m/>
    <m/>
    <m/>
    <m/>
    <m/>
    <m/>
    <m/>
    <m/>
    <m/>
    <m/>
  </r>
  <r>
    <x v="1"/>
    <x v="1"/>
    <m/>
    <m/>
    <x v="1"/>
    <m/>
    <m/>
    <m/>
    <m/>
    <m/>
    <s v="Implementar acciones para la Operación del SVCA"/>
    <m/>
    <s v="SIN DEFINIR"/>
    <s v="SIN DEFINIR"/>
    <m/>
    <m/>
    <m/>
    <m/>
    <m/>
    <m/>
    <m/>
    <m/>
    <m/>
    <m/>
    <m/>
    <m/>
    <m/>
    <m/>
    <m/>
    <m/>
    <m/>
    <m/>
    <m/>
    <m/>
    <m/>
  </r>
  <r>
    <x v="7"/>
    <x v="7"/>
    <s v="4.3.2."/>
    <s v="Plantar trescientos mil (30.000) árboles en el Distrito"/>
    <x v="8"/>
    <n v="2024130010079"/>
    <s v="Aumentar el índice de árboles por habitantes en el Distrito de Cartagena y construir un centro de atención integral y especializada para la atención de la fauna silvestre del Distrito de Cartagena"/>
    <s v="Aumentar el índice de árboles sembrados por habitante del Distrito de Cartagena, a través de la ampliación del sistema de arbolado urbano existente"/>
    <s v="300.000 árboles sembrados en el Distrito de Cartagena"/>
    <n v="0.5"/>
    <s v="Determinar sitios de siembra de árboles"/>
    <s v="N/A"/>
    <s v="SIN DEFINIR"/>
    <s v="SIN DEFINIR"/>
    <m/>
    <m/>
    <m/>
    <m/>
    <m/>
    <m/>
    <m/>
    <m/>
    <m/>
    <m/>
    <m/>
    <m/>
    <m/>
    <m/>
    <m/>
    <m/>
    <m/>
    <m/>
    <m/>
    <m/>
    <m/>
  </r>
  <r>
    <x v="1"/>
    <x v="1"/>
    <m/>
    <m/>
    <x v="1"/>
    <m/>
    <m/>
    <m/>
    <m/>
    <m/>
    <s v="Planificar las siembras"/>
    <m/>
    <s v="SIN DEFINIR"/>
    <s v="SIN DEFINIR"/>
    <m/>
    <m/>
    <m/>
    <m/>
    <m/>
    <m/>
    <m/>
    <m/>
    <m/>
    <m/>
    <m/>
    <m/>
    <m/>
    <m/>
    <m/>
    <m/>
    <m/>
    <m/>
    <m/>
    <m/>
    <m/>
  </r>
  <r>
    <x v="1"/>
    <x v="1"/>
    <m/>
    <m/>
    <x v="1"/>
    <m/>
    <m/>
    <m/>
    <m/>
    <m/>
    <s v="Ejecutar las siembras con apoyo de comunidades y demás actores públicos y/o privados"/>
    <m/>
    <s v="SIN DEFINIR"/>
    <s v="SIN DEFINIR"/>
    <m/>
    <m/>
    <m/>
    <m/>
    <m/>
    <m/>
    <m/>
    <m/>
    <m/>
    <m/>
    <m/>
    <m/>
    <m/>
    <m/>
    <m/>
    <m/>
    <m/>
    <m/>
    <m/>
    <m/>
    <m/>
  </r>
  <r>
    <x v="1"/>
    <x v="1"/>
    <m/>
    <m/>
    <x v="1"/>
    <m/>
    <m/>
    <m/>
    <m/>
    <m/>
    <s v="Implementar programas de Educación y sensibilización ambiental para la apropiación de la importancia y la correspondabilidad en las actividades de siembra"/>
    <m/>
    <s v="SIN DEFINIR"/>
    <s v="SIN DEFINIR"/>
    <m/>
    <m/>
    <m/>
    <m/>
    <m/>
    <m/>
    <m/>
    <m/>
    <m/>
    <m/>
    <m/>
    <m/>
    <m/>
    <m/>
    <m/>
    <m/>
    <m/>
    <m/>
    <m/>
    <m/>
    <m/>
  </r>
  <r>
    <x v="1"/>
    <x v="1"/>
    <m/>
    <m/>
    <x v="1"/>
    <m/>
    <m/>
    <m/>
    <m/>
    <m/>
    <s v="Implementar acciones para el mantenimiento del Sistema de Arbolado"/>
    <m/>
    <s v="SIN DEFINIR"/>
    <s v="SIN DEFINIR"/>
    <m/>
    <m/>
    <m/>
    <m/>
    <m/>
    <m/>
    <m/>
    <m/>
    <m/>
    <m/>
    <m/>
    <m/>
    <m/>
    <m/>
    <m/>
    <m/>
    <m/>
    <m/>
    <m/>
    <m/>
    <m/>
  </r>
  <r>
    <x v="1"/>
    <x v="7"/>
    <s v="4.3.2."/>
    <s v="Construir y dotar un (0,25) Centro de Atención y Valoración de Fauna Silvestre nuevo"/>
    <x v="1"/>
    <m/>
    <m/>
    <s v="Construir y dotar un nuevo centro de atención y valoración de fauna silvestre con el fin de ampliar la cobertura y_x000a_condiciones de atención existentes"/>
    <s v="1 Centro de Atención y Valoración de Fauna Silvestre construído y dotado"/>
    <n v="0.5"/>
    <s v="Determinar ubicación del centro de atención y valoración de fauna silvestre"/>
    <m/>
    <s v="SIN DEFINIR"/>
    <s v="SIN DEFINIR"/>
    <m/>
    <m/>
    <m/>
    <m/>
    <m/>
    <m/>
    <m/>
    <m/>
    <m/>
    <m/>
    <m/>
    <m/>
    <m/>
    <m/>
    <m/>
    <m/>
    <m/>
    <m/>
    <m/>
    <m/>
    <m/>
  </r>
  <r>
    <x v="1"/>
    <x v="1"/>
    <m/>
    <m/>
    <x v="1"/>
    <m/>
    <m/>
    <m/>
    <m/>
    <m/>
    <s v="Diseñar el nuevo centro de atención de valoración de fauna silvestre"/>
    <m/>
    <s v="SIN DEFINIR"/>
    <s v="SIN DEFINIR"/>
    <m/>
    <m/>
    <m/>
    <m/>
    <m/>
    <m/>
    <m/>
    <m/>
    <m/>
    <m/>
    <m/>
    <m/>
    <m/>
    <m/>
    <m/>
    <m/>
    <m/>
    <m/>
    <m/>
    <m/>
    <m/>
  </r>
  <r>
    <x v="1"/>
    <x v="1"/>
    <m/>
    <m/>
    <x v="1"/>
    <m/>
    <m/>
    <m/>
    <m/>
    <m/>
    <s v="Construir el nuevo centro de atención y valoración de fauna silvestre"/>
    <m/>
    <s v="SIN DEFINIR"/>
    <s v="SIN DEFINIR"/>
    <m/>
    <m/>
    <m/>
    <m/>
    <m/>
    <m/>
    <m/>
    <m/>
    <m/>
    <m/>
    <m/>
    <m/>
    <m/>
    <m/>
    <m/>
    <m/>
    <m/>
    <m/>
    <m/>
    <m/>
    <m/>
  </r>
  <r>
    <x v="1"/>
    <x v="1"/>
    <m/>
    <m/>
    <x v="1"/>
    <m/>
    <m/>
    <m/>
    <m/>
    <m/>
    <s v="Dotar el centro de atención y valoración de fauna silvestre"/>
    <m/>
    <s v="SIN DEFINIR"/>
    <s v="SIN DEFINIR"/>
    <m/>
    <m/>
    <m/>
    <m/>
    <m/>
    <m/>
    <m/>
    <m/>
    <m/>
    <m/>
    <m/>
    <m/>
    <m/>
    <m/>
    <m/>
    <m/>
    <m/>
    <m/>
    <m/>
    <m/>
    <m/>
  </r>
  <r>
    <x v="1"/>
    <x v="1"/>
    <m/>
    <m/>
    <x v="1"/>
    <m/>
    <m/>
    <m/>
    <m/>
    <m/>
    <s v="Realizar acciones para la operación del Centro de Atención y Valoración de fauna Silvestre"/>
    <m/>
    <s v="SIN DEFINIR"/>
    <s v="SIN DEFINIR"/>
    <m/>
    <m/>
    <m/>
    <m/>
    <m/>
    <m/>
    <m/>
    <m/>
    <m/>
    <m/>
    <m/>
    <m/>
    <m/>
    <m/>
    <m/>
    <m/>
    <m/>
    <m/>
    <m/>
    <m/>
    <m/>
  </r>
  <r>
    <x v="8"/>
    <x v="8"/>
    <s v="4.7.4."/>
    <s v="Recuperar diez (10) afluentes principales que derivan en la Ciénaga de la Virgen"/>
    <x v="9"/>
    <n v="2024130010082"/>
    <s v="Recuperar ambientalmente los ecosistemas y el recurso hídrico de la ciénaga de la virgen y su área de influencia"/>
    <s v="Recuperar los Ecosistemas Acuáticos y Terrestres en la Ciénaga de la Virgen y su Área de Influencia"/>
    <s v="Obras para reducir el riesgo de avenidas torrenciales"/>
    <m/>
    <s v="Realizar la revisión y diagnóstico para la limpieza de los descoles de los afluentes principales que derivan en la Ciénaga de la Virgen"/>
    <s v="N/A"/>
    <s v="Informe de revisión y diagnóstico y/o estudios previos para la contratación de la actividad"/>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y mantenimiento de los descoles de los afluentes principales que derivan en la Ciénaga de la Virgen"/>
    <n v="800000000"/>
    <s v="Contratación directa."/>
    <s v="Recursos propios "/>
    <s v="Agosto de 2024"/>
    <n v="0"/>
    <n v="9645685216"/>
    <n v="1840507653"/>
    <m/>
    <m/>
    <s v="Contribución Sector Eléctrico_x000a_Sobretasa Ambiental_x000a_Otras Tasas y Derechos Administrativos_x000a_"/>
    <m/>
  </r>
  <r>
    <x v="1"/>
    <x v="1"/>
    <m/>
    <m/>
    <x v="1"/>
    <m/>
    <m/>
    <m/>
    <m/>
    <m/>
    <s v="Ejecutar actividades de limpieza de raíces y mantenimiento de la Ciénaga de la Virgen y su área de Influencia"/>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de raíces y mantenimiento de la Ciénaga de la Virgen y su área de Influencia"/>
    <n v="100000000"/>
    <s v="Contratación directa."/>
    <s v="Recursos propios "/>
    <s v="Agosto de 2024"/>
    <m/>
    <m/>
    <m/>
    <m/>
    <m/>
    <m/>
    <m/>
  </r>
  <r>
    <x v="1"/>
    <x v="1"/>
    <m/>
    <m/>
    <x v="1"/>
    <m/>
    <m/>
    <m/>
    <m/>
    <m/>
    <s v="Realizar actividades de control y seguimiento de los tensores ambientales de la Ciénaga de la Virge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venio interadministrativo EPA - Unicartagena"/>
    <n v="1000000000"/>
    <s v="Contratación directa."/>
    <s v="Recursos propios "/>
    <s v="Agosto de 2024"/>
    <m/>
    <m/>
    <m/>
    <m/>
    <m/>
    <m/>
    <m/>
  </r>
  <r>
    <x v="1"/>
    <x v="1"/>
    <m/>
    <m/>
    <x v="1"/>
    <m/>
    <m/>
    <m/>
    <m/>
    <m/>
    <s v="Realizar análisis Fisico químico de la calidad del Recurso Hídrico y de los vertimientos realizados a la Ciénaga de la Virgen"/>
    <m/>
    <s v="Evidencias de la contratación del servicio _x000a_Informes de calidad del agua según muestras"/>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Lancha Transporte acuatico para realización de monitoreos"/>
    <n v="80000000"/>
    <s v="Contratación directa."/>
    <s v="Recursos propios "/>
    <s v="Agosto de 2024"/>
    <m/>
    <m/>
    <m/>
    <m/>
    <m/>
    <m/>
    <m/>
  </r>
  <r>
    <x v="1"/>
    <x v="1"/>
    <m/>
    <m/>
    <x v="1"/>
    <m/>
    <m/>
    <m/>
    <m/>
    <m/>
    <s v="Divulgar y socializar el objetivo y sus resultados."/>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100800000"/>
    <s v="Contratación directa."/>
    <s v="Recursos propios "/>
    <s v="Agosto de 2024"/>
    <m/>
    <m/>
    <m/>
    <m/>
    <m/>
    <m/>
    <m/>
  </r>
  <r>
    <x v="1"/>
    <x v="8"/>
    <s v="4.7.4."/>
    <s v="Desarrollar dos (2) proyectos de mejoramiento del Sistema Estabilizador de Mareas "/>
    <x v="1"/>
    <m/>
    <m/>
    <s v="Establecer acciones de conservación de ecosistemas naturales, flora y fauna silvestre, en los cuerpos de agua del Distrito de Cartagena"/>
    <s v="Obras para la prevención y control de inundaciones – Elementos de BEM"/>
    <m/>
    <s v="Diagnóstico del Sistema Bocana estabilizadora de Mareas BEM, Pescante de Laguna de Chambacú y su Centro de Información"/>
    <m/>
    <s v="Evidencias de la contratación del servicio _x000a_Informes de Diagnóstico realizado"/>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el Diagnóstico del Sistema Bocana estabilizadora de Mareas BEM, Pescante de Laguna de Chambacú y su Centro de Información"/>
    <n v="100000000"/>
    <s v="Contratación directa."/>
    <s v="Recursos propios "/>
    <s v="Agosto de 2024"/>
    <m/>
    <m/>
    <m/>
    <m/>
    <m/>
    <m/>
    <m/>
  </r>
  <r>
    <x v="1"/>
    <x v="1"/>
    <m/>
    <m/>
    <x v="1"/>
    <m/>
    <m/>
    <m/>
    <m/>
    <m/>
    <s v="Diseñar, implementar y poner en marcha el Laboratorio Ambiental Bocana"/>
    <m/>
    <s v="Documento de Informe Trimestral y anual de Avance en la implementación de acciones para el diseño y puesta en marcha del Laborarorio_x000a_Evidencias de las contrataciones, convenios y otros."/>
    <n v="4"/>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Diseño arquitectonico, y adecuación civil y fisica de la Bocana"/>
    <n v="1000000000"/>
    <s v="Contratación directa."/>
    <s v="Recursos propios "/>
    <s v="Agosto de 2024"/>
    <m/>
    <m/>
    <m/>
    <m/>
    <m/>
    <m/>
    <m/>
  </r>
  <r>
    <x v="1"/>
    <x v="1"/>
    <m/>
    <m/>
    <x v="1"/>
    <m/>
    <m/>
    <m/>
    <m/>
    <m/>
    <s v="Adquisición y mantenimiento de equipos y suministros para la operatividad de BEM"/>
    <m/>
    <s v="Evidencias de las contratacione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mpra y suministro de equipos para la operatividad del Sistema BEM"/>
    <n v="50000000"/>
    <s v="Contratación directa."/>
    <s v="Recursos propios "/>
    <s v="Agosto de 2024"/>
    <m/>
    <m/>
    <m/>
    <m/>
    <m/>
    <m/>
    <m/>
  </r>
  <r>
    <x v="1"/>
    <x v="1"/>
    <m/>
    <m/>
    <x v="1"/>
    <m/>
    <m/>
    <m/>
    <m/>
    <m/>
    <s v="Realizar acciones encaminadas al mantenimiento y restauración de Elementos del Sistema BEM"/>
    <m/>
    <s v="Informe de mantenimiento del sistema BEM"/>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implementación de accones de mantenimiento del Sistema BEM"/>
    <n v="29600000"/>
    <s v="Contratación directa."/>
    <s v="Recursos propios "/>
    <s v="Agosto de 2024"/>
    <m/>
    <m/>
    <m/>
    <m/>
    <m/>
    <m/>
    <m/>
  </r>
  <r>
    <x v="1"/>
    <x v="8"/>
    <s v="4.7.4."/>
    <s v="Desarrollar veinte (20) campañas de educación ambiental sobre conservación y protección del espacio verde para habitantes de zonas aledañas a la Ciénaga de la Virgen"/>
    <x v="1"/>
    <m/>
    <m/>
    <s v="Reducir la contaminación de los cuerpos de agua mediante estrategias de control de vertimientos, implementación de prácticas ambientales sostenibles y la adecuada gestión de residuos sólidos y de construcción."/>
    <s v="Documentos de lineamientos técnicos para el ordenamiento ambiental territorial"/>
    <m/>
    <s v="Revisión de lineamientos técnicos para el ordenamiento ambiental territorial e identificar las comunidades o grupos de beneficiarios en las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comunidades o grupos de beneficiarios en las zonas aledañas a la Ciénaga de la Virgen"/>
    <n v="80000000"/>
    <s v="Contratación directa."/>
    <s v="Recursos propios "/>
    <s v="Agosto de 2024"/>
    <m/>
    <m/>
    <m/>
    <m/>
    <m/>
    <m/>
    <m/>
  </r>
  <r>
    <x v="1"/>
    <x v="1"/>
    <m/>
    <m/>
    <x v="1"/>
    <m/>
    <m/>
    <m/>
    <m/>
    <m/>
    <s v="Identificar las estrategias de Educación Ambiental a implementar y establecer cronograma de implementación de campañas"/>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estrategias de Educación Ambiental a implementar"/>
    <n v="33600000"/>
    <s v="Contratación directa."/>
    <s v="Recursos propios "/>
    <s v="Agosto de 2024"/>
    <m/>
    <m/>
    <m/>
    <m/>
    <m/>
    <m/>
    <m/>
  </r>
  <r>
    <x v="1"/>
    <x v="1"/>
    <m/>
    <m/>
    <x v="1"/>
    <m/>
    <m/>
    <m/>
    <m/>
    <m/>
    <s v="Diseñar e Implementar un programa de educación ambiental con enfoque diferencial que promueva la acción social comunitaria para protección y cuidado del ambiente en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señar e Implementar un programa de educación ambiental con enfoque diferencial "/>
    <n v="60000000"/>
    <s v="Contratación directa."/>
    <s v="Recursos propios "/>
    <s v="Agosto de 2024"/>
    <m/>
    <m/>
    <m/>
    <m/>
    <m/>
    <m/>
    <m/>
  </r>
  <r>
    <x v="1"/>
    <x v="1"/>
    <m/>
    <m/>
    <x v="1"/>
    <m/>
    <m/>
    <m/>
    <m/>
    <m/>
    <s v="Realizar acciones tendientes a la ejecución de campañas "/>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ejecución de campañas "/>
    <n v="96000000"/>
    <s v="Contratación directa."/>
    <s v="Recursos propios "/>
    <s v="Agosto de 2024"/>
    <m/>
    <m/>
    <m/>
    <m/>
    <m/>
    <m/>
    <m/>
  </r>
  <r>
    <x v="9"/>
    <x v="7"/>
    <s v="4.3.2."/>
    <s v="Restaurar ocho (8) hectáreas de áreas degradada"/>
    <x v="10"/>
    <n v="2024130010090"/>
    <s v="Reducir las áreas degradadas por acciones antrópicas en el perímetro urbano de Cartagena de Indias"/>
    <s v="Reducir las áreas degradadas por acciones antrópicas en el perímetro urbano de Cartagena de Indias"/>
    <s v="8 héctaras de áreas degradadas con servicio de recuperación y restauración de ecosistemas"/>
    <n v="1"/>
    <s v="Realizar el diagnóstico biofísico de los puntos críticos de las áreas a intervenir en el perímetro urbano de Cartagena"/>
    <s v="N/A"/>
    <s v="SIN DEFINIR"/>
    <s v="SIN DEFINIR"/>
    <m/>
    <m/>
    <m/>
    <m/>
    <m/>
    <m/>
    <m/>
    <m/>
    <m/>
    <m/>
    <m/>
    <m/>
    <m/>
    <m/>
    <m/>
    <m/>
    <m/>
    <m/>
    <m/>
    <m/>
    <m/>
  </r>
  <r>
    <x v="1"/>
    <x v="1"/>
    <m/>
    <m/>
    <x v="1"/>
    <m/>
    <m/>
    <m/>
    <m/>
    <m/>
    <s v="Realizar Jornadas de recuperación y restauración con diferentes técnicas de bioingeniería de las áreas que se encuentren degradadas ambientalmente"/>
    <m/>
    <s v="SIN DEFINIR"/>
    <s v="SIN DEFINIR"/>
    <m/>
    <m/>
    <m/>
    <m/>
    <m/>
    <m/>
    <m/>
    <m/>
    <m/>
    <m/>
    <m/>
    <m/>
    <m/>
    <m/>
    <m/>
    <m/>
    <m/>
    <m/>
    <m/>
    <m/>
    <m/>
  </r>
  <r>
    <x v="1"/>
    <x v="1"/>
    <m/>
    <m/>
    <x v="1"/>
    <m/>
    <m/>
    <m/>
    <m/>
    <m/>
    <s v="Realizar visitas de inspección y control periódico a las zonas recuperadas, para evaluar sus condiciones biofísicas."/>
    <m/>
    <s v="SIN DEFINIR"/>
    <s v="SIN DEFINIR"/>
    <m/>
    <m/>
    <m/>
    <m/>
    <m/>
    <m/>
    <m/>
    <m/>
    <m/>
    <m/>
    <m/>
    <m/>
    <m/>
    <m/>
    <m/>
    <m/>
    <m/>
    <m/>
    <m/>
    <m/>
    <m/>
  </r>
  <r>
    <x v="1"/>
    <x v="1"/>
    <m/>
    <m/>
    <x v="1"/>
    <m/>
    <m/>
    <m/>
    <m/>
    <m/>
    <s v="Elaborar informe anual de seguimiento y monitoreo a las zonas recuperadas, que incluya resultados de indicadores de calidad biofísicos."/>
    <m/>
    <s v="SIN DEFINIR"/>
    <s v="SIN DEFINIR"/>
    <m/>
    <m/>
    <m/>
    <m/>
    <m/>
    <m/>
    <m/>
    <m/>
    <m/>
    <m/>
    <m/>
    <m/>
    <m/>
    <m/>
    <m/>
    <m/>
    <m/>
    <m/>
    <m/>
    <m/>
    <m/>
  </r>
  <r>
    <x v="8"/>
    <x v="9"/>
    <s v="4.7.3."/>
    <s v="Elaborar un (1) documento de acotamiento y priorización de ronda hídrica"/>
    <x v="11"/>
    <n v="2024130010093"/>
    <s v="Elaborar un documento de políticas para el acotamiento de cuerpos de agua en el perímetro urbano de la ciudad de Cartagena, para la conservación de su biodiversidad y servicios ecosistémicos."/>
    <s v="Aumentar la efectividad en la implementación de acciones encaminadas a la mejora en la gestión integral del recurso hídrico y las rondas hídricas en el área de jurisdicción de EPA Cartagena."/>
    <s v="1 Documento de política para la conservación de la biodiversidad y sus servicios ecosistémicos"/>
    <n v="0.3"/>
    <s v="Realizar acciones encaminadas al acotamiento de la ronda hídrica priorizada (Matute)"/>
    <s v="N/A"/>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ia para el acotamiento de la Ronda Hídrica de Arroyo Matute "/>
    <n v="350000000"/>
    <s v="Contratación directa."/>
    <s v="Recursos propios "/>
    <s v="Agosto de 2024"/>
    <n v="0"/>
    <n v="840000000"/>
    <n v="137800000"/>
    <m/>
    <m/>
    <s v="Contribución Sector Eléctrico"/>
    <m/>
  </r>
  <r>
    <x v="1"/>
    <x v="1"/>
    <m/>
    <m/>
    <x v="1"/>
    <m/>
    <m/>
    <m/>
    <m/>
    <m/>
    <s v="Divulgar y socializar los resultados del acotamiento de la Ronda Hídrica."/>
    <m/>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8000000"/>
    <s v="Contratación directa."/>
    <s v="Recursos propios "/>
    <s v="Agosto de 2024"/>
    <m/>
    <m/>
    <m/>
    <m/>
    <m/>
    <m/>
    <m/>
  </r>
  <r>
    <x v="10"/>
    <x v="1"/>
    <m/>
    <m/>
    <x v="1"/>
    <m/>
    <s v="Recuperar una (1) ronda hídrica priorizada a través del documento de acotamiento"/>
    <m/>
    <s v="4 Documentos de lineamientos técnicos con acuerdos de uso, ocupación y tenencia en áreas protegidas no vinculadas al Sistema Nacional de Áreas Protegidas"/>
    <n v="0.7"/>
    <s v="Priorizar áreas de ronda hídrica objeto de restauración y conservación. "/>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caracterizar y delimitar áreas de ronda hídrica objeto de restauración y conservación."/>
    <n v="48000000"/>
    <s v="Contratación directa."/>
    <s v="Recursos propios "/>
    <s v="Agosto de 2024"/>
    <m/>
    <m/>
    <m/>
    <m/>
    <m/>
    <m/>
    <m/>
  </r>
  <r>
    <x v="1"/>
    <x v="1"/>
    <m/>
    <m/>
    <x v="1"/>
    <m/>
    <m/>
    <m/>
    <m/>
    <m/>
    <s v="Definir y ejecutar acciones para la restauración y conservación de la biodiversidad y servicios ecosistémicos del recurso hídrico"/>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Analizar muestras de calidad de agua y de los vertimientos ilegales en los cuerpos de agua del Distrito de Cartagena (área urbana)"/>
    <m/>
    <s v="Evidencias de la contratación del servicio _x000a_Informes de calidad según del agu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analizar muestras de calidad de agua y de los vertimientos ilegales en los cuerpos de agua del Distrito de Cartagena (área urbana)"/>
    <n v="254000000"/>
    <s v="Contratación directa."/>
    <s v="Recursos propios "/>
    <s v="Agosto de 2024"/>
    <m/>
    <m/>
    <m/>
    <m/>
    <m/>
    <m/>
    <m/>
  </r>
  <r>
    <x v="8"/>
    <x v="3"/>
    <s v="4.7.1"/>
    <s v="Extraer ciento cuarenta mil (140.000) metros cúbicos de sedimentos en la Bocana y laguna de Chambacú "/>
    <x v="12"/>
    <n v="2024130010097"/>
    <s v="recuperar ambientalmente las condiciones hidrológicas e hidráulicas de los principales cuerpos de agua del distrito de cartagena, ciénaga de la virgen y laguna de chambacú a través de jornada de relimpia y restauración de sus ecosistemas."/>
    <s v="Recuperar ambientalmente las condiciones hidrológicas e hidráulicas de los principales cuerpos de agua del Distrito de Cartagena, Ciénaga de la Virgen y Laguna de Chambacú a través de jornada de relimpia y restauración de sus ecosistemas."/>
    <s v="Servicio de Dragado (Relimpia) de 140.000 m3 de residuos"/>
    <n v="1"/>
    <s v="Realizar batimetrías a la unidades Dársena, Canal de Aducción, Zona de bajamar y pantalla direccional del BEM."/>
    <s v="N/A"/>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batimetrias a las unidades Dársena, Canal De Aducción, zona de mar y pantalla direccional del BEM."/>
    <n v="300000000"/>
    <s v="Contratación directa."/>
    <s v="Recursos propios "/>
    <s v="Agosto de 2024"/>
    <n v="0"/>
    <n v="1143005614"/>
    <m/>
    <m/>
    <m/>
    <s v="Contribución Sector Eléctrico"/>
    <m/>
  </r>
  <r>
    <x v="1"/>
    <x v="1"/>
    <m/>
    <m/>
    <x v="1"/>
    <m/>
    <m/>
    <m/>
    <m/>
    <m/>
    <s v="Realizar el diagnóstico y batimetrías de la laguna de Chambacú."/>
    <m/>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el diagnóstico y batimetrías de la laguna de Chambacú."/>
    <n v="100000000"/>
    <s v="Contratación directa."/>
    <s v="Recursos propios "/>
    <s v="Agosto de 2024"/>
    <m/>
    <m/>
    <m/>
    <m/>
    <m/>
    <m/>
    <m/>
  </r>
  <r>
    <x v="1"/>
    <x v="1"/>
    <m/>
    <m/>
    <x v="1"/>
    <m/>
    <m/>
    <m/>
    <m/>
    <m/>
    <s v="Realizar actividades de relimpia unidades Dársena, Canal de Aducción, zona de mar y pantalla direccional del BEM"/>
    <m/>
    <s v="Evidencias de la contratación del servicio_x000a_Informes de resultado de la Relimpi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n v="0"/>
    <s v="Contratación directa."/>
    <s v="Recursos propios "/>
    <s v="Agosto de 2024"/>
    <m/>
    <m/>
    <m/>
    <m/>
    <m/>
    <m/>
    <m/>
  </r>
  <r>
    <x v="1"/>
    <x v="1"/>
    <m/>
    <m/>
    <x v="1"/>
    <m/>
    <m/>
    <m/>
    <m/>
    <m/>
    <s v="Establecer campañas de control y vigilancia en la zona donde existen los mayores tensores ambientales."/>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control y vigilancia en la zona donde existen los mayores tensores ambientales."/>
    <n v="300000000"/>
    <s v="Contratación directa."/>
    <s v="Recursos propios "/>
    <s v="Agosto de 2024"/>
    <m/>
    <m/>
    <m/>
    <m/>
    <m/>
    <m/>
    <m/>
  </r>
  <r>
    <x v="1"/>
    <x v="1"/>
    <m/>
    <m/>
    <x v="1"/>
    <m/>
    <m/>
    <m/>
    <m/>
    <m/>
    <s v="Realizar campañas de socialización y concientizació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socialización y concientización"/>
    <n v="300000000"/>
    <s v="Contratación directa."/>
    <s v="Recursos propios "/>
    <s v="Agosto de 202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9" firstHeaderRow="1" firstDataRow="1" firstDataCol="1"/>
  <pivotFields count="35">
    <pivotField showAll="0">
      <items count="12">
        <item x="10"/>
        <item x="5"/>
        <item x="4"/>
        <item x="7"/>
        <item x="9"/>
        <item x="3"/>
        <item x="8"/>
        <item x="6"/>
        <item x="2"/>
        <item x="0"/>
        <item x="1"/>
        <item t="default"/>
      </items>
    </pivotField>
    <pivotField axis="axisRow" showAll="0">
      <items count="11">
        <item x="6"/>
        <item x="2"/>
        <item x="7"/>
        <item x="3"/>
        <item x="0"/>
        <item x="4"/>
        <item x="5"/>
        <item x="8"/>
        <item x="9"/>
        <item x="1"/>
        <item t="default"/>
      </items>
    </pivotField>
    <pivotField showAll="0"/>
    <pivotField showAll="0"/>
    <pivotField axis="axisRow" showAll="0">
      <items count="14">
        <item x="11"/>
        <item x="6"/>
        <item x="3"/>
        <item x="0"/>
        <item x="4"/>
        <item x="7"/>
        <item x="2"/>
        <item x="5"/>
        <item x="8"/>
        <item x="10"/>
        <item x="12"/>
        <item x="9"/>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4"/>
  </rowFields>
  <rowItems count="26">
    <i>
      <x/>
    </i>
    <i r="1">
      <x v="1"/>
    </i>
    <i r="1">
      <x v="5"/>
    </i>
    <i>
      <x v="1"/>
    </i>
    <i r="1">
      <x v="6"/>
    </i>
    <i>
      <x v="2"/>
    </i>
    <i r="1">
      <x v="8"/>
    </i>
    <i r="1">
      <x v="9"/>
    </i>
    <i r="1">
      <x v="12"/>
    </i>
    <i>
      <x v="3"/>
    </i>
    <i r="1">
      <x v="2"/>
    </i>
    <i r="1">
      <x v="10"/>
    </i>
    <i>
      <x v="4"/>
    </i>
    <i r="1">
      <x v="3"/>
    </i>
    <i>
      <x v="5"/>
    </i>
    <i r="1">
      <x v="4"/>
    </i>
    <i>
      <x v="6"/>
    </i>
    <i r="1">
      <x v="7"/>
    </i>
    <i>
      <x v="7"/>
    </i>
    <i r="1">
      <x v="11"/>
    </i>
    <i r="1">
      <x v="12"/>
    </i>
    <i>
      <x v="8"/>
    </i>
    <i r="1">
      <x/>
    </i>
    <i>
      <x v="9"/>
    </i>
    <i r="1">
      <x v="1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24" zoomScale="150" zoomScaleNormal="80" workbookViewId="0">
      <selection activeCell="B32" sqref="B32:H32"/>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1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625" style="10" customWidth="1"/>
    <col min="14" max="15" width="10.875" style="10"/>
    <col min="16" max="16" width="16.625" style="10" customWidth="1"/>
    <col min="17" max="17" width="20.375" style="10" customWidth="1"/>
    <col min="18" max="18" width="18.62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125" style="10" customWidth="1"/>
    <col min="27" max="27" width="28.625" style="10" customWidth="1"/>
    <col min="28" max="28" width="19.375" style="10" customWidth="1"/>
    <col min="29" max="29" width="21.125" style="10" customWidth="1"/>
    <col min="30" max="30" width="21.875" style="10" customWidth="1"/>
    <col min="31" max="31" width="25.375" style="10" customWidth="1"/>
    <col min="32" max="32" width="22.125" style="10" customWidth="1"/>
    <col min="33" max="33" width="29.625" style="10" customWidth="1"/>
    <col min="34" max="34" width="18.625" style="10" customWidth="1"/>
    <col min="35" max="35" width="18.125" style="10" customWidth="1"/>
    <col min="36" max="36" width="22.125" style="10" customWidth="1"/>
    <col min="37" max="16384" width="10.875" style="10"/>
  </cols>
  <sheetData>
    <row r="1" spans="1:50" ht="54.75" customHeight="1">
      <c r="A1" s="236" t="s">
        <v>158</v>
      </c>
      <c r="B1" s="236"/>
      <c r="C1" s="236"/>
      <c r="D1" s="236"/>
      <c r="E1" s="236"/>
      <c r="F1" s="236"/>
      <c r="G1" s="236"/>
      <c r="H1" s="236"/>
    </row>
    <row r="2" spans="1:50" ht="33" customHeight="1">
      <c r="A2" s="240" t="s">
        <v>177</v>
      </c>
      <c r="B2" s="240"/>
      <c r="C2" s="240"/>
      <c r="D2" s="240"/>
      <c r="E2" s="240"/>
      <c r="F2" s="240"/>
      <c r="G2" s="240"/>
      <c r="H2" s="240"/>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92</v>
      </c>
      <c r="B3" s="235" t="s">
        <v>105</v>
      </c>
      <c r="C3" s="235"/>
      <c r="D3" s="235"/>
      <c r="E3" s="235"/>
      <c r="F3" s="235"/>
      <c r="G3" s="235"/>
      <c r="H3" s="235"/>
    </row>
    <row r="4" spans="1:50" ht="48" customHeight="1">
      <c r="A4" s="14" t="s">
        <v>164</v>
      </c>
      <c r="B4" s="237" t="s">
        <v>183</v>
      </c>
      <c r="C4" s="238"/>
      <c r="D4" s="238"/>
      <c r="E4" s="238"/>
      <c r="F4" s="238"/>
      <c r="G4" s="238"/>
      <c r="H4" s="239"/>
    </row>
    <row r="5" spans="1:50" ht="31.5" customHeight="1">
      <c r="A5" s="14" t="s">
        <v>182</v>
      </c>
      <c r="B5" s="235" t="s">
        <v>106</v>
      </c>
      <c r="C5" s="235"/>
      <c r="D5" s="235"/>
      <c r="E5" s="235"/>
      <c r="F5" s="235"/>
      <c r="G5" s="235"/>
      <c r="H5" s="235"/>
    </row>
    <row r="6" spans="1:50" ht="40.5" customHeight="1">
      <c r="A6" s="14" t="s">
        <v>80</v>
      </c>
      <c r="B6" s="237" t="s">
        <v>107</v>
      </c>
      <c r="C6" s="238"/>
      <c r="D6" s="238"/>
      <c r="E6" s="238"/>
      <c r="F6" s="238"/>
      <c r="G6" s="238"/>
      <c r="H6" s="239"/>
    </row>
    <row r="7" spans="1:50" ht="41.1" customHeight="1">
      <c r="A7" s="14" t="s">
        <v>98</v>
      </c>
      <c r="B7" s="235" t="s">
        <v>108</v>
      </c>
      <c r="C7" s="235"/>
      <c r="D7" s="235"/>
      <c r="E7" s="235"/>
      <c r="F7" s="235"/>
      <c r="G7" s="235"/>
      <c r="H7" s="235"/>
    </row>
    <row r="8" spans="1:50" ht="48.95" customHeight="1">
      <c r="A8" s="14" t="s">
        <v>32</v>
      </c>
      <c r="B8" s="235" t="s">
        <v>189</v>
      </c>
      <c r="C8" s="235"/>
      <c r="D8" s="235"/>
      <c r="E8" s="235"/>
      <c r="F8" s="235"/>
      <c r="G8" s="235"/>
      <c r="H8" s="235"/>
    </row>
    <row r="9" spans="1:50" ht="48.95" customHeight="1">
      <c r="A9" s="14" t="s">
        <v>190</v>
      </c>
      <c r="B9" s="237" t="s">
        <v>191</v>
      </c>
      <c r="C9" s="238"/>
      <c r="D9" s="238"/>
      <c r="E9" s="238"/>
      <c r="F9" s="238"/>
      <c r="G9" s="238"/>
      <c r="H9" s="239"/>
    </row>
    <row r="10" spans="1:50" ht="30">
      <c r="A10" s="14" t="s">
        <v>33</v>
      </c>
      <c r="B10" s="235" t="s">
        <v>109</v>
      </c>
      <c r="C10" s="235"/>
      <c r="D10" s="235"/>
      <c r="E10" s="235"/>
      <c r="F10" s="235"/>
      <c r="G10" s="235"/>
      <c r="H10" s="235"/>
    </row>
    <row r="11" spans="1:50" ht="30">
      <c r="A11" s="14" t="s">
        <v>8</v>
      </c>
      <c r="B11" s="235" t="s">
        <v>110</v>
      </c>
      <c r="C11" s="235"/>
      <c r="D11" s="235"/>
      <c r="E11" s="235"/>
      <c r="F11" s="235"/>
      <c r="G11" s="235"/>
      <c r="H11" s="235"/>
    </row>
    <row r="12" spans="1:50" ht="33.950000000000003" customHeight="1">
      <c r="A12" s="14" t="s">
        <v>81</v>
      </c>
      <c r="B12" s="235" t="s">
        <v>111</v>
      </c>
      <c r="C12" s="235"/>
      <c r="D12" s="235"/>
      <c r="E12" s="235"/>
      <c r="F12" s="235"/>
      <c r="G12" s="235"/>
      <c r="H12" s="235"/>
    </row>
    <row r="13" spans="1:50" ht="30">
      <c r="A13" s="14" t="s">
        <v>29</v>
      </c>
      <c r="B13" s="235" t="s">
        <v>112</v>
      </c>
      <c r="C13" s="235"/>
      <c r="D13" s="235"/>
      <c r="E13" s="235"/>
      <c r="F13" s="235"/>
      <c r="G13" s="235"/>
      <c r="H13" s="235"/>
    </row>
    <row r="14" spans="1:50" ht="30">
      <c r="A14" s="14" t="s">
        <v>102</v>
      </c>
      <c r="B14" s="235" t="s">
        <v>113</v>
      </c>
      <c r="C14" s="235"/>
      <c r="D14" s="235"/>
      <c r="E14" s="235"/>
      <c r="F14" s="235"/>
      <c r="G14" s="235"/>
      <c r="H14" s="235"/>
    </row>
    <row r="15" spans="1:50" ht="44.1" customHeight="1">
      <c r="A15" s="14" t="s">
        <v>99</v>
      </c>
      <c r="B15" s="235" t="s">
        <v>114</v>
      </c>
      <c r="C15" s="235"/>
      <c r="D15" s="235"/>
      <c r="E15" s="235"/>
      <c r="F15" s="235"/>
      <c r="G15" s="235"/>
      <c r="H15" s="235"/>
    </row>
    <row r="16" spans="1:50" ht="60">
      <c r="A16" s="14" t="s">
        <v>9</v>
      </c>
      <c r="B16" s="235" t="s">
        <v>115</v>
      </c>
      <c r="C16" s="235"/>
      <c r="D16" s="235"/>
      <c r="E16" s="235"/>
      <c r="F16" s="235"/>
      <c r="G16" s="235"/>
      <c r="H16" s="235"/>
    </row>
    <row r="17" spans="1:8" ht="58.5" customHeight="1">
      <c r="A17" s="14" t="s">
        <v>30</v>
      </c>
      <c r="B17" s="235" t="s">
        <v>116</v>
      </c>
      <c r="C17" s="235"/>
      <c r="D17" s="235"/>
      <c r="E17" s="235"/>
      <c r="F17" s="235"/>
      <c r="G17" s="235"/>
      <c r="H17" s="235"/>
    </row>
    <row r="18" spans="1:8" ht="30">
      <c r="A18" s="14" t="s">
        <v>82</v>
      </c>
      <c r="B18" s="235" t="s">
        <v>117</v>
      </c>
      <c r="C18" s="235"/>
      <c r="D18" s="235"/>
      <c r="E18" s="235"/>
      <c r="F18" s="235"/>
      <c r="G18" s="235"/>
      <c r="H18" s="235"/>
    </row>
    <row r="19" spans="1:8" ht="30" customHeight="1">
      <c r="A19" s="242"/>
      <c r="B19" s="243"/>
      <c r="C19" s="243"/>
      <c r="D19" s="243"/>
      <c r="E19" s="243"/>
      <c r="F19" s="243"/>
      <c r="G19" s="243"/>
      <c r="H19" s="244"/>
    </row>
    <row r="20" spans="1:8" ht="37.5" customHeight="1">
      <c r="A20" s="240" t="s">
        <v>178</v>
      </c>
      <c r="B20" s="240"/>
      <c r="C20" s="240"/>
      <c r="D20" s="240"/>
      <c r="E20" s="240"/>
      <c r="F20" s="240"/>
      <c r="G20" s="240"/>
      <c r="H20" s="240"/>
    </row>
    <row r="21" spans="1:8" ht="117" customHeight="1">
      <c r="A21" s="245" t="s">
        <v>34</v>
      </c>
      <c r="B21" s="245"/>
      <c r="C21" s="245"/>
      <c r="D21" s="245"/>
      <c r="E21" s="245"/>
      <c r="F21" s="245"/>
      <c r="G21" s="245"/>
      <c r="H21" s="245"/>
    </row>
    <row r="22" spans="1:8" ht="117" customHeight="1">
      <c r="A22" s="14" t="s">
        <v>98</v>
      </c>
      <c r="B22" s="235" t="s">
        <v>108</v>
      </c>
      <c r="C22" s="235"/>
      <c r="D22" s="235"/>
      <c r="E22" s="235"/>
      <c r="F22" s="235"/>
      <c r="G22" s="235"/>
      <c r="H22" s="235"/>
    </row>
    <row r="23" spans="1:8" ht="167.1" customHeight="1">
      <c r="A23" s="14" t="s">
        <v>83</v>
      </c>
      <c r="B23" s="245" t="s">
        <v>118</v>
      </c>
      <c r="C23" s="245"/>
      <c r="D23" s="245"/>
      <c r="E23" s="245"/>
      <c r="F23" s="245"/>
      <c r="G23" s="245"/>
      <c r="H23" s="245"/>
    </row>
    <row r="24" spans="1:8" ht="69.75" customHeight="1">
      <c r="A24" s="14" t="s">
        <v>184</v>
      </c>
      <c r="B24" s="245" t="s">
        <v>119</v>
      </c>
      <c r="C24" s="245"/>
      <c r="D24" s="245"/>
      <c r="E24" s="245"/>
      <c r="F24" s="245"/>
      <c r="G24" s="245"/>
      <c r="H24" s="245"/>
    </row>
    <row r="25" spans="1:8" ht="60" customHeight="1">
      <c r="A25" s="14" t="s">
        <v>185</v>
      </c>
      <c r="B25" s="245" t="s">
        <v>121</v>
      </c>
      <c r="C25" s="245"/>
      <c r="D25" s="245"/>
      <c r="E25" s="245"/>
      <c r="F25" s="245"/>
      <c r="G25" s="245"/>
      <c r="H25" s="245"/>
    </row>
    <row r="26" spans="1:8" ht="24.75" customHeight="1">
      <c r="A26" s="15" t="s">
        <v>85</v>
      </c>
      <c r="B26" s="241" t="s">
        <v>120</v>
      </c>
      <c r="C26" s="241"/>
      <c r="D26" s="241"/>
      <c r="E26" s="241"/>
      <c r="F26" s="241"/>
      <c r="G26" s="241"/>
      <c r="H26" s="241"/>
    </row>
    <row r="27" spans="1:8" ht="26.25" customHeight="1">
      <c r="A27" s="15" t="s">
        <v>86</v>
      </c>
      <c r="B27" s="241" t="s">
        <v>100</v>
      </c>
      <c r="C27" s="241"/>
      <c r="D27" s="241"/>
      <c r="E27" s="241"/>
      <c r="F27" s="241"/>
      <c r="G27" s="241"/>
      <c r="H27" s="241"/>
    </row>
    <row r="28" spans="1:8" ht="53.25" customHeight="1">
      <c r="A28" s="14" t="s">
        <v>165</v>
      </c>
      <c r="B28" s="245" t="s">
        <v>171</v>
      </c>
      <c r="C28" s="245"/>
      <c r="D28" s="245"/>
      <c r="E28" s="245"/>
      <c r="F28" s="245"/>
      <c r="G28" s="245"/>
      <c r="H28" s="245"/>
    </row>
    <row r="29" spans="1:8" ht="45" customHeight="1">
      <c r="A29" s="14" t="s">
        <v>167</v>
      </c>
      <c r="B29" s="261" t="s">
        <v>172</v>
      </c>
      <c r="C29" s="262"/>
      <c r="D29" s="262"/>
      <c r="E29" s="262"/>
      <c r="F29" s="262"/>
      <c r="G29" s="262"/>
      <c r="H29" s="263"/>
    </row>
    <row r="30" spans="1:8" ht="45" customHeight="1">
      <c r="A30" s="14" t="s">
        <v>166</v>
      </c>
      <c r="B30" s="261" t="s">
        <v>173</v>
      </c>
      <c r="C30" s="262"/>
      <c r="D30" s="262"/>
      <c r="E30" s="262"/>
      <c r="F30" s="262"/>
      <c r="G30" s="262"/>
      <c r="H30" s="263"/>
    </row>
    <row r="31" spans="1:8" ht="45" customHeight="1">
      <c r="A31" s="14" t="s">
        <v>156</v>
      </c>
      <c r="B31" s="261" t="s">
        <v>174</v>
      </c>
      <c r="C31" s="262"/>
      <c r="D31" s="262"/>
      <c r="E31" s="262"/>
      <c r="F31" s="262"/>
      <c r="G31" s="262"/>
      <c r="H31" s="263"/>
    </row>
    <row r="32" spans="1:8" ht="33" customHeight="1">
      <c r="A32" s="15" t="s">
        <v>186</v>
      </c>
      <c r="B32" s="245" t="s">
        <v>122</v>
      </c>
      <c r="C32" s="245"/>
      <c r="D32" s="245"/>
      <c r="E32" s="245"/>
      <c r="F32" s="245"/>
      <c r="G32" s="245"/>
      <c r="H32" s="245"/>
    </row>
    <row r="33" spans="1:8" ht="39" customHeight="1">
      <c r="A33" s="14" t="s">
        <v>87</v>
      </c>
      <c r="B33" s="241" t="s">
        <v>175</v>
      </c>
      <c r="C33" s="241"/>
      <c r="D33" s="241"/>
      <c r="E33" s="241"/>
      <c r="F33" s="241"/>
      <c r="G33" s="241"/>
      <c r="H33" s="241"/>
    </row>
    <row r="34" spans="1:8" ht="39" customHeight="1">
      <c r="A34" s="240" t="s">
        <v>215</v>
      </c>
      <c r="B34" s="240"/>
      <c r="C34" s="240"/>
      <c r="D34" s="240"/>
      <c r="E34" s="240"/>
      <c r="F34" s="240"/>
      <c r="G34" s="240"/>
      <c r="H34" s="240"/>
    </row>
    <row r="35" spans="1:8" ht="79.5" customHeight="1">
      <c r="A35" s="237" t="s">
        <v>216</v>
      </c>
      <c r="B35" s="238"/>
      <c r="C35" s="238"/>
      <c r="D35" s="238"/>
      <c r="E35" s="238"/>
      <c r="F35" s="238"/>
      <c r="G35" s="238"/>
      <c r="H35" s="239"/>
    </row>
    <row r="36" spans="1:8" ht="33" customHeight="1">
      <c r="A36" s="14" t="s">
        <v>26</v>
      </c>
      <c r="B36" s="245" t="s">
        <v>145</v>
      </c>
      <c r="C36" s="245"/>
      <c r="D36" s="245"/>
      <c r="E36" s="245"/>
      <c r="F36" s="245"/>
      <c r="G36" s="245"/>
      <c r="H36" s="245"/>
    </row>
    <row r="37" spans="1:8" ht="33" customHeight="1">
      <c r="A37" s="14" t="s">
        <v>27</v>
      </c>
      <c r="B37" s="245" t="s">
        <v>146</v>
      </c>
      <c r="C37" s="245"/>
      <c r="D37" s="245"/>
      <c r="E37" s="245"/>
      <c r="F37" s="245"/>
      <c r="G37" s="245"/>
      <c r="H37" s="245"/>
    </row>
    <row r="38" spans="1:8" ht="33" customHeight="1">
      <c r="A38" s="25"/>
      <c r="B38" s="26"/>
      <c r="C38" s="26"/>
      <c r="D38" s="26"/>
      <c r="E38" s="26"/>
      <c r="F38" s="26"/>
      <c r="G38" s="26"/>
      <c r="H38" s="27"/>
    </row>
    <row r="39" spans="1:8" ht="34.5" customHeight="1">
      <c r="A39" s="240" t="s">
        <v>179</v>
      </c>
      <c r="B39" s="240"/>
      <c r="C39" s="240"/>
      <c r="D39" s="240"/>
      <c r="E39" s="240"/>
      <c r="F39" s="240"/>
      <c r="G39" s="240"/>
      <c r="H39" s="240"/>
    </row>
    <row r="40" spans="1:8" ht="34.5" customHeight="1">
      <c r="A40" s="14" t="s">
        <v>10</v>
      </c>
      <c r="B40" s="245" t="s">
        <v>123</v>
      </c>
      <c r="C40" s="245"/>
      <c r="D40" s="245"/>
      <c r="E40" s="245"/>
      <c r="F40" s="245"/>
      <c r="G40" s="245"/>
      <c r="H40" s="245"/>
    </row>
    <row r="41" spans="1:8" ht="29.25" customHeight="1">
      <c r="A41" s="14" t="s">
        <v>11</v>
      </c>
      <c r="B41" s="245" t="s">
        <v>124</v>
      </c>
      <c r="C41" s="245"/>
      <c r="D41" s="245"/>
      <c r="E41" s="245"/>
      <c r="F41" s="245"/>
      <c r="G41" s="245"/>
      <c r="H41" s="245"/>
    </row>
    <row r="42" spans="1:8" ht="42" customHeight="1">
      <c r="A42" s="14" t="s">
        <v>147</v>
      </c>
      <c r="B42" s="245" t="s">
        <v>193</v>
      </c>
      <c r="C42" s="245"/>
      <c r="D42" s="245"/>
      <c r="E42" s="245"/>
      <c r="F42" s="245"/>
      <c r="G42" s="245"/>
      <c r="H42" s="245"/>
    </row>
    <row r="43" spans="1:8" ht="42" customHeight="1">
      <c r="A43" s="14" t="s">
        <v>195</v>
      </c>
      <c r="B43" s="261" t="s">
        <v>196</v>
      </c>
      <c r="C43" s="262"/>
      <c r="D43" s="262"/>
      <c r="E43" s="262"/>
      <c r="F43" s="262"/>
      <c r="G43" s="262"/>
      <c r="H43" s="263"/>
    </row>
    <row r="44" spans="1:8" ht="42" customHeight="1">
      <c r="A44" s="14" t="s">
        <v>148</v>
      </c>
      <c r="B44" s="261" t="s">
        <v>197</v>
      </c>
      <c r="C44" s="262"/>
      <c r="D44" s="262"/>
      <c r="E44" s="262"/>
      <c r="F44" s="262"/>
      <c r="G44" s="262"/>
      <c r="H44" s="263"/>
    </row>
    <row r="45" spans="1:8" ht="42" customHeight="1">
      <c r="A45" s="14" t="s">
        <v>198</v>
      </c>
      <c r="B45" s="261" t="s">
        <v>200</v>
      </c>
      <c r="C45" s="262"/>
      <c r="D45" s="262"/>
      <c r="E45" s="262"/>
      <c r="F45" s="262"/>
      <c r="G45" s="262"/>
      <c r="H45" s="263"/>
    </row>
    <row r="46" spans="1:8" ht="86.1" customHeight="1">
      <c r="A46" s="16" t="s">
        <v>202</v>
      </c>
      <c r="B46" s="246" t="s">
        <v>125</v>
      </c>
      <c r="C46" s="246"/>
      <c r="D46" s="246"/>
      <c r="E46" s="246"/>
      <c r="F46" s="246"/>
      <c r="G46" s="246"/>
      <c r="H46" s="246"/>
    </row>
    <row r="47" spans="1:8" ht="39.75" customHeight="1">
      <c r="A47" s="16" t="s">
        <v>209</v>
      </c>
      <c r="B47" s="248" t="s">
        <v>217</v>
      </c>
      <c r="C47" s="249"/>
      <c r="D47" s="249"/>
      <c r="E47" s="249"/>
      <c r="F47" s="249"/>
      <c r="G47" s="249"/>
      <c r="H47" s="250"/>
    </row>
    <row r="48" spans="1:8" ht="31.5" customHeight="1">
      <c r="A48" s="16" t="s">
        <v>12</v>
      </c>
      <c r="B48" s="246" t="s">
        <v>201</v>
      </c>
      <c r="C48" s="246"/>
      <c r="D48" s="246"/>
      <c r="E48" s="246"/>
      <c r="F48" s="246"/>
      <c r="G48" s="246"/>
      <c r="H48" s="246"/>
    </row>
    <row r="49" spans="1:8" ht="30">
      <c r="A49" s="16" t="s">
        <v>203</v>
      </c>
      <c r="B49" s="246" t="s">
        <v>126</v>
      </c>
      <c r="C49" s="246"/>
      <c r="D49" s="246"/>
      <c r="E49" s="246"/>
      <c r="F49" s="246"/>
      <c r="G49" s="246"/>
      <c r="H49" s="246"/>
    </row>
    <row r="50" spans="1:8" ht="43.5" customHeight="1">
      <c r="A50" s="16" t="s">
        <v>14</v>
      </c>
      <c r="B50" s="246" t="s">
        <v>127</v>
      </c>
      <c r="C50" s="246"/>
      <c r="D50" s="246"/>
      <c r="E50" s="246"/>
      <c r="F50" s="246"/>
      <c r="G50" s="246"/>
      <c r="H50" s="246"/>
    </row>
    <row r="51" spans="1:8" ht="40.5" customHeight="1">
      <c r="A51" s="16" t="s">
        <v>15</v>
      </c>
      <c r="B51" s="246" t="s">
        <v>128</v>
      </c>
      <c r="C51" s="246"/>
      <c r="D51" s="246"/>
      <c r="E51" s="246"/>
      <c r="F51" s="246"/>
      <c r="G51" s="246"/>
      <c r="H51" s="246"/>
    </row>
    <row r="52" spans="1:8" ht="75.75" customHeight="1">
      <c r="A52" s="17" t="s">
        <v>16</v>
      </c>
      <c r="B52" s="247" t="s">
        <v>129</v>
      </c>
      <c r="C52" s="247"/>
      <c r="D52" s="247"/>
      <c r="E52" s="247"/>
      <c r="F52" s="247"/>
      <c r="G52" s="247"/>
      <c r="H52" s="247"/>
    </row>
    <row r="53" spans="1:8" ht="41.25" customHeight="1">
      <c r="A53" s="17" t="s">
        <v>17</v>
      </c>
      <c r="B53" s="247" t="s">
        <v>130</v>
      </c>
      <c r="C53" s="247"/>
      <c r="D53" s="247"/>
      <c r="E53" s="247"/>
      <c r="F53" s="247"/>
      <c r="G53" s="247"/>
      <c r="H53" s="247"/>
    </row>
    <row r="54" spans="1:8" ht="47.45" customHeight="1">
      <c r="A54" s="17" t="s">
        <v>163</v>
      </c>
      <c r="B54" s="247" t="s">
        <v>131</v>
      </c>
      <c r="C54" s="247"/>
      <c r="D54" s="247"/>
      <c r="E54" s="247"/>
      <c r="F54" s="247"/>
      <c r="G54" s="247"/>
      <c r="H54" s="247"/>
    </row>
    <row r="55" spans="1:8" ht="57.6" customHeight="1">
      <c r="A55" s="17" t="s">
        <v>35</v>
      </c>
      <c r="B55" s="247" t="s">
        <v>132</v>
      </c>
      <c r="C55" s="247"/>
      <c r="D55" s="247"/>
      <c r="E55" s="247"/>
      <c r="F55" s="247"/>
      <c r="G55" s="247"/>
      <c r="H55" s="247"/>
    </row>
    <row r="56" spans="1:8" ht="31.5" customHeight="1">
      <c r="A56" s="17" t="s">
        <v>103</v>
      </c>
      <c r="B56" s="247" t="s">
        <v>133</v>
      </c>
      <c r="C56" s="247"/>
      <c r="D56" s="247"/>
      <c r="E56" s="247"/>
      <c r="F56" s="247"/>
      <c r="G56" s="247"/>
      <c r="H56" s="247"/>
    </row>
    <row r="57" spans="1:8" ht="70.5" customHeight="1">
      <c r="A57" s="17" t="s">
        <v>104</v>
      </c>
      <c r="B57" s="247" t="s">
        <v>134</v>
      </c>
      <c r="C57" s="247"/>
      <c r="D57" s="247"/>
      <c r="E57" s="247"/>
      <c r="F57" s="247"/>
      <c r="G57" s="247"/>
      <c r="H57" s="247"/>
    </row>
    <row r="58" spans="1:8" ht="33.75" customHeight="1">
      <c r="A58" s="253"/>
      <c r="B58" s="253"/>
      <c r="C58" s="253"/>
      <c r="D58" s="253"/>
      <c r="E58" s="253"/>
      <c r="F58" s="253"/>
      <c r="G58" s="253"/>
      <c r="H58" s="254"/>
    </row>
    <row r="59" spans="1:8" ht="32.25" customHeight="1">
      <c r="A59" s="256" t="s">
        <v>181</v>
      </c>
      <c r="B59" s="256"/>
      <c r="C59" s="256"/>
      <c r="D59" s="256"/>
      <c r="E59" s="256"/>
      <c r="F59" s="256"/>
      <c r="G59" s="256"/>
      <c r="H59" s="256"/>
    </row>
    <row r="60" spans="1:8" ht="34.5" customHeight="1">
      <c r="A60" s="14" t="s">
        <v>22</v>
      </c>
      <c r="B60" s="251" t="s">
        <v>140</v>
      </c>
      <c r="C60" s="251"/>
      <c r="D60" s="251"/>
      <c r="E60" s="251"/>
      <c r="F60" s="251"/>
      <c r="G60" s="251"/>
      <c r="H60" s="251"/>
    </row>
    <row r="61" spans="1:8" ht="60" customHeight="1">
      <c r="A61" s="14" t="s">
        <v>31</v>
      </c>
      <c r="B61" s="260" t="s">
        <v>141</v>
      </c>
      <c r="C61" s="260"/>
      <c r="D61" s="260"/>
      <c r="E61" s="260"/>
      <c r="F61" s="260"/>
      <c r="G61" s="260"/>
      <c r="H61" s="260"/>
    </row>
    <row r="62" spans="1:8" ht="41.25" customHeight="1">
      <c r="A62" s="14" t="s">
        <v>204</v>
      </c>
      <c r="B62" s="257" t="s">
        <v>205</v>
      </c>
      <c r="C62" s="258"/>
      <c r="D62" s="258"/>
      <c r="E62" s="258"/>
      <c r="F62" s="258"/>
      <c r="G62" s="258"/>
      <c r="H62" s="259"/>
    </row>
    <row r="63" spans="1:8" ht="42" customHeight="1">
      <c r="A63" s="14" t="s">
        <v>23</v>
      </c>
      <c r="B63" s="245" t="s">
        <v>142</v>
      </c>
      <c r="C63" s="245"/>
      <c r="D63" s="245"/>
      <c r="E63" s="245"/>
      <c r="F63" s="245"/>
      <c r="G63" s="245"/>
      <c r="H63" s="245"/>
    </row>
    <row r="64" spans="1:8" ht="31.5" customHeight="1">
      <c r="A64" s="14" t="s">
        <v>24</v>
      </c>
      <c r="B64" s="251" t="s">
        <v>143</v>
      </c>
      <c r="C64" s="251"/>
      <c r="D64" s="251"/>
      <c r="E64" s="251"/>
      <c r="F64" s="251"/>
      <c r="G64" s="251"/>
      <c r="H64" s="251"/>
    </row>
    <row r="65" spans="1:8" ht="45.75" customHeight="1">
      <c r="A65" s="14" t="s">
        <v>25</v>
      </c>
      <c r="B65" s="251" t="s">
        <v>144</v>
      </c>
      <c r="C65" s="251"/>
      <c r="D65" s="251"/>
      <c r="E65" s="251"/>
      <c r="F65" s="251"/>
      <c r="G65" s="251"/>
      <c r="H65" s="251"/>
    </row>
    <row r="66" spans="1:8" ht="30.75" customHeight="1">
      <c r="A66" s="255"/>
      <c r="B66" s="255"/>
      <c r="C66" s="255"/>
      <c r="D66" s="255"/>
      <c r="E66" s="255"/>
      <c r="F66" s="255"/>
      <c r="G66" s="255"/>
      <c r="H66" s="255"/>
    </row>
    <row r="67" spans="1:8" ht="34.5" customHeight="1">
      <c r="A67" s="256" t="s">
        <v>180</v>
      </c>
      <c r="B67" s="256"/>
      <c r="C67" s="256"/>
      <c r="D67" s="256"/>
      <c r="E67" s="256"/>
      <c r="F67" s="256"/>
      <c r="G67" s="256"/>
      <c r="H67" s="256"/>
    </row>
    <row r="68" spans="1:8" ht="39.75" customHeight="1">
      <c r="A68" s="17" t="s">
        <v>19</v>
      </c>
      <c r="B68" s="251" t="s">
        <v>135</v>
      </c>
      <c r="C68" s="251"/>
      <c r="D68" s="251"/>
      <c r="E68" s="251"/>
      <c r="F68" s="251"/>
      <c r="G68" s="251"/>
      <c r="H68" s="251"/>
    </row>
    <row r="69" spans="1:8" ht="39.75" customHeight="1">
      <c r="A69" s="17" t="s">
        <v>13</v>
      </c>
      <c r="B69" s="251" t="s">
        <v>136</v>
      </c>
      <c r="C69" s="251"/>
      <c r="D69" s="251"/>
      <c r="E69" s="251"/>
      <c r="F69" s="251"/>
      <c r="G69" s="251"/>
      <c r="H69" s="251"/>
    </row>
    <row r="70" spans="1:8" ht="42" customHeight="1">
      <c r="A70" s="17" t="s">
        <v>18</v>
      </c>
      <c r="B70" s="247" t="s">
        <v>137</v>
      </c>
      <c r="C70" s="247"/>
      <c r="D70" s="247"/>
      <c r="E70" s="247"/>
      <c r="F70" s="247"/>
      <c r="G70" s="247"/>
      <c r="H70" s="247"/>
    </row>
    <row r="71" spans="1:8" ht="33.75" customHeight="1">
      <c r="A71" s="17" t="s">
        <v>20</v>
      </c>
      <c r="B71" s="251" t="s">
        <v>138</v>
      </c>
      <c r="C71" s="251"/>
      <c r="D71" s="251"/>
      <c r="E71" s="251"/>
      <c r="F71" s="251"/>
      <c r="G71" s="251"/>
      <c r="H71" s="251"/>
    </row>
    <row r="72" spans="1:8" ht="33" customHeight="1">
      <c r="A72" s="17" t="s">
        <v>21</v>
      </c>
      <c r="B72" s="251" t="s">
        <v>139</v>
      </c>
      <c r="C72" s="251"/>
      <c r="D72" s="251"/>
      <c r="E72" s="251"/>
      <c r="F72" s="251"/>
      <c r="G72" s="251"/>
      <c r="H72" s="251"/>
    </row>
    <row r="73" spans="1:8" ht="33.75" customHeight="1">
      <c r="A73" s="252"/>
      <c r="B73" s="252"/>
      <c r="C73" s="252"/>
      <c r="D73" s="252"/>
      <c r="E73" s="252"/>
      <c r="F73" s="252"/>
      <c r="G73" s="252"/>
      <c r="H73" s="252"/>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7"/>
  <sheetViews>
    <sheetView tabSelected="1" topLeftCell="U33" zoomScale="70" zoomScaleNormal="70" workbookViewId="0">
      <selection activeCell="D8" sqref="D8"/>
    </sheetView>
  </sheetViews>
  <sheetFormatPr baseColWidth="10" defaultColWidth="11.375" defaultRowHeight="18"/>
  <cols>
    <col min="1" max="1" width="35.125" style="1" customWidth="1"/>
    <col min="2" max="2" width="45.375" style="1" customWidth="1"/>
    <col min="3" max="3" width="29.125" style="1" customWidth="1"/>
    <col min="4" max="4" width="25.5" style="1" customWidth="1"/>
    <col min="5" max="5" width="31.125" style="1" customWidth="1"/>
    <col min="6" max="6" width="23.625" style="1" customWidth="1"/>
    <col min="7" max="7" width="23.625" style="68" customWidth="1"/>
    <col min="8" max="8" width="27.125" style="1" customWidth="1"/>
    <col min="9" max="9" width="27.125" style="4" customWidth="1"/>
    <col min="10" max="10" width="27.375" style="5" customWidth="1"/>
    <col min="11" max="11" width="29.5" style="1" customWidth="1"/>
    <col min="12" max="12" width="35.125" style="54" customWidth="1"/>
    <col min="13" max="13" width="35.125" style="4" customWidth="1"/>
    <col min="14" max="14" width="52.5" style="4" customWidth="1"/>
    <col min="15" max="15" width="27.875" style="4" customWidth="1"/>
    <col min="16" max="27" width="27.375" style="57" customWidth="1"/>
    <col min="28" max="29" width="30.125" style="58" customWidth="1"/>
    <col min="30" max="30" width="32.125" style="115" customWidth="1"/>
    <col min="31" max="31" width="27.375" style="1" customWidth="1"/>
    <col min="32" max="32" width="21" style="1" customWidth="1"/>
    <col min="33" max="16384" width="11.375" style="1"/>
  </cols>
  <sheetData>
    <row r="1" spans="1:30" ht="21" hidden="1" customHeight="1">
      <c r="A1" s="145"/>
      <c r="B1" s="146"/>
      <c r="C1" s="151" t="s">
        <v>1</v>
      </c>
      <c r="D1" s="152"/>
      <c r="E1" s="152"/>
      <c r="F1" s="152"/>
      <c r="G1" s="152"/>
      <c r="H1" s="152"/>
      <c r="I1" s="152"/>
      <c r="J1" s="152"/>
      <c r="K1" s="152"/>
      <c r="L1" s="152"/>
      <c r="M1" s="152"/>
      <c r="N1" s="152"/>
      <c r="O1" s="152"/>
      <c r="P1" s="152"/>
      <c r="Q1" s="152"/>
      <c r="R1" s="152"/>
      <c r="S1" s="152"/>
      <c r="T1" s="152"/>
      <c r="U1" s="152"/>
      <c r="V1" s="152"/>
      <c r="W1" s="152"/>
      <c r="X1" s="152"/>
      <c r="Y1" s="152"/>
      <c r="Z1" s="152"/>
      <c r="AA1" s="152"/>
      <c r="AB1" s="139" t="s">
        <v>219</v>
      </c>
      <c r="AC1" s="140"/>
    </row>
    <row r="2" spans="1:30" ht="21" hidden="1" customHeight="1">
      <c r="A2" s="147"/>
      <c r="B2" s="148"/>
      <c r="C2" s="151" t="s">
        <v>2</v>
      </c>
      <c r="D2" s="152"/>
      <c r="E2" s="152"/>
      <c r="F2" s="152"/>
      <c r="G2" s="152"/>
      <c r="H2" s="152"/>
      <c r="I2" s="152"/>
      <c r="J2" s="152"/>
      <c r="K2" s="152"/>
      <c r="L2" s="152"/>
      <c r="M2" s="152"/>
      <c r="N2" s="152"/>
      <c r="O2" s="152"/>
      <c r="P2" s="152"/>
      <c r="Q2" s="152"/>
      <c r="R2" s="152"/>
      <c r="S2" s="152"/>
      <c r="T2" s="152"/>
      <c r="U2" s="152"/>
      <c r="V2" s="152"/>
      <c r="W2" s="152"/>
      <c r="X2" s="152"/>
      <c r="Y2" s="152"/>
      <c r="Z2" s="152"/>
      <c r="AA2" s="152"/>
      <c r="AB2" s="139" t="s">
        <v>3</v>
      </c>
      <c r="AC2" s="140"/>
    </row>
    <row r="3" spans="1:30" ht="21" hidden="1" customHeight="1">
      <c r="A3" s="147"/>
      <c r="B3" s="148"/>
      <c r="C3" s="151" t="s">
        <v>4</v>
      </c>
      <c r="D3" s="152"/>
      <c r="E3" s="152"/>
      <c r="F3" s="152"/>
      <c r="G3" s="152"/>
      <c r="H3" s="152"/>
      <c r="I3" s="152"/>
      <c r="J3" s="152"/>
      <c r="K3" s="152"/>
      <c r="L3" s="152"/>
      <c r="M3" s="152"/>
      <c r="N3" s="152"/>
      <c r="O3" s="152"/>
      <c r="P3" s="152"/>
      <c r="Q3" s="152"/>
      <c r="R3" s="152"/>
      <c r="S3" s="152"/>
      <c r="T3" s="152"/>
      <c r="U3" s="152"/>
      <c r="V3" s="152"/>
      <c r="W3" s="152"/>
      <c r="X3" s="152"/>
      <c r="Y3" s="152"/>
      <c r="Z3" s="152"/>
      <c r="AA3" s="152"/>
      <c r="AB3" s="141" t="s">
        <v>218</v>
      </c>
      <c r="AC3" s="142"/>
    </row>
    <row r="4" spans="1:30" ht="21" hidden="1" customHeight="1">
      <c r="A4" s="149"/>
      <c r="B4" s="150"/>
      <c r="C4" s="151" t="s">
        <v>157</v>
      </c>
      <c r="D4" s="152">
        <v>2025</v>
      </c>
      <c r="E4" s="152"/>
      <c r="F4" s="152"/>
      <c r="G4" s="152"/>
      <c r="H4" s="152"/>
      <c r="I4" s="152"/>
      <c r="J4" s="152"/>
      <c r="K4" s="152"/>
      <c r="L4" s="152"/>
      <c r="M4" s="152"/>
      <c r="N4" s="152"/>
      <c r="O4" s="152"/>
      <c r="P4" s="152"/>
      <c r="Q4" s="152"/>
      <c r="R4" s="152"/>
      <c r="S4" s="152"/>
      <c r="T4" s="152"/>
      <c r="U4" s="152"/>
      <c r="V4" s="152"/>
      <c r="W4" s="152"/>
      <c r="X4" s="152"/>
      <c r="Y4" s="152"/>
      <c r="Z4" s="152"/>
      <c r="AA4" s="152"/>
      <c r="AB4" s="139" t="s">
        <v>221</v>
      </c>
      <c r="AC4" s="140"/>
    </row>
    <row r="5" spans="1:30" ht="26.25" hidden="1" customHeight="1">
      <c r="A5" s="143" t="s">
        <v>169</v>
      </c>
      <c r="B5" s="144" t="s">
        <v>636</v>
      </c>
      <c r="C5" s="23"/>
      <c r="D5" s="19"/>
      <c r="E5" s="19"/>
      <c r="F5" s="19"/>
      <c r="G5" s="69"/>
      <c r="H5" s="19"/>
      <c r="I5" s="19"/>
      <c r="J5" s="19"/>
      <c r="K5" s="19"/>
      <c r="L5" s="53"/>
      <c r="M5" s="19"/>
      <c r="N5" s="19"/>
      <c r="O5" s="19"/>
      <c r="P5" s="56"/>
      <c r="Q5" s="56"/>
      <c r="R5" s="56"/>
      <c r="S5" s="56"/>
      <c r="T5" s="56"/>
      <c r="U5" s="56"/>
      <c r="V5" s="56"/>
      <c r="W5" s="56"/>
      <c r="X5" s="56"/>
      <c r="Y5" s="56"/>
      <c r="Z5" s="56"/>
      <c r="AA5" s="56"/>
      <c r="AB5" s="56"/>
      <c r="AC5" s="24"/>
    </row>
    <row r="6" spans="1:30" ht="39" customHeight="1" thickBot="1">
      <c r="A6" s="137" t="s">
        <v>159</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60"/>
    </row>
    <row r="7" spans="1:30" s="3" customFormat="1" ht="78.75" customHeight="1" thickBot="1">
      <c r="A7" s="71" t="s">
        <v>92</v>
      </c>
      <c r="B7" s="156" t="s">
        <v>164</v>
      </c>
      <c r="C7" s="156" t="s">
        <v>155</v>
      </c>
      <c r="D7" s="156" t="s">
        <v>28</v>
      </c>
      <c r="E7" s="156" t="s">
        <v>101</v>
      </c>
      <c r="F7" s="156" t="s">
        <v>7</v>
      </c>
      <c r="G7" s="157" t="s">
        <v>190</v>
      </c>
      <c r="H7" s="72" t="s">
        <v>33</v>
      </c>
      <c r="I7" s="72" t="s">
        <v>8</v>
      </c>
      <c r="J7" s="73" t="s">
        <v>154</v>
      </c>
      <c r="K7" s="72" t="s">
        <v>97</v>
      </c>
      <c r="L7" s="74" t="s">
        <v>96</v>
      </c>
      <c r="M7" s="72" t="s">
        <v>176</v>
      </c>
      <c r="N7" s="72" t="s">
        <v>9</v>
      </c>
      <c r="O7" s="72" t="s">
        <v>30</v>
      </c>
      <c r="P7" s="75" t="s">
        <v>161</v>
      </c>
      <c r="Q7" s="2" t="s">
        <v>643</v>
      </c>
      <c r="R7" s="171" t="s">
        <v>639</v>
      </c>
      <c r="S7" s="171" t="s">
        <v>640</v>
      </c>
      <c r="T7" s="171" t="s">
        <v>641</v>
      </c>
      <c r="U7" s="171" t="s">
        <v>642</v>
      </c>
      <c r="V7" s="172" t="s">
        <v>644</v>
      </c>
      <c r="W7" s="172" t="s">
        <v>645</v>
      </c>
      <c r="X7" s="172" t="s">
        <v>646</v>
      </c>
      <c r="Y7" s="172" t="s">
        <v>647</v>
      </c>
      <c r="Z7" s="172" t="s">
        <v>648</v>
      </c>
      <c r="AA7" s="172" t="s">
        <v>649</v>
      </c>
      <c r="AB7" s="75" t="s">
        <v>162</v>
      </c>
      <c r="AC7" s="76" t="s">
        <v>160</v>
      </c>
      <c r="AD7" s="20"/>
    </row>
    <row r="8" spans="1:30" ht="135.75" thickBot="1">
      <c r="A8" s="78" t="s">
        <v>225</v>
      </c>
      <c r="B8" s="79" t="s">
        <v>363</v>
      </c>
      <c r="C8" s="79" t="s">
        <v>226</v>
      </c>
      <c r="D8" s="79" t="s">
        <v>245</v>
      </c>
      <c r="E8" s="79" t="s">
        <v>259</v>
      </c>
      <c r="F8" s="79" t="s">
        <v>260</v>
      </c>
      <c r="G8" s="80" t="s">
        <v>491</v>
      </c>
      <c r="H8" s="79" t="s">
        <v>261</v>
      </c>
      <c r="I8" s="80" t="s">
        <v>232</v>
      </c>
      <c r="J8" s="80">
        <v>0</v>
      </c>
      <c r="K8" s="79" t="s">
        <v>570</v>
      </c>
      <c r="L8" s="81">
        <v>0.45</v>
      </c>
      <c r="M8" s="80" t="s">
        <v>372</v>
      </c>
      <c r="N8" s="79" t="s">
        <v>569</v>
      </c>
      <c r="O8" s="80">
        <v>5</v>
      </c>
      <c r="P8" s="80">
        <v>1</v>
      </c>
      <c r="Q8" s="175">
        <v>1</v>
      </c>
      <c r="R8" s="177">
        <v>0.14000000000000001</v>
      </c>
      <c r="S8" s="80"/>
      <c r="T8" s="80"/>
      <c r="U8" s="80"/>
      <c r="V8" s="173">
        <f>+R8+S8+T8+U8</f>
        <v>0.14000000000000001</v>
      </c>
      <c r="W8" s="173">
        <f>+V8+Q8</f>
        <v>1.1400000000000001</v>
      </c>
      <c r="X8" s="174">
        <f>+IF((V8/P8)&gt;100%,100%,(V8/P8))*L8</f>
        <v>6.3000000000000014E-2</v>
      </c>
      <c r="Y8" s="174">
        <f>+IF(((W8)/O8)&gt;100%,100%,((W8)/O8))*L8</f>
        <v>0.10260000000000002</v>
      </c>
      <c r="Z8" s="174">
        <f>+IF(((V8)/P8)&gt;100%,100%,((V8)/P8))</f>
        <v>0.14000000000000001</v>
      </c>
      <c r="AA8" s="174">
        <f>+IF(((W8)/O8)&gt;100%,100%,((W8))/O8)</f>
        <v>0.22800000000000004</v>
      </c>
      <c r="AB8" s="80"/>
      <c r="AC8" s="82"/>
      <c r="AD8" s="116"/>
    </row>
    <row r="9" spans="1:30" ht="135.75" thickBot="1">
      <c r="A9" s="83" t="s">
        <v>225</v>
      </c>
      <c r="B9" s="77" t="s">
        <v>363</v>
      </c>
      <c r="C9" s="77" t="s">
        <v>226</v>
      </c>
      <c r="D9" s="77" t="s">
        <v>245</v>
      </c>
      <c r="E9" s="77" t="s">
        <v>259</v>
      </c>
      <c r="F9" s="77" t="s">
        <v>260</v>
      </c>
      <c r="G9" s="70" t="s">
        <v>491</v>
      </c>
      <c r="H9" s="77" t="s">
        <v>262</v>
      </c>
      <c r="I9" s="70" t="s">
        <v>232</v>
      </c>
      <c r="J9" s="70">
        <v>2</v>
      </c>
      <c r="K9" s="77" t="s">
        <v>263</v>
      </c>
      <c r="L9" s="84">
        <v>0.3</v>
      </c>
      <c r="M9" s="70" t="s">
        <v>372</v>
      </c>
      <c r="N9" s="77" t="s">
        <v>264</v>
      </c>
      <c r="O9" s="70">
        <v>4</v>
      </c>
      <c r="P9" s="70">
        <v>1</v>
      </c>
      <c r="Q9" s="176">
        <v>0.99999999999999989</v>
      </c>
      <c r="R9" s="178">
        <v>1.67E-2</v>
      </c>
      <c r="S9" s="160"/>
      <c r="T9" s="160"/>
      <c r="U9" s="160"/>
      <c r="V9" s="173">
        <f>+R9+S9+T9+U9</f>
        <v>1.67E-2</v>
      </c>
      <c r="W9" s="173">
        <f>+V9+Q9</f>
        <v>1.0166999999999999</v>
      </c>
      <c r="X9" s="174">
        <f>+IF((V9/P9)&gt;100%,100%,(V9/P9))*L9</f>
        <v>5.0099999999999997E-3</v>
      </c>
      <c r="Y9" s="174">
        <f>+IF(((W9)/O9)&gt;100%,100%,((W9)/O9))*L9</f>
        <v>7.6252499999999987E-2</v>
      </c>
      <c r="Z9" s="174">
        <f>+IF(((V9)/P9)&gt;100%,100%,((V9)/P9))</f>
        <v>1.67E-2</v>
      </c>
      <c r="AA9" s="174">
        <f>+IF(((W9)/O9)&gt;100%,100%,((W9))/O9)</f>
        <v>0.25417499999999998</v>
      </c>
      <c r="AB9" s="70"/>
      <c r="AC9" s="86"/>
      <c r="AD9" s="116"/>
    </row>
    <row r="10" spans="1:30" ht="135">
      <c r="A10" s="83" t="s">
        <v>225</v>
      </c>
      <c r="B10" s="77" t="s">
        <v>363</v>
      </c>
      <c r="C10" s="77" t="s">
        <v>226</v>
      </c>
      <c r="D10" s="77" t="s">
        <v>245</v>
      </c>
      <c r="E10" s="77" t="s">
        <v>259</v>
      </c>
      <c r="F10" s="77" t="s">
        <v>260</v>
      </c>
      <c r="G10" s="70" t="s">
        <v>491</v>
      </c>
      <c r="H10" s="77" t="s">
        <v>265</v>
      </c>
      <c r="I10" s="70" t="s">
        <v>232</v>
      </c>
      <c r="J10" s="70">
        <v>0</v>
      </c>
      <c r="K10" s="77" t="s">
        <v>266</v>
      </c>
      <c r="L10" s="84">
        <v>0.25</v>
      </c>
      <c r="M10" s="70" t="s">
        <v>372</v>
      </c>
      <c r="N10" s="77" t="s">
        <v>267</v>
      </c>
      <c r="O10" s="70">
        <v>1</v>
      </c>
      <c r="P10" s="70">
        <v>0.3</v>
      </c>
      <c r="Q10" s="176">
        <v>0.3</v>
      </c>
      <c r="R10" s="178">
        <v>1.67E-2</v>
      </c>
      <c r="S10" s="160"/>
      <c r="T10" s="160"/>
      <c r="U10" s="160"/>
      <c r="V10" s="173">
        <f>+R10+S10+T10+U10</f>
        <v>1.67E-2</v>
      </c>
      <c r="W10" s="173">
        <f>+V10+Q10</f>
        <v>0.31669999999999998</v>
      </c>
      <c r="X10" s="174">
        <f>+IF((V10/P10)&gt;100%,100%,(V10/P10))*L10</f>
        <v>1.3916666666666667E-2</v>
      </c>
      <c r="Y10" s="174">
        <f>+IF(((W10)/O10)&gt;100%,100%,((W10)/O10))*L10</f>
        <v>7.9174999999999995E-2</v>
      </c>
      <c r="Z10" s="174">
        <f>+IF(((V10)/P10)&gt;100%,100%,((V10)/P10))</f>
        <v>5.566666666666667E-2</v>
      </c>
      <c r="AA10" s="174">
        <f>+IF(((W10)/O10)&gt;100%,100%,((W10))/O10)</f>
        <v>0.31669999999999998</v>
      </c>
      <c r="AB10" s="70"/>
      <c r="AC10" s="86"/>
      <c r="AD10" s="116"/>
    </row>
    <row r="11" spans="1:30" ht="42.75" customHeight="1">
      <c r="A11" s="83"/>
      <c r="B11" s="77"/>
      <c r="C11" s="77"/>
      <c r="D11" s="77"/>
      <c r="E11" s="77"/>
      <c r="F11" s="264" t="s">
        <v>650</v>
      </c>
      <c r="G11" s="265"/>
      <c r="H11" s="265"/>
      <c r="I11" s="265"/>
      <c r="J11" s="265"/>
      <c r="K11" s="265"/>
      <c r="L11" s="265"/>
      <c r="M11" s="265"/>
      <c r="N11" s="265"/>
      <c r="O11" s="265"/>
      <c r="P11" s="265"/>
      <c r="Q11" s="265"/>
      <c r="R11" s="265"/>
      <c r="S11" s="265"/>
      <c r="T11" s="265"/>
      <c r="U11" s="265"/>
      <c r="V11" s="160"/>
      <c r="W11" s="160"/>
      <c r="X11" s="183">
        <f>SUM(X8:X10)</f>
        <v>8.1926666666666675E-2</v>
      </c>
      <c r="Y11" s="183">
        <f>SUM(Y8:Y10)</f>
        <v>0.25802750000000002</v>
      </c>
      <c r="Z11" s="183">
        <f>+AVERAGE(Z8:Z10)</f>
        <v>7.0788888888888887E-2</v>
      </c>
      <c r="AA11" s="183">
        <f>+AVERAGE(AA8:AA10)</f>
        <v>0.26629166666666665</v>
      </c>
      <c r="AB11" s="160"/>
      <c r="AC11" s="86"/>
      <c r="AD11" s="116"/>
    </row>
    <row r="12" spans="1:30" ht="90">
      <c r="A12" s="83" t="s">
        <v>225</v>
      </c>
      <c r="B12" s="77" t="s">
        <v>365</v>
      </c>
      <c r="C12" s="77" t="s">
        <v>268</v>
      </c>
      <c r="D12" s="77" t="s">
        <v>359</v>
      </c>
      <c r="E12" s="77" t="s">
        <v>269</v>
      </c>
      <c r="F12" s="77" t="s">
        <v>370</v>
      </c>
      <c r="G12" s="70" t="s">
        <v>490</v>
      </c>
      <c r="H12" s="77" t="s">
        <v>270</v>
      </c>
      <c r="I12" s="87" t="s">
        <v>232</v>
      </c>
      <c r="J12" s="70" t="s">
        <v>273</v>
      </c>
      <c r="K12" s="77" t="s">
        <v>271</v>
      </c>
      <c r="L12" s="84">
        <v>1</v>
      </c>
      <c r="M12" s="87" t="s">
        <v>372</v>
      </c>
      <c r="N12" s="77" t="s">
        <v>272</v>
      </c>
      <c r="O12" s="70">
        <v>60</v>
      </c>
      <c r="P12" s="70">
        <v>20</v>
      </c>
      <c r="Q12" s="160">
        <v>30</v>
      </c>
      <c r="R12" s="160">
        <v>14</v>
      </c>
      <c r="S12" s="160"/>
      <c r="T12" s="160"/>
      <c r="U12" s="160"/>
      <c r="V12" s="173">
        <f>+R12+S12+T12+U12</f>
        <v>14</v>
      </c>
      <c r="W12" s="173">
        <f>+V12+Q12</f>
        <v>44</v>
      </c>
      <c r="X12" s="174">
        <f>+IF((V12/P12)&gt;100%,100%,(V12/P12))*L12</f>
        <v>0.7</v>
      </c>
      <c r="Y12" s="174">
        <f>+IF(((W12)/O12)&gt;100%,100%,((W12)/O12))*L12</f>
        <v>0.73333333333333328</v>
      </c>
      <c r="Z12" s="174">
        <f>+IF(((V12)/P12)&gt;100%,100%,((V12)/P12))</f>
        <v>0.7</v>
      </c>
      <c r="AA12" s="174">
        <f>+IF(((W12)/O12)&gt;100%,100%,((W12))/O12)</f>
        <v>0.73333333333333328</v>
      </c>
      <c r="AB12" s="70"/>
      <c r="AC12" s="86"/>
      <c r="AD12" s="116"/>
    </row>
    <row r="13" spans="1:30" ht="26.25" customHeight="1" thickBot="1">
      <c r="A13" s="83"/>
      <c r="B13" s="77"/>
      <c r="C13" s="77"/>
      <c r="D13" s="77"/>
      <c r="E13" s="77"/>
      <c r="F13" s="264" t="s">
        <v>651</v>
      </c>
      <c r="G13" s="265"/>
      <c r="H13" s="265"/>
      <c r="I13" s="265"/>
      <c r="J13" s="265"/>
      <c r="K13" s="265"/>
      <c r="L13" s="265"/>
      <c r="M13" s="265"/>
      <c r="N13" s="265"/>
      <c r="O13" s="265"/>
      <c r="P13" s="265"/>
      <c r="Q13" s="265"/>
      <c r="R13" s="265"/>
      <c r="S13" s="265"/>
      <c r="T13" s="265"/>
      <c r="U13" s="265"/>
      <c r="V13" s="160"/>
      <c r="W13" s="160"/>
      <c r="X13" s="183">
        <f>+X12</f>
        <v>0.7</v>
      </c>
      <c r="Y13" s="183">
        <f>+Y12</f>
        <v>0.73333333333333328</v>
      </c>
      <c r="Z13" s="183">
        <f>+Z12</f>
        <v>0.7</v>
      </c>
      <c r="AA13" s="183">
        <f>+AA12</f>
        <v>0.73333333333333328</v>
      </c>
      <c r="AB13" s="160"/>
      <c r="AC13" s="86"/>
      <c r="AD13" s="116"/>
    </row>
    <row r="14" spans="1:30" ht="90.75" thickBot="1">
      <c r="A14" s="83" t="s">
        <v>364</v>
      </c>
      <c r="B14" s="77" t="s">
        <v>366</v>
      </c>
      <c r="C14" s="77" t="s">
        <v>226</v>
      </c>
      <c r="D14" s="77" t="s">
        <v>575</v>
      </c>
      <c r="E14" s="77" t="s">
        <v>274</v>
      </c>
      <c r="F14" s="77" t="s">
        <v>275</v>
      </c>
      <c r="G14" s="70" t="s">
        <v>495</v>
      </c>
      <c r="H14" s="77" t="s">
        <v>276</v>
      </c>
      <c r="I14" s="70">
        <v>40</v>
      </c>
      <c r="J14" s="70">
        <v>0</v>
      </c>
      <c r="K14" s="77" t="s">
        <v>277</v>
      </c>
      <c r="L14" s="84">
        <v>1</v>
      </c>
      <c r="M14" s="70" t="s">
        <v>372</v>
      </c>
      <c r="N14" s="77" t="s">
        <v>278</v>
      </c>
      <c r="O14" s="70">
        <v>40</v>
      </c>
      <c r="P14" s="70">
        <v>10</v>
      </c>
      <c r="Q14" s="176">
        <v>7.4399999999999995</v>
      </c>
      <c r="R14" s="160">
        <v>3.0000000000000001E-3</v>
      </c>
      <c r="S14" s="160"/>
      <c r="T14" s="160"/>
      <c r="U14" s="160"/>
      <c r="V14" s="173">
        <f>+R14+S14+T14+U14</f>
        <v>3.0000000000000001E-3</v>
      </c>
      <c r="W14" s="173">
        <f>+V14+Q14</f>
        <v>7.4429999999999996</v>
      </c>
      <c r="X14" s="174">
        <f>+IF((V14/P14)&gt;100%,100%,(V14/P14))*L14</f>
        <v>3.0000000000000003E-4</v>
      </c>
      <c r="Y14" s="174">
        <f>+IF(((W14)/O14)&gt;100%,100%,((W14)/O14))*L14</f>
        <v>0.18607499999999999</v>
      </c>
      <c r="Z14" s="174">
        <f>+IF(((V14)/P14)&gt;100%,100%,((V14)/P14))</f>
        <v>3.0000000000000003E-4</v>
      </c>
      <c r="AA14" s="174">
        <f>+IF(((W14)/O14)&gt;100%,100%,((W14))/O14)</f>
        <v>0.18607499999999999</v>
      </c>
      <c r="AB14" s="70"/>
      <c r="AC14" s="86"/>
      <c r="AD14" s="116"/>
    </row>
    <row r="15" spans="1:30" ht="75">
      <c r="A15" s="83" t="s">
        <v>225</v>
      </c>
      <c r="B15" s="77" t="s">
        <v>367</v>
      </c>
      <c r="C15" s="77" t="s">
        <v>226</v>
      </c>
      <c r="D15" s="77" t="s">
        <v>575</v>
      </c>
      <c r="E15" s="77" t="s">
        <v>291</v>
      </c>
      <c r="F15" s="77" t="s">
        <v>275</v>
      </c>
      <c r="G15" s="70" t="s">
        <v>495</v>
      </c>
      <c r="H15" s="77" t="s">
        <v>281</v>
      </c>
      <c r="I15" s="70" t="s">
        <v>282</v>
      </c>
      <c r="J15" s="70" t="s">
        <v>285</v>
      </c>
      <c r="K15" s="77" t="s">
        <v>283</v>
      </c>
      <c r="L15" s="84">
        <v>1</v>
      </c>
      <c r="M15" s="70" t="s">
        <v>372</v>
      </c>
      <c r="N15" s="77" t="s">
        <v>284</v>
      </c>
      <c r="O15" s="70">
        <v>140000</v>
      </c>
      <c r="P15" s="91">
        <v>70000</v>
      </c>
      <c r="Q15" s="176">
        <v>0.55000000000000004</v>
      </c>
      <c r="R15" s="91">
        <v>0</v>
      </c>
      <c r="S15" s="91"/>
      <c r="T15" s="91"/>
      <c r="U15" s="91"/>
      <c r="V15" s="173">
        <f>+R15+S15+T15+U15</f>
        <v>0</v>
      </c>
      <c r="W15" s="173">
        <f>+V15+Q15</f>
        <v>0.55000000000000004</v>
      </c>
      <c r="X15" s="174">
        <f>+IF((V15/P15)&gt;100%,100%,(V15/P15))*L15</f>
        <v>0</v>
      </c>
      <c r="Y15" s="174">
        <f>+IF(((W15)/O15)&gt;100%,100%,((W15)/O15))*L15</f>
        <v>3.9285714285714288E-6</v>
      </c>
      <c r="Z15" s="174">
        <f>+IF(((V15)/P15)&gt;100%,100%,((V15)/P15))</f>
        <v>0</v>
      </c>
      <c r="AA15" s="174">
        <f>+IF(((W15)/O15)&gt;100%,100%,((W15))/O15)</f>
        <v>3.9285714285714288E-6</v>
      </c>
      <c r="AB15" s="91"/>
      <c r="AC15" s="92"/>
      <c r="AD15" s="116"/>
    </row>
    <row r="16" spans="1:30" ht="20.25" customHeight="1">
      <c r="A16" s="83"/>
      <c r="B16" s="77"/>
      <c r="C16" s="77"/>
      <c r="D16" s="77"/>
      <c r="E16" s="77"/>
      <c r="F16" s="264" t="s">
        <v>652</v>
      </c>
      <c r="G16" s="265"/>
      <c r="H16" s="265"/>
      <c r="I16" s="265"/>
      <c r="J16" s="265"/>
      <c r="K16" s="265"/>
      <c r="L16" s="265"/>
      <c r="M16" s="265"/>
      <c r="N16" s="265"/>
      <c r="O16" s="265"/>
      <c r="P16" s="265"/>
      <c r="Q16" s="265"/>
      <c r="R16" s="265"/>
      <c r="S16" s="265"/>
      <c r="T16" s="265"/>
      <c r="U16" s="265"/>
      <c r="V16" s="160"/>
      <c r="W16" s="160"/>
      <c r="X16" s="183">
        <f>SUM(X14:X15)</f>
        <v>3.0000000000000003E-4</v>
      </c>
      <c r="Y16" s="183">
        <f>SUM(Y14:Y15)</f>
        <v>0.18607892857142858</v>
      </c>
      <c r="Z16" s="183">
        <f>+AVERAGE(Z14:Z15)</f>
        <v>1.5000000000000001E-4</v>
      </c>
      <c r="AA16" s="183">
        <f>+AVERAGE(AA14:AA15)</f>
        <v>9.3039464285714288E-2</v>
      </c>
      <c r="AB16" s="160"/>
      <c r="AC16" s="86"/>
      <c r="AD16" s="116"/>
    </row>
    <row r="17" spans="1:30" ht="105">
      <c r="A17" s="83" t="s">
        <v>300</v>
      </c>
      <c r="B17" s="77" t="s">
        <v>488</v>
      </c>
      <c r="C17" s="77" t="s">
        <v>301</v>
      </c>
      <c r="D17" s="77" t="s">
        <v>302</v>
      </c>
      <c r="E17" s="88" t="s">
        <v>602</v>
      </c>
      <c r="F17" s="77" t="s">
        <v>304</v>
      </c>
      <c r="G17" s="70" t="s">
        <v>498</v>
      </c>
      <c r="H17" s="77" t="s">
        <v>303</v>
      </c>
      <c r="I17" s="87" t="s">
        <v>232</v>
      </c>
      <c r="J17" s="87">
        <v>0</v>
      </c>
      <c r="K17" s="77" t="s">
        <v>305</v>
      </c>
      <c r="L17" s="84">
        <v>0.5</v>
      </c>
      <c r="M17" s="87" t="s">
        <v>372</v>
      </c>
      <c r="N17" s="77" t="s">
        <v>306</v>
      </c>
      <c r="O17" s="70">
        <v>3</v>
      </c>
      <c r="P17" s="70">
        <v>1</v>
      </c>
      <c r="Q17" s="160">
        <v>1</v>
      </c>
      <c r="R17" s="160">
        <v>1</v>
      </c>
      <c r="S17" s="160"/>
      <c r="T17" s="160"/>
      <c r="U17" s="160"/>
      <c r="V17" s="173">
        <f>+R17+S17+T17+U17</f>
        <v>1</v>
      </c>
      <c r="W17" s="173">
        <f>+V17+Q17</f>
        <v>2</v>
      </c>
      <c r="X17" s="174">
        <f>+IF((V17/P17)&gt;100%,100%,(V17/P17))*L17</f>
        <v>0.5</v>
      </c>
      <c r="Y17" s="174">
        <f>+IF(((W17)/O17)&gt;100%,100%,((W17)/O17))*L17</f>
        <v>0.33333333333333331</v>
      </c>
      <c r="Z17" s="174">
        <f>+IF(((V17)/P17)&gt;100%,100%,((V17)/P17))</f>
        <v>1</v>
      </c>
      <c r="AA17" s="174">
        <f>+IF(((W17)/O17)&gt;100%,100%,((W17))/O17)</f>
        <v>0.66666666666666663</v>
      </c>
      <c r="AB17" s="70"/>
      <c r="AC17" s="86"/>
      <c r="AD17" s="116"/>
    </row>
    <row r="18" spans="1:30" ht="113.1" customHeight="1">
      <c r="A18" s="83" t="s">
        <v>300</v>
      </c>
      <c r="B18" s="77" t="s">
        <v>488</v>
      </c>
      <c r="C18" s="77" t="s">
        <v>301</v>
      </c>
      <c r="D18" s="77" t="s">
        <v>302</v>
      </c>
      <c r="E18" s="88" t="s">
        <v>602</v>
      </c>
      <c r="F18" s="77" t="s">
        <v>304</v>
      </c>
      <c r="G18" s="70" t="s">
        <v>498</v>
      </c>
      <c r="H18" s="77" t="s">
        <v>307</v>
      </c>
      <c r="I18" s="87" t="s">
        <v>232</v>
      </c>
      <c r="J18" s="70" t="s">
        <v>310</v>
      </c>
      <c r="K18" s="77" t="s">
        <v>308</v>
      </c>
      <c r="L18" s="84">
        <v>0.5</v>
      </c>
      <c r="M18" s="87" t="s">
        <v>372</v>
      </c>
      <c r="N18" s="77" t="s">
        <v>309</v>
      </c>
      <c r="O18" s="70">
        <v>4</v>
      </c>
      <c r="P18" s="70">
        <v>1</v>
      </c>
      <c r="Q18" s="160">
        <v>1</v>
      </c>
      <c r="R18" s="160">
        <v>0.25</v>
      </c>
      <c r="S18" s="160"/>
      <c r="T18" s="160"/>
      <c r="U18" s="160"/>
      <c r="V18" s="173">
        <f>+R18+S18+T18+U18</f>
        <v>0.25</v>
      </c>
      <c r="W18" s="173">
        <f>+V18+Q18</f>
        <v>1.25</v>
      </c>
      <c r="X18" s="174">
        <f>+IF((V18/P18)&gt;100%,100%,(V18/P18))*L18</f>
        <v>0.125</v>
      </c>
      <c r="Y18" s="174">
        <f>+IF(((W18)/O18)&gt;100%,100%,((W18)/O18))*L18</f>
        <v>0.15625</v>
      </c>
      <c r="Z18" s="174">
        <f>+IF(((V18)/P18)&gt;100%,100%,((V18)/P18))</f>
        <v>0.25</v>
      </c>
      <c r="AA18" s="174">
        <f>+IF(((W18)/O18)&gt;100%,100%,((W18))/O18)</f>
        <v>0.3125</v>
      </c>
      <c r="AB18" s="70"/>
      <c r="AC18" s="86"/>
      <c r="AD18" s="116"/>
    </row>
    <row r="19" spans="1:30" ht="18.75" thickBot="1">
      <c r="A19" s="83"/>
      <c r="B19" s="77"/>
      <c r="C19" s="77"/>
      <c r="D19" s="77"/>
      <c r="E19" s="88"/>
      <c r="F19" s="264" t="s">
        <v>653</v>
      </c>
      <c r="G19" s="265"/>
      <c r="H19" s="265"/>
      <c r="I19" s="265"/>
      <c r="J19" s="265"/>
      <c r="K19" s="265"/>
      <c r="L19" s="265"/>
      <c r="M19" s="265"/>
      <c r="N19" s="265"/>
      <c r="O19" s="265"/>
      <c r="P19" s="265"/>
      <c r="Q19" s="265"/>
      <c r="R19" s="265"/>
      <c r="S19" s="265"/>
      <c r="T19" s="265"/>
      <c r="U19" s="265"/>
      <c r="V19" s="160"/>
      <c r="W19" s="160"/>
      <c r="X19" s="183">
        <f>SUM(X17:X18)</f>
        <v>0.625</v>
      </c>
      <c r="Y19" s="183">
        <f>SUM(Y17:Y18)</f>
        <v>0.48958333333333331</v>
      </c>
      <c r="Z19" s="183">
        <f>+AVERAGE(Z17:Z18)</f>
        <v>0.625</v>
      </c>
      <c r="AA19" s="183">
        <f>+AVERAGE(AA17:AA18)</f>
        <v>0.48958333333333331</v>
      </c>
      <c r="AB19" s="160"/>
      <c r="AC19" s="86"/>
      <c r="AD19" s="116"/>
    </row>
    <row r="20" spans="1:30" ht="102" customHeight="1" thickBot="1">
      <c r="A20" s="83" t="s">
        <v>225</v>
      </c>
      <c r="B20" s="77" t="s">
        <v>360</v>
      </c>
      <c r="C20" s="77" t="s">
        <v>226</v>
      </c>
      <c r="D20" s="77" t="s">
        <v>227</v>
      </c>
      <c r="E20" s="77" t="s">
        <v>228</v>
      </c>
      <c r="F20" s="77" t="s">
        <v>229</v>
      </c>
      <c r="G20" s="70" t="s">
        <v>492</v>
      </c>
      <c r="H20" s="77" t="s">
        <v>230</v>
      </c>
      <c r="I20" s="70" t="s">
        <v>232</v>
      </c>
      <c r="J20" s="70" t="s">
        <v>234</v>
      </c>
      <c r="K20" s="77" t="s">
        <v>231</v>
      </c>
      <c r="L20" s="84">
        <v>0.4</v>
      </c>
      <c r="M20" s="70" t="s">
        <v>372</v>
      </c>
      <c r="N20" s="77" t="s">
        <v>233</v>
      </c>
      <c r="O20" s="85">
        <v>300000</v>
      </c>
      <c r="P20" s="89">
        <v>115000</v>
      </c>
      <c r="Q20" s="176">
        <v>4440</v>
      </c>
      <c r="R20" s="179">
        <v>3037</v>
      </c>
      <c r="S20" s="89"/>
      <c r="T20" s="89"/>
      <c r="U20" s="89"/>
      <c r="V20" s="173">
        <f>+R20+S20+T20+U20</f>
        <v>3037</v>
      </c>
      <c r="W20" s="173">
        <f>+V20+Q20</f>
        <v>7477</v>
      </c>
      <c r="X20" s="174">
        <f>+IF((V20/P20)&gt;100%,100%,(V20/P20))*L20</f>
        <v>1.0563478260869565E-2</v>
      </c>
      <c r="Y20" s="174">
        <f>+IF(((W20)/O20)&gt;100%,100%,((W20)/O20))*L20</f>
        <v>9.9693333333333335E-3</v>
      </c>
      <c r="Z20" s="174">
        <f>+IF(((V20)/P20)&gt;100%,100%,((V20)/P20))</f>
        <v>2.6408695652173911E-2</v>
      </c>
      <c r="AA20" s="174">
        <f>+IF(((W20)/O20)&gt;100%,100%,((W20))/O20)</f>
        <v>2.4923333333333332E-2</v>
      </c>
      <c r="AB20" s="89"/>
      <c r="AC20" s="90"/>
      <c r="AD20" s="116"/>
    </row>
    <row r="21" spans="1:30" ht="89.1" customHeight="1" thickBot="1">
      <c r="A21" s="83" t="s">
        <v>225</v>
      </c>
      <c r="B21" s="77" t="s">
        <v>360</v>
      </c>
      <c r="C21" s="77" t="s">
        <v>226</v>
      </c>
      <c r="D21" s="77" t="s">
        <v>227</v>
      </c>
      <c r="E21" s="77" t="s">
        <v>228</v>
      </c>
      <c r="F21" s="77" t="s">
        <v>229</v>
      </c>
      <c r="G21" s="70" t="s">
        <v>492</v>
      </c>
      <c r="H21" s="77" t="s">
        <v>238</v>
      </c>
      <c r="I21" s="70" t="s">
        <v>232</v>
      </c>
      <c r="J21" s="70" t="s">
        <v>237</v>
      </c>
      <c r="K21" s="77" t="s">
        <v>235</v>
      </c>
      <c r="L21" s="84">
        <v>0.3</v>
      </c>
      <c r="M21" s="70" t="s">
        <v>373</v>
      </c>
      <c r="N21" s="77" t="s">
        <v>236</v>
      </c>
      <c r="O21" s="70">
        <v>1</v>
      </c>
      <c r="P21" s="158">
        <v>0.25</v>
      </c>
      <c r="Q21" s="176">
        <v>1</v>
      </c>
      <c r="R21" s="182">
        <v>2E-3</v>
      </c>
      <c r="S21" s="158"/>
      <c r="T21" s="158"/>
      <c r="U21" s="158"/>
      <c r="V21" s="173">
        <f>+R21+S21+T21+U21</f>
        <v>2E-3</v>
      </c>
      <c r="W21" s="173">
        <f>+V21+Q21</f>
        <v>1.002</v>
      </c>
      <c r="X21" s="174">
        <f>+IF((V21/P21)&gt;100%,100%,(V21/P21))*L21</f>
        <v>2.3999999999999998E-3</v>
      </c>
      <c r="Y21" s="174">
        <f>+IF(((W21)/O21)&gt;100%,100%,((W21)/O21))*L21</f>
        <v>0.3</v>
      </c>
      <c r="Z21" s="174">
        <f>+IF(((V21)/P21)&gt;100%,100%,((V21)/P21))</f>
        <v>8.0000000000000002E-3</v>
      </c>
      <c r="AA21" s="174">
        <f>+IF(((W21)/O21)&gt;100%,100%,((W21))/O21)</f>
        <v>1</v>
      </c>
      <c r="AB21" s="89"/>
      <c r="AC21" s="90"/>
      <c r="AD21" s="116"/>
    </row>
    <row r="22" spans="1:30" ht="96.95" customHeight="1">
      <c r="A22" s="83" t="s">
        <v>225</v>
      </c>
      <c r="B22" s="77" t="s">
        <v>360</v>
      </c>
      <c r="C22" s="77" t="s">
        <v>226</v>
      </c>
      <c r="D22" s="77" t="s">
        <v>227</v>
      </c>
      <c r="E22" s="77" t="s">
        <v>239</v>
      </c>
      <c r="F22" s="77" t="s">
        <v>229</v>
      </c>
      <c r="G22" s="70" t="s">
        <v>492</v>
      </c>
      <c r="H22" s="77" t="s">
        <v>240</v>
      </c>
      <c r="I22" s="70" t="s">
        <v>242</v>
      </c>
      <c r="J22" s="70" t="s">
        <v>244</v>
      </c>
      <c r="K22" s="77" t="s">
        <v>241</v>
      </c>
      <c r="L22" s="84">
        <v>0.3</v>
      </c>
      <c r="M22" s="70" t="s">
        <v>372</v>
      </c>
      <c r="N22" s="77" t="s">
        <v>243</v>
      </c>
      <c r="O22" s="70">
        <v>8</v>
      </c>
      <c r="P22" s="89">
        <v>3</v>
      </c>
      <c r="Q22" s="176">
        <v>1</v>
      </c>
      <c r="R22" s="178">
        <v>0</v>
      </c>
      <c r="S22" s="89"/>
      <c r="T22" s="89"/>
      <c r="U22" s="89"/>
      <c r="V22" s="173">
        <f>+R22+S22+T22+U22</f>
        <v>0</v>
      </c>
      <c r="W22" s="173">
        <f>+V22+Q22</f>
        <v>1</v>
      </c>
      <c r="X22" s="174">
        <f>+IF((V22/P22)&gt;100%,100%,(V22/P22))*L22</f>
        <v>0</v>
      </c>
      <c r="Y22" s="174">
        <f>+IF(((W22)/O22)&gt;100%,100%,((W22)/O22))*L22</f>
        <v>3.7499999999999999E-2</v>
      </c>
      <c r="Z22" s="174">
        <f>+IF(((V22)/P22)&gt;100%,100%,((V22)/P22))</f>
        <v>0</v>
      </c>
      <c r="AA22" s="174">
        <f>+IF(((W22)/O22)&gt;100%,100%,((W22))/O22)</f>
        <v>0.125</v>
      </c>
      <c r="AB22" s="89"/>
      <c r="AC22" s="90"/>
      <c r="AD22" s="116"/>
    </row>
    <row r="23" spans="1:30" ht="18.75" thickBot="1">
      <c r="A23" s="83"/>
      <c r="B23" s="77"/>
      <c r="C23" s="77"/>
      <c r="D23" s="77"/>
      <c r="E23" s="77"/>
      <c r="F23" s="264" t="s">
        <v>654</v>
      </c>
      <c r="G23" s="265"/>
      <c r="H23" s="265"/>
      <c r="I23" s="265"/>
      <c r="J23" s="265"/>
      <c r="K23" s="265"/>
      <c r="L23" s="265"/>
      <c r="M23" s="265"/>
      <c r="N23" s="265"/>
      <c r="O23" s="265"/>
      <c r="P23" s="265"/>
      <c r="Q23" s="265"/>
      <c r="R23" s="265"/>
      <c r="S23" s="265"/>
      <c r="T23" s="265"/>
      <c r="U23" s="265"/>
      <c r="V23" s="89"/>
      <c r="W23" s="89"/>
      <c r="X23" s="183">
        <f>SUM(X20:X22)</f>
        <v>1.2963478260869564E-2</v>
      </c>
      <c r="Y23" s="183">
        <f>SUM(Y20:Y22)</f>
        <v>0.3474693333333333</v>
      </c>
      <c r="Z23" s="183">
        <f>+AVERAGE(Z20:Z22)</f>
        <v>1.1469565217391306E-2</v>
      </c>
      <c r="AA23" s="183">
        <f>+AVERAGE(AA20:AA22)</f>
        <v>0.3833077777777778</v>
      </c>
      <c r="AB23" s="89"/>
      <c r="AC23" s="90"/>
      <c r="AD23" s="116"/>
    </row>
    <row r="24" spans="1:30" ht="135.75" thickBot="1">
      <c r="A24" s="83" t="s">
        <v>225</v>
      </c>
      <c r="B24" s="77" t="s">
        <v>361</v>
      </c>
      <c r="C24" s="77" t="s">
        <v>226</v>
      </c>
      <c r="D24" s="77" t="s">
        <v>245</v>
      </c>
      <c r="E24" s="77" t="s">
        <v>246</v>
      </c>
      <c r="F24" s="77" t="s">
        <v>247</v>
      </c>
      <c r="G24" s="70" t="s">
        <v>493</v>
      </c>
      <c r="H24" s="77" t="s">
        <v>248</v>
      </c>
      <c r="I24" s="70" t="s">
        <v>232</v>
      </c>
      <c r="J24" s="70">
        <v>0</v>
      </c>
      <c r="K24" s="77" t="s">
        <v>249</v>
      </c>
      <c r="L24" s="84">
        <v>0.6</v>
      </c>
      <c r="M24" s="70" t="s">
        <v>372</v>
      </c>
      <c r="N24" s="77" t="s">
        <v>250</v>
      </c>
      <c r="O24" s="70">
        <v>1</v>
      </c>
      <c r="P24" s="158">
        <v>0.2</v>
      </c>
      <c r="Q24" s="176">
        <v>0.66</v>
      </c>
      <c r="R24" s="180">
        <v>7.0000000000000007E-2</v>
      </c>
      <c r="S24" s="158"/>
      <c r="T24" s="158"/>
      <c r="U24" s="158"/>
      <c r="V24" s="173">
        <f>+R24+S24+T24+U24</f>
        <v>7.0000000000000007E-2</v>
      </c>
      <c r="W24" s="173">
        <f>+V24+Q24</f>
        <v>0.73</v>
      </c>
      <c r="X24" s="174">
        <f>+IF((V24/P24)&gt;100%,100%,(V24/P24))*L24</f>
        <v>0.21000000000000002</v>
      </c>
      <c r="Y24" s="174">
        <f>+IF(((W24)/O24)&gt;100%,100%,((W24)/O24))*L24</f>
        <v>0.438</v>
      </c>
      <c r="Z24" s="174">
        <f>+IF(((V24)/P24)&gt;100%,100%,((V24)/P24))</f>
        <v>0.35000000000000003</v>
      </c>
      <c r="AA24" s="174">
        <f>+IF(((W24)/O24)&gt;100%,100%,((W24))/O24)</f>
        <v>0.73</v>
      </c>
      <c r="AB24" s="89"/>
      <c r="AC24" s="90"/>
      <c r="AD24" s="116"/>
    </row>
    <row r="25" spans="1:30" ht="96.95" customHeight="1">
      <c r="A25" s="83" t="s">
        <v>225</v>
      </c>
      <c r="B25" s="77" t="s">
        <v>361</v>
      </c>
      <c r="C25" s="77" t="s">
        <v>226</v>
      </c>
      <c r="D25" s="77" t="s">
        <v>245</v>
      </c>
      <c r="E25" s="77" t="s">
        <v>246</v>
      </c>
      <c r="F25" s="77" t="s">
        <v>247</v>
      </c>
      <c r="G25" s="70" t="s">
        <v>493</v>
      </c>
      <c r="H25" s="77" t="s">
        <v>251</v>
      </c>
      <c r="I25" s="70" t="s">
        <v>232</v>
      </c>
      <c r="J25" s="70">
        <v>4</v>
      </c>
      <c r="K25" s="77" t="s">
        <v>252</v>
      </c>
      <c r="L25" s="84">
        <v>0.4</v>
      </c>
      <c r="M25" s="70" t="s">
        <v>371</v>
      </c>
      <c r="N25" s="77" t="s">
        <v>253</v>
      </c>
      <c r="O25" s="70">
        <v>2</v>
      </c>
      <c r="P25" s="114">
        <v>0.5</v>
      </c>
      <c r="Q25" s="176">
        <v>0.9</v>
      </c>
      <c r="R25" s="180">
        <v>0.03</v>
      </c>
      <c r="S25" s="114"/>
      <c r="T25" s="114"/>
      <c r="U25" s="114"/>
      <c r="V25" s="173">
        <f>+R25+S25+T25+U25</f>
        <v>0.03</v>
      </c>
      <c r="W25" s="173">
        <f>+V25+Q25</f>
        <v>0.93</v>
      </c>
      <c r="X25" s="174">
        <f>+IF((V25/P25)&gt;100%,100%,(V25/P25))*L25</f>
        <v>2.4E-2</v>
      </c>
      <c r="Y25" s="174">
        <f>+IF(((W25)/O25)&gt;100%,100%,((W25)/O25))*L25</f>
        <v>0.18600000000000003</v>
      </c>
      <c r="Z25" s="174">
        <f>+IF(((V25)/P25)&gt;100%,100%,((V25)/P25))</f>
        <v>0.06</v>
      </c>
      <c r="AA25" s="174">
        <f>+IF(((W25)/O25)&gt;100%,100%,((W25))/O25)</f>
        <v>0.46500000000000002</v>
      </c>
      <c r="AB25" s="70"/>
      <c r="AC25" s="86"/>
      <c r="AD25" s="116"/>
    </row>
    <row r="26" spans="1:30">
      <c r="A26" s="83"/>
      <c r="B26" s="77"/>
      <c r="C26" s="77"/>
      <c r="D26" s="77"/>
      <c r="E26" s="77"/>
      <c r="F26" s="264" t="s">
        <v>655</v>
      </c>
      <c r="G26" s="265"/>
      <c r="H26" s="265"/>
      <c r="I26" s="265"/>
      <c r="J26" s="265"/>
      <c r="K26" s="265"/>
      <c r="L26" s="265"/>
      <c r="M26" s="265"/>
      <c r="N26" s="265"/>
      <c r="O26" s="265"/>
      <c r="P26" s="265"/>
      <c r="Q26" s="265"/>
      <c r="R26" s="265"/>
      <c r="S26" s="265"/>
      <c r="T26" s="265"/>
      <c r="U26" s="265"/>
      <c r="V26" s="114"/>
      <c r="W26" s="114"/>
      <c r="X26" s="183">
        <f>SUM(X24:X25)</f>
        <v>0.23400000000000001</v>
      </c>
      <c r="Y26" s="183">
        <f>SUM(Y24:Y25)</f>
        <v>0.624</v>
      </c>
      <c r="Z26" s="183">
        <f>+AVERAGE(Z24:Z25)</f>
        <v>0.20500000000000002</v>
      </c>
      <c r="AA26" s="183">
        <f>+AVERAGE(AA24:AA25)</f>
        <v>0.59750000000000003</v>
      </c>
      <c r="AB26" s="160"/>
      <c r="AC26" s="86"/>
      <c r="AD26" s="116"/>
    </row>
    <row r="27" spans="1:30" ht="90">
      <c r="A27" s="83" t="s">
        <v>225</v>
      </c>
      <c r="B27" s="77" t="s">
        <v>362</v>
      </c>
      <c r="C27" s="77" t="s">
        <v>226</v>
      </c>
      <c r="D27" s="77" t="s">
        <v>254</v>
      </c>
      <c r="E27" s="77" t="s">
        <v>255</v>
      </c>
      <c r="F27" s="77" t="s">
        <v>256</v>
      </c>
      <c r="G27" s="70" t="s">
        <v>494</v>
      </c>
      <c r="H27" s="77" t="s">
        <v>257</v>
      </c>
      <c r="I27" s="70">
        <v>6</v>
      </c>
      <c r="J27" s="70">
        <v>6</v>
      </c>
      <c r="K27" s="77" t="s">
        <v>258</v>
      </c>
      <c r="L27" s="84">
        <v>1</v>
      </c>
      <c r="M27" s="70" t="s">
        <v>372</v>
      </c>
      <c r="N27" s="77" t="s">
        <v>569</v>
      </c>
      <c r="O27" s="70">
        <v>6</v>
      </c>
      <c r="P27" s="70">
        <v>2</v>
      </c>
      <c r="Q27" s="160">
        <v>1.8</v>
      </c>
      <c r="R27" s="160">
        <v>0.15</v>
      </c>
      <c r="S27" s="160"/>
      <c r="T27" s="160"/>
      <c r="U27" s="160"/>
      <c r="V27" s="173">
        <f>+R27+S27+T27+U27</f>
        <v>0.15</v>
      </c>
      <c r="W27" s="173">
        <f>+V27+Q27</f>
        <v>1.95</v>
      </c>
      <c r="X27" s="174">
        <f>+IF((V27/P27)&gt;100%,100%,(V27/P27))*L27</f>
        <v>7.4999999999999997E-2</v>
      </c>
      <c r="Y27" s="174">
        <f>+IF(((W27)/O27)&gt;100%,100%,((W27)/O27))*L27</f>
        <v>0.32500000000000001</v>
      </c>
      <c r="Z27" s="174">
        <f>+IF(((V27)/P27)&gt;100%,100%,((V27)/P27))</f>
        <v>7.4999999999999997E-2</v>
      </c>
      <c r="AA27" s="174">
        <f>+IF(((W27)/O27)&gt;100%,100%,((W27))/O27)</f>
        <v>0.32500000000000001</v>
      </c>
      <c r="AB27" s="70"/>
      <c r="AC27" s="86"/>
      <c r="AD27" s="116"/>
    </row>
    <row r="28" spans="1:30">
      <c r="A28" s="83"/>
      <c r="B28" s="77"/>
      <c r="C28" s="77"/>
      <c r="D28" s="77"/>
      <c r="E28" s="77"/>
      <c r="F28" s="264" t="s">
        <v>656</v>
      </c>
      <c r="G28" s="265"/>
      <c r="H28" s="265"/>
      <c r="I28" s="265"/>
      <c r="J28" s="265"/>
      <c r="K28" s="265"/>
      <c r="L28" s="265"/>
      <c r="M28" s="265"/>
      <c r="N28" s="265"/>
      <c r="O28" s="265"/>
      <c r="P28" s="265"/>
      <c r="Q28" s="265"/>
      <c r="R28" s="265"/>
      <c r="S28" s="265"/>
      <c r="T28" s="265"/>
      <c r="U28" s="265"/>
      <c r="V28" s="160"/>
      <c r="W28" s="160"/>
      <c r="X28" s="183">
        <f>+X27</f>
        <v>7.4999999999999997E-2</v>
      </c>
      <c r="Y28" s="183">
        <f>+Y27</f>
        <v>0.32500000000000001</v>
      </c>
      <c r="Z28" s="183">
        <f>+Z27</f>
        <v>7.4999999999999997E-2</v>
      </c>
      <c r="AA28" s="183">
        <f>+AA27</f>
        <v>0.32500000000000001</v>
      </c>
      <c r="AB28" s="160"/>
      <c r="AC28" s="86"/>
      <c r="AD28" s="116"/>
    </row>
    <row r="29" spans="1:30" ht="75">
      <c r="A29" s="83" t="s">
        <v>225</v>
      </c>
      <c r="B29" s="77" t="s">
        <v>489</v>
      </c>
      <c r="C29" s="77" t="s">
        <v>226</v>
      </c>
      <c r="D29" s="77" t="s">
        <v>575</v>
      </c>
      <c r="E29" s="77" t="s">
        <v>291</v>
      </c>
      <c r="F29" s="77" t="s">
        <v>280</v>
      </c>
      <c r="G29" s="70" t="s">
        <v>496</v>
      </c>
      <c r="H29" s="77" t="s">
        <v>286</v>
      </c>
      <c r="I29" s="87">
        <v>1</v>
      </c>
      <c r="J29" s="87">
        <v>0</v>
      </c>
      <c r="K29" s="77" t="s">
        <v>287</v>
      </c>
      <c r="L29" s="84">
        <v>0.3</v>
      </c>
      <c r="M29" s="87" t="s">
        <v>372</v>
      </c>
      <c r="N29" s="77" t="s">
        <v>599</v>
      </c>
      <c r="O29" s="70">
        <v>1</v>
      </c>
      <c r="P29" s="70">
        <v>0.5</v>
      </c>
      <c r="Q29" s="160">
        <v>1</v>
      </c>
      <c r="R29" s="178">
        <v>0</v>
      </c>
      <c r="S29" s="160"/>
      <c r="T29" s="160"/>
      <c r="U29" s="160"/>
      <c r="V29" s="173">
        <f>+R29+S29+T29+U29</f>
        <v>0</v>
      </c>
      <c r="W29" s="173">
        <f>+V29+Q29</f>
        <v>1</v>
      </c>
      <c r="X29" s="174">
        <f>+IF((V29/P29)&gt;100%,100%,(V29/P29))*L29</f>
        <v>0</v>
      </c>
      <c r="Y29" s="174">
        <f>+IF(((W29)/O29)&gt;100%,100%,((W29)/O29))*L29</f>
        <v>0.3</v>
      </c>
      <c r="Z29" s="174">
        <f>+IF(((V29)/P29)&gt;100%,100%,((V29)/P29))</f>
        <v>0</v>
      </c>
      <c r="AA29" s="174">
        <f>+IF(((W29)/O29)&gt;100%,100%,((W29))/O29)</f>
        <v>1</v>
      </c>
      <c r="AB29" s="70"/>
      <c r="AC29" s="86"/>
      <c r="AD29" s="116"/>
    </row>
    <row r="30" spans="1:30" ht="75">
      <c r="A30" s="83" t="s">
        <v>225</v>
      </c>
      <c r="B30" s="77" t="s">
        <v>489</v>
      </c>
      <c r="C30" s="77" t="s">
        <v>226</v>
      </c>
      <c r="D30" s="77" t="s">
        <v>575</v>
      </c>
      <c r="E30" s="77" t="s">
        <v>288</v>
      </c>
      <c r="F30" s="77" t="s">
        <v>280</v>
      </c>
      <c r="G30" s="70" t="s">
        <v>496</v>
      </c>
      <c r="H30" s="77" t="s">
        <v>289</v>
      </c>
      <c r="I30" s="87">
        <v>1</v>
      </c>
      <c r="J30" s="87">
        <v>0</v>
      </c>
      <c r="K30" s="77" t="s">
        <v>290</v>
      </c>
      <c r="L30" s="84">
        <v>0.7</v>
      </c>
      <c r="M30" s="87" t="s">
        <v>372</v>
      </c>
      <c r="N30" s="77" t="s">
        <v>571</v>
      </c>
      <c r="O30" s="70">
        <v>1</v>
      </c>
      <c r="P30" s="70">
        <v>0.25</v>
      </c>
      <c r="Q30" s="160">
        <v>0.9</v>
      </c>
      <c r="R30" s="178">
        <v>0.15</v>
      </c>
      <c r="S30" s="160"/>
      <c r="T30" s="160"/>
      <c r="U30" s="160"/>
      <c r="V30" s="173">
        <f>+R30+S30+T30+U30</f>
        <v>0.15</v>
      </c>
      <c r="W30" s="173">
        <f>+V30+Q30</f>
        <v>1.05</v>
      </c>
      <c r="X30" s="174">
        <f>+IF((V30/P30)&gt;100%,100%,(V30/P30))*L30</f>
        <v>0.42</v>
      </c>
      <c r="Y30" s="174">
        <f>+IF(((W30)/O30)&gt;100%,100%,((W30)/O30))*L30</f>
        <v>0.7</v>
      </c>
      <c r="Z30" s="174">
        <f>+IF(((V30)/P30)&gt;100%,100%,((V30)/P30))</f>
        <v>0.6</v>
      </c>
      <c r="AA30" s="174">
        <f>+IF(((W30)/O30)&gt;100%,100%,((W30))/O30)</f>
        <v>1</v>
      </c>
      <c r="AB30" s="70"/>
      <c r="AC30" s="86"/>
      <c r="AD30" s="116"/>
    </row>
    <row r="31" spans="1:30" ht="18.75" thickBot="1">
      <c r="A31" s="83"/>
      <c r="B31" s="77"/>
      <c r="C31" s="77"/>
      <c r="D31" s="77"/>
      <c r="E31" s="77"/>
      <c r="F31" s="264" t="s">
        <v>657</v>
      </c>
      <c r="G31" s="265"/>
      <c r="H31" s="265"/>
      <c r="I31" s="265"/>
      <c r="J31" s="265"/>
      <c r="K31" s="265"/>
      <c r="L31" s="265"/>
      <c r="M31" s="265"/>
      <c r="N31" s="265"/>
      <c r="O31" s="265"/>
      <c r="P31" s="265"/>
      <c r="Q31" s="265"/>
      <c r="R31" s="265"/>
      <c r="S31" s="265"/>
      <c r="T31" s="265"/>
      <c r="U31" s="265"/>
      <c r="V31" s="160"/>
      <c r="W31" s="160"/>
      <c r="X31" s="183">
        <f>SUM(X29:X30)</f>
        <v>0.42</v>
      </c>
      <c r="Y31" s="183">
        <f>SUM(Y29:Y30)</f>
        <v>1</v>
      </c>
      <c r="Z31" s="183">
        <f>+Z30</f>
        <v>0.6</v>
      </c>
      <c r="AA31" s="183">
        <f>+AA30</f>
        <v>1</v>
      </c>
      <c r="AB31" s="160"/>
      <c r="AC31" s="86"/>
      <c r="AD31" s="116"/>
    </row>
    <row r="32" spans="1:30" ht="105.75" thickBot="1">
      <c r="A32" s="83" t="s">
        <v>225</v>
      </c>
      <c r="B32" s="77" t="s">
        <v>368</v>
      </c>
      <c r="C32" s="77" t="s">
        <v>226</v>
      </c>
      <c r="D32" s="77" t="s">
        <v>575</v>
      </c>
      <c r="E32" s="77" t="s">
        <v>291</v>
      </c>
      <c r="F32" s="77" t="s">
        <v>369</v>
      </c>
      <c r="G32" s="70" t="s">
        <v>497</v>
      </c>
      <c r="H32" s="77" t="s">
        <v>292</v>
      </c>
      <c r="I32" s="70" t="s">
        <v>232</v>
      </c>
      <c r="J32" s="70" t="s">
        <v>294</v>
      </c>
      <c r="K32" s="77" t="s">
        <v>293</v>
      </c>
      <c r="L32" s="84">
        <v>0.45</v>
      </c>
      <c r="M32" s="70" t="s">
        <v>372</v>
      </c>
      <c r="N32" s="77" t="s">
        <v>572</v>
      </c>
      <c r="O32" s="70">
        <v>10</v>
      </c>
      <c r="P32" s="70">
        <v>4</v>
      </c>
      <c r="Q32" s="176">
        <v>1</v>
      </c>
      <c r="R32" s="180">
        <v>0.03</v>
      </c>
      <c r="S32" s="160"/>
      <c r="T32" s="160"/>
      <c r="U32" s="160"/>
      <c r="V32" s="173">
        <f>+R32+S32+T32+U32</f>
        <v>0.03</v>
      </c>
      <c r="W32" s="173">
        <f>+V32+Q32</f>
        <v>1.03</v>
      </c>
      <c r="X32" s="174">
        <f>+IF((V32/P32)&gt;100%,100%,(V32/P32))*L32</f>
        <v>3.375E-3</v>
      </c>
      <c r="Y32" s="174">
        <f>+IF(((W32)/O32)&gt;100%,100%,((W32)/O32))*L32</f>
        <v>4.6350000000000002E-2</v>
      </c>
      <c r="Z32" s="174">
        <f>+IF(((V32)/P32)&gt;100%,100%,((V32)/P32))</f>
        <v>7.4999999999999997E-3</v>
      </c>
      <c r="AA32" s="174">
        <f>+IF(((W32)/O32)&gt;100%,100%,((W32))/O32)</f>
        <v>0.10300000000000001</v>
      </c>
      <c r="AB32" s="70"/>
      <c r="AC32" s="86"/>
      <c r="AD32" s="116"/>
    </row>
    <row r="33" spans="1:30" ht="105.75" thickBot="1">
      <c r="A33" s="83" t="s">
        <v>225</v>
      </c>
      <c r="B33" s="77" t="s">
        <v>368</v>
      </c>
      <c r="C33" s="77" t="s">
        <v>226</v>
      </c>
      <c r="D33" s="77" t="s">
        <v>575</v>
      </c>
      <c r="E33" s="77" t="s">
        <v>291</v>
      </c>
      <c r="F33" s="77" t="s">
        <v>369</v>
      </c>
      <c r="G33" s="70" t="s">
        <v>497</v>
      </c>
      <c r="H33" s="77" t="s">
        <v>298</v>
      </c>
      <c r="I33" s="70" t="s">
        <v>232</v>
      </c>
      <c r="J33" s="70" t="s">
        <v>297</v>
      </c>
      <c r="K33" s="77" t="s">
        <v>296</v>
      </c>
      <c r="L33" s="84">
        <v>0.2</v>
      </c>
      <c r="M33" s="70" t="s">
        <v>373</v>
      </c>
      <c r="N33" s="77" t="s">
        <v>573</v>
      </c>
      <c r="O33" s="70">
        <v>2</v>
      </c>
      <c r="P33" s="70">
        <v>0</v>
      </c>
      <c r="Q33" s="176">
        <v>0.5</v>
      </c>
      <c r="R33" s="180">
        <v>0</v>
      </c>
      <c r="S33" s="160"/>
      <c r="T33" s="160"/>
      <c r="U33" s="160"/>
      <c r="V33" s="173">
        <f>+R33+S33+T33+U33</f>
        <v>0</v>
      </c>
      <c r="W33" s="173">
        <f>+V33+Q33</f>
        <v>0.5</v>
      </c>
      <c r="X33" s="174">
        <v>0</v>
      </c>
      <c r="Y33" s="174">
        <f>+IF(((W33)/O33)&gt;100%,100%,((W33)/O33))*L33</f>
        <v>0.05</v>
      </c>
      <c r="Z33" s="174">
        <v>0</v>
      </c>
      <c r="AA33" s="174">
        <f>+IF(((W33)/O33)&gt;100%,100%,((W33))/O33)</f>
        <v>0.25</v>
      </c>
      <c r="AB33" s="70"/>
      <c r="AC33" s="86"/>
      <c r="AD33" s="116"/>
    </row>
    <row r="34" spans="1:30" ht="105.75" thickBot="1">
      <c r="A34" s="93" t="s">
        <v>225</v>
      </c>
      <c r="B34" s="94" t="s">
        <v>368</v>
      </c>
      <c r="C34" s="94" t="s">
        <v>226</v>
      </c>
      <c r="D34" s="94" t="s">
        <v>575</v>
      </c>
      <c r="E34" s="94" t="s">
        <v>291</v>
      </c>
      <c r="F34" s="94" t="s">
        <v>369</v>
      </c>
      <c r="G34" s="95" t="s">
        <v>497</v>
      </c>
      <c r="H34" s="94" t="s">
        <v>295</v>
      </c>
      <c r="I34" s="96" t="s">
        <v>232</v>
      </c>
      <c r="J34" s="96" t="s">
        <v>294</v>
      </c>
      <c r="K34" s="94" t="s">
        <v>299</v>
      </c>
      <c r="L34" s="97">
        <v>0.35</v>
      </c>
      <c r="M34" s="96" t="s">
        <v>372</v>
      </c>
      <c r="N34" s="98" t="s">
        <v>571</v>
      </c>
      <c r="O34" s="96">
        <v>20</v>
      </c>
      <c r="P34" s="95">
        <v>5</v>
      </c>
      <c r="Q34" s="176">
        <v>3.5500000000000003</v>
      </c>
      <c r="R34" s="181">
        <v>0</v>
      </c>
      <c r="S34" s="95"/>
      <c r="T34" s="95"/>
      <c r="U34" s="95"/>
      <c r="V34" s="173">
        <f>+R34+S34+T34+U34</f>
        <v>0</v>
      </c>
      <c r="W34" s="173">
        <f>+V34+Q34</f>
        <v>3.5500000000000003</v>
      </c>
      <c r="X34" s="174">
        <f>+IF((V34/P34)&gt;100%,100%,(V34/P34))*L34</f>
        <v>0</v>
      </c>
      <c r="Y34" s="174">
        <f>+IF(((W34)/O34)&gt;100%,100%,((W34)/O34))*L34</f>
        <v>6.2125E-2</v>
      </c>
      <c r="Z34" s="174">
        <f>+IF(((V34)/P34)&gt;100%,100%,((V34)/P34))</f>
        <v>0</v>
      </c>
      <c r="AA34" s="174">
        <f>+IF(((W34)/O34)&gt;100%,100%,((W34))/O34)</f>
        <v>0.17750000000000002</v>
      </c>
      <c r="AB34" s="95"/>
      <c r="AC34" s="99"/>
      <c r="AD34" s="116"/>
    </row>
    <row r="35" spans="1:30">
      <c r="F35" s="266" t="s">
        <v>658</v>
      </c>
      <c r="G35" s="267"/>
      <c r="H35" s="267"/>
      <c r="I35" s="267"/>
      <c r="J35" s="267"/>
      <c r="K35" s="267"/>
      <c r="L35" s="267"/>
      <c r="M35" s="267"/>
      <c r="N35" s="267"/>
      <c r="O35" s="267"/>
      <c r="P35" s="267"/>
      <c r="Q35" s="267"/>
      <c r="R35" s="267"/>
      <c r="S35" s="267"/>
      <c r="T35" s="267"/>
      <c r="U35" s="267"/>
      <c r="X35" s="183">
        <f>SUM(X32:X34)</f>
        <v>3.375E-3</v>
      </c>
      <c r="Y35" s="183">
        <f>SUM(Y32:Y34)</f>
        <v>0.158475</v>
      </c>
      <c r="Z35" s="183">
        <f>+AVERAGE(Z32:Z34)</f>
        <v>2.5000000000000001E-3</v>
      </c>
      <c r="AA35" s="183">
        <f>+AVERAGE(AA32:AA34)</f>
        <v>0.17683333333333331</v>
      </c>
    </row>
    <row r="36" spans="1:30">
      <c r="O36" s="111"/>
      <c r="P36" s="111"/>
      <c r="Q36" s="111"/>
      <c r="R36" s="111"/>
      <c r="S36" s="111"/>
      <c r="T36" s="111"/>
      <c r="U36" s="111"/>
      <c r="V36" s="111"/>
      <c r="W36" s="111"/>
      <c r="X36" s="111"/>
      <c r="Y36" s="111"/>
      <c r="Z36" s="111"/>
      <c r="AA36" s="111"/>
    </row>
    <row r="37" spans="1:30" ht="42.75" customHeight="1">
      <c r="X37" s="184">
        <f>+(X11+X13+X16+X19+X23+X26+X28+X31+X35)/9</f>
        <v>0.23917390499194846</v>
      </c>
      <c r="Y37" s="184">
        <f>+(Y11+Y13+Y16+Y19+Y23+Y26+Y28+Y31+Y35)/9</f>
        <v>0.45799638095238099</v>
      </c>
      <c r="Z37" s="184">
        <f>+(Z11+Z13+Z16+Z19+Z23+Z26+Z28+Z31+Z35)/9</f>
        <v>0.25443427267847557</v>
      </c>
      <c r="AA37" s="184">
        <f>+(AA11+AA13+AA16+AA19+AA23+AA26+AA28+AA31+AA35)/9</f>
        <v>0.45165432319223986</v>
      </c>
      <c r="AD37" s="117"/>
    </row>
  </sheetData>
  <autoFilter ref="A7:AF34"/>
  <mergeCells count="9">
    <mergeCell ref="F28:U28"/>
    <mergeCell ref="F31:U31"/>
    <mergeCell ref="F35:U35"/>
    <mergeCell ref="F11:U11"/>
    <mergeCell ref="F13:U13"/>
    <mergeCell ref="F16:U16"/>
    <mergeCell ref="F19:U19"/>
    <mergeCell ref="F23:U23"/>
    <mergeCell ref="F26:U26"/>
  </mergeCells>
  <dataValidations count="1">
    <dataValidation type="list" allowBlank="1" showInputMessage="1" showErrorMessage="1" sqref="N36:N232">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ANEXO1!$F$9:$F$11</xm:f>
          </x14:formula1>
          <xm:sqref>M8:M10 M12 M32:M34 M17:M18 M20:M22 M24:M25 M27 M14:M15 M29:M30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zoomScale="111" zoomScaleNormal="100" workbookViewId="0">
      <selection activeCell="B8" sqref="B8"/>
    </sheetView>
  </sheetViews>
  <sheetFormatPr baseColWidth="10" defaultRowHeight="14.25"/>
  <cols>
    <col min="1" max="1" width="89.875" bestFit="1" customWidth="1"/>
    <col min="2" max="2" width="35" style="28" bestFit="1" customWidth="1"/>
    <col min="3" max="3" width="33.625" style="28" customWidth="1"/>
    <col min="4" max="4" width="39" customWidth="1"/>
    <col min="5" max="6" width="28.625" customWidth="1"/>
    <col min="7" max="7" width="33.125" style="6" bestFit="1" customWidth="1"/>
    <col min="8" max="8" width="46.5" customWidth="1"/>
    <col min="9" max="9" width="34" bestFit="1" customWidth="1"/>
    <col min="10" max="10" width="30.125" customWidth="1"/>
    <col min="11" max="11" width="23.625" style="59" customWidth="1"/>
    <col min="12" max="12" width="27.125" customWidth="1"/>
    <col min="13" max="13" width="44.125" customWidth="1"/>
    <col min="14" max="14" width="54.625" bestFit="1" customWidth="1"/>
    <col min="17" max="17" width="0" hidden="1" customWidth="1"/>
  </cols>
  <sheetData>
    <row r="1" spans="1:17" s="1" customFormat="1" ht="22.5" customHeight="1">
      <c r="A1" s="278"/>
      <c r="B1" s="279"/>
      <c r="C1" s="284" t="s">
        <v>1</v>
      </c>
      <c r="D1" s="285"/>
      <c r="E1" s="285"/>
      <c r="F1" s="285"/>
      <c r="G1" s="285"/>
      <c r="H1" s="285"/>
      <c r="I1" s="285"/>
      <c r="J1" s="285"/>
      <c r="K1" s="285"/>
      <c r="L1" s="285"/>
      <c r="M1" s="286"/>
      <c r="N1" s="31" t="s">
        <v>219</v>
      </c>
    </row>
    <row r="2" spans="1:17" s="1" customFormat="1" ht="22.5" customHeight="1">
      <c r="A2" s="280"/>
      <c r="B2" s="281"/>
      <c r="C2" s="284" t="s">
        <v>2</v>
      </c>
      <c r="D2" s="285"/>
      <c r="E2" s="285"/>
      <c r="F2" s="285"/>
      <c r="G2" s="285"/>
      <c r="H2" s="285"/>
      <c r="I2" s="285"/>
      <c r="J2" s="285"/>
      <c r="K2" s="285"/>
      <c r="L2" s="285"/>
      <c r="M2" s="286"/>
      <c r="N2" s="31" t="s">
        <v>3</v>
      </c>
    </row>
    <row r="3" spans="1:17" s="1" customFormat="1" ht="22.5" customHeight="1">
      <c r="A3" s="280"/>
      <c r="B3" s="281"/>
      <c r="C3" s="284" t="s">
        <v>4</v>
      </c>
      <c r="D3" s="285"/>
      <c r="E3" s="285"/>
      <c r="F3" s="285"/>
      <c r="G3" s="285"/>
      <c r="H3" s="285"/>
      <c r="I3" s="285"/>
      <c r="J3" s="285"/>
      <c r="K3" s="285"/>
      <c r="L3" s="285"/>
      <c r="M3" s="286"/>
      <c r="N3" s="31" t="s">
        <v>218</v>
      </c>
    </row>
    <row r="4" spans="1:17" s="1" customFormat="1" ht="22.5" customHeight="1">
      <c r="A4" s="282"/>
      <c r="B4" s="283"/>
      <c r="C4" s="284" t="s">
        <v>157</v>
      </c>
      <c r="D4" s="285"/>
      <c r="E4" s="285"/>
      <c r="F4" s="285"/>
      <c r="G4" s="285"/>
      <c r="H4" s="285"/>
      <c r="I4" s="285"/>
      <c r="J4" s="285"/>
      <c r="K4" s="285"/>
      <c r="L4" s="285"/>
      <c r="M4" s="286"/>
      <c r="N4" s="31" t="s">
        <v>220</v>
      </c>
    </row>
    <row r="5" spans="1:17" s="1" customFormat="1" ht="26.25" customHeight="1">
      <c r="A5" s="276" t="s">
        <v>5</v>
      </c>
      <c r="B5" s="277"/>
      <c r="C5" s="276"/>
      <c r="D5" s="287"/>
      <c r="E5" s="287"/>
      <c r="F5" s="287"/>
      <c r="G5" s="287"/>
      <c r="H5" s="287"/>
      <c r="I5" s="287"/>
      <c r="J5" s="287"/>
      <c r="K5" s="287"/>
      <c r="L5" s="287"/>
      <c r="M5" s="287"/>
      <c r="N5" s="287"/>
    </row>
    <row r="6" spans="1:17" s="1" customFormat="1" ht="15" customHeight="1">
      <c r="A6" s="272" t="s">
        <v>153</v>
      </c>
      <c r="B6" s="272"/>
      <c r="C6" s="272"/>
      <c r="D6" s="272"/>
      <c r="E6" s="272"/>
      <c r="F6" s="272"/>
      <c r="G6" s="272"/>
      <c r="H6" s="272"/>
      <c r="I6" s="272"/>
      <c r="J6" s="272"/>
      <c r="K6" s="272"/>
      <c r="L6" s="273"/>
      <c r="M6" s="268" t="s">
        <v>94</v>
      </c>
      <c r="N6" s="269"/>
    </row>
    <row r="7" spans="1:17" s="1" customFormat="1">
      <c r="A7" s="274"/>
      <c r="B7" s="274"/>
      <c r="C7" s="274"/>
      <c r="D7" s="274"/>
      <c r="E7" s="274"/>
      <c r="F7" s="274"/>
      <c r="G7" s="274"/>
      <c r="H7" s="274"/>
      <c r="I7" s="274"/>
      <c r="J7" s="274"/>
      <c r="K7" s="274"/>
      <c r="L7" s="275"/>
      <c r="M7" s="270"/>
      <c r="N7" s="271"/>
    </row>
    <row r="8" spans="1:17" s="23" customFormat="1" ht="66.75" customHeight="1">
      <c r="A8" s="45" t="s">
        <v>98</v>
      </c>
      <c r="B8" s="45" t="s">
        <v>187</v>
      </c>
      <c r="C8" s="45" t="s">
        <v>170</v>
      </c>
      <c r="D8" s="45" t="s">
        <v>84</v>
      </c>
      <c r="E8" s="45" t="s">
        <v>85</v>
      </c>
      <c r="F8" s="45" t="s">
        <v>86</v>
      </c>
      <c r="G8" s="45" t="s">
        <v>165</v>
      </c>
      <c r="H8" s="45" t="s">
        <v>167</v>
      </c>
      <c r="I8" s="45" t="s">
        <v>166</v>
      </c>
      <c r="J8" s="45" t="s">
        <v>156</v>
      </c>
      <c r="K8" s="45" t="s">
        <v>95</v>
      </c>
      <c r="L8" s="45" t="s">
        <v>87</v>
      </c>
      <c r="M8" s="45" t="s">
        <v>26</v>
      </c>
      <c r="N8" s="45" t="s">
        <v>27</v>
      </c>
    </row>
    <row r="9" spans="1:17" ht="95.1" customHeight="1">
      <c r="A9" s="48" t="s">
        <v>311</v>
      </c>
      <c r="B9" s="49" t="s">
        <v>330</v>
      </c>
      <c r="C9" s="49" t="s">
        <v>322</v>
      </c>
      <c r="D9" s="50" t="s">
        <v>319</v>
      </c>
      <c r="E9" s="41" t="s">
        <v>321</v>
      </c>
      <c r="F9" s="41" t="s">
        <v>321</v>
      </c>
      <c r="G9" s="41" t="s">
        <v>487</v>
      </c>
      <c r="H9" s="47" t="s">
        <v>499</v>
      </c>
      <c r="I9" s="41" t="s">
        <v>500</v>
      </c>
      <c r="J9" s="41" t="s">
        <v>501</v>
      </c>
      <c r="K9" s="41" t="s">
        <v>90</v>
      </c>
      <c r="L9" s="41" t="s">
        <v>502</v>
      </c>
      <c r="M9" s="52" t="s">
        <v>567</v>
      </c>
      <c r="N9" s="52" t="s">
        <v>568</v>
      </c>
    </row>
    <row r="10" spans="1:17" ht="99.75">
      <c r="A10" s="48" t="s">
        <v>311</v>
      </c>
      <c r="B10" s="49" t="s">
        <v>323</v>
      </c>
      <c r="C10" s="49" t="s">
        <v>347</v>
      </c>
      <c r="D10" s="50" t="s">
        <v>319</v>
      </c>
      <c r="E10" s="41" t="s">
        <v>321</v>
      </c>
      <c r="F10" s="41" t="s">
        <v>321</v>
      </c>
      <c r="G10" s="41" t="s">
        <v>487</v>
      </c>
      <c r="H10" s="47" t="s">
        <v>499</v>
      </c>
      <c r="I10" s="41" t="s">
        <v>500</v>
      </c>
      <c r="J10" s="41" t="s">
        <v>501</v>
      </c>
      <c r="K10" s="41" t="s">
        <v>90</v>
      </c>
      <c r="L10" s="41" t="s">
        <v>502</v>
      </c>
      <c r="M10" s="52" t="s">
        <v>567</v>
      </c>
      <c r="N10" s="52" t="s">
        <v>568</v>
      </c>
    </row>
    <row r="11" spans="1:17" ht="99.75">
      <c r="A11" s="48" t="s">
        <v>317</v>
      </c>
      <c r="B11" s="49" t="s">
        <v>330</v>
      </c>
      <c r="C11" s="49" t="s">
        <v>322</v>
      </c>
      <c r="D11" s="50" t="s">
        <v>319</v>
      </c>
      <c r="E11" s="41" t="s">
        <v>321</v>
      </c>
      <c r="F11" s="41" t="s">
        <v>321</v>
      </c>
      <c r="G11" s="41" t="s">
        <v>487</v>
      </c>
      <c r="H11" s="47" t="s">
        <v>499</v>
      </c>
      <c r="I11" s="41" t="s">
        <v>500</v>
      </c>
      <c r="J11" s="41" t="s">
        <v>501</v>
      </c>
      <c r="K11" s="41" t="s">
        <v>90</v>
      </c>
      <c r="L11" s="41" t="s">
        <v>502</v>
      </c>
      <c r="M11" s="52" t="s">
        <v>567</v>
      </c>
      <c r="N11" s="52" t="s">
        <v>568</v>
      </c>
      <c r="Q11" t="s">
        <v>88</v>
      </c>
    </row>
    <row r="12" spans="1:17" ht="99.75">
      <c r="A12" s="48" t="s">
        <v>317</v>
      </c>
      <c r="B12" s="49" t="s">
        <v>323</v>
      </c>
      <c r="C12" s="49" t="s">
        <v>347</v>
      </c>
      <c r="D12" s="50" t="s">
        <v>319</v>
      </c>
      <c r="E12" s="41" t="s">
        <v>321</v>
      </c>
      <c r="F12" s="41" t="s">
        <v>321</v>
      </c>
      <c r="G12" s="41" t="s">
        <v>487</v>
      </c>
      <c r="H12" s="47" t="s">
        <v>499</v>
      </c>
      <c r="I12" s="41" t="s">
        <v>500</v>
      </c>
      <c r="J12" s="41" t="s">
        <v>501</v>
      </c>
      <c r="K12" s="41" t="s">
        <v>90</v>
      </c>
      <c r="L12" s="41" t="s">
        <v>502</v>
      </c>
      <c r="M12" s="52" t="s">
        <v>567</v>
      </c>
      <c r="N12" s="52" t="s">
        <v>568</v>
      </c>
    </row>
    <row r="13" spans="1:17" ht="99.75">
      <c r="A13" s="48" t="s">
        <v>279</v>
      </c>
      <c r="B13" s="49" t="s">
        <v>330</v>
      </c>
      <c r="C13" s="49" t="s">
        <v>322</v>
      </c>
      <c r="D13" s="50" t="s">
        <v>320</v>
      </c>
      <c r="E13" s="41" t="s">
        <v>321</v>
      </c>
      <c r="F13" s="41" t="s">
        <v>321</v>
      </c>
      <c r="G13" s="41" t="s">
        <v>487</v>
      </c>
      <c r="H13" s="47" t="s">
        <v>499</v>
      </c>
      <c r="I13" s="41" t="s">
        <v>500</v>
      </c>
      <c r="J13" s="41" t="s">
        <v>501</v>
      </c>
      <c r="K13" s="41" t="s">
        <v>90</v>
      </c>
      <c r="L13" s="41" t="s">
        <v>502</v>
      </c>
      <c r="M13" s="52" t="s">
        <v>567</v>
      </c>
      <c r="N13" s="52" t="s">
        <v>568</v>
      </c>
      <c r="Q13" t="s">
        <v>89</v>
      </c>
    </row>
    <row r="14" spans="1:17" ht="99.75">
      <c r="A14" s="48" t="s">
        <v>279</v>
      </c>
      <c r="B14" s="49" t="s">
        <v>323</v>
      </c>
      <c r="C14" s="49" t="s">
        <v>347</v>
      </c>
      <c r="D14" s="50" t="s">
        <v>320</v>
      </c>
      <c r="E14" s="41" t="s">
        <v>321</v>
      </c>
      <c r="F14" s="41" t="s">
        <v>321</v>
      </c>
      <c r="G14" s="41" t="s">
        <v>487</v>
      </c>
      <c r="H14" s="47" t="s">
        <v>499</v>
      </c>
      <c r="I14" s="41" t="s">
        <v>500</v>
      </c>
      <c r="J14" s="41" t="s">
        <v>501</v>
      </c>
      <c r="K14" s="41" t="s">
        <v>90</v>
      </c>
      <c r="L14" s="41" t="s">
        <v>502</v>
      </c>
      <c r="M14" s="52" t="s">
        <v>567</v>
      </c>
      <c r="N14" s="52" t="s">
        <v>568</v>
      </c>
    </row>
    <row r="15" spans="1:17" ht="99.75">
      <c r="A15" s="48" t="s">
        <v>318</v>
      </c>
      <c r="B15" s="49" t="s">
        <v>324</v>
      </c>
      <c r="C15" s="49" t="s">
        <v>325</v>
      </c>
      <c r="D15" s="50" t="s">
        <v>348</v>
      </c>
      <c r="E15" s="41" t="s">
        <v>321</v>
      </c>
      <c r="F15" s="41" t="s">
        <v>321</v>
      </c>
      <c r="G15" s="41" t="s">
        <v>487</v>
      </c>
      <c r="H15" s="47" t="s">
        <v>499</v>
      </c>
      <c r="I15" s="41" t="s">
        <v>500</v>
      </c>
      <c r="J15" s="41" t="s">
        <v>501</v>
      </c>
      <c r="K15" s="41" t="s">
        <v>90</v>
      </c>
      <c r="L15" s="41" t="s">
        <v>504</v>
      </c>
      <c r="M15" s="52" t="s">
        <v>567</v>
      </c>
      <c r="N15" s="52" t="s">
        <v>568</v>
      </c>
      <c r="Q15" t="s">
        <v>90</v>
      </c>
    </row>
    <row r="16" spans="1:17" ht="99.75">
      <c r="A16" s="48" t="s">
        <v>318</v>
      </c>
      <c r="B16" s="49" t="s">
        <v>324</v>
      </c>
      <c r="C16" s="49" t="s">
        <v>326</v>
      </c>
      <c r="D16" s="50" t="s">
        <v>348</v>
      </c>
      <c r="E16" s="41" t="s">
        <v>321</v>
      </c>
      <c r="F16" s="41" t="s">
        <v>321</v>
      </c>
      <c r="G16" s="41" t="s">
        <v>487</v>
      </c>
      <c r="H16" s="47" t="s">
        <v>499</v>
      </c>
      <c r="I16" s="41" t="s">
        <v>500</v>
      </c>
      <c r="J16" s="41" t="s">
        <v>501</v>
      </c>
      <c r="K16" s="41" t="s">
        <v>90</v>
      </c>
      <c r="L16" s="41" t="s">
        <v>504</v>
      </c>
      <c r="M16" s="52" t="s">
        <v>567</v>
      </c>
      <c r="N16" s="52" t="s">
        <v>568</v>
      </c>
    </row>
    <row r="17" spans="1:17" ht="99.75">
      <c r="A17" s="48" t="s">
        <v>318</v>
      </c>
      <c r="B17" s="49" t="s">
        <v>327</v>
      </c>
      <c r="C17" s="49" t="s">
        <v>328</v>
      </c>
      <c r="D17" s="50" t="s">
        <v>349</v>
      </c>
      <c r="E17" s="41" t="s">
        <v>321</v>
      </c>
      <c r="F17" s="41" t="s">
        <v>321</v>
      </c>
      <c r="G17" s="41" t="s">
        <v>487</v>
      </c>
      <c r="H17" s="47" t="s">
        <v>499</v>
      </c>
      <c r="I17" s="41" t="s">
        <v>500</v>
      </c>
      <c r="J17" s="41" t="s">
        <v>501</v>
      </c>
      <c r="K17" s="41" t="s">
        <v>90</v>
      </c>
      <c r="L17" s="41" t="s">
        <v>502</v>
      </c>
      <c r="M17" s="52" t="s">
        <v>567</v>
      </c>
      <c r="N17" s="52" t="s">
        <v>568</v>
      </c>
    </row>
    <row r="18" spans="1:17" ht="99.75">
      <c r="A18" s="48" t="s">
        <v>318</v>
      </c>
      <c r="B18" s="49" t="s">
        <v>327</v>
      </c>
      <c r="C18" s="49" t="s">
        <v>329</v>
      </c>
      <c r="D18" s="50" t="s">
        <v>350</v>
      </c>
      <c r="E18" s="41" t="s">
        <v>321</v>
      </c>
      <c r="F18" s="41" t="s">
        <v>321</v>
      </c>
      <c r="G18" s="41" t="s">
        <v>487</v>
      </c>
      <c r="H18" s="47" t="s">
        <v>499</v>
      </c>
      <c r="I18" s="41" t="s">
        <v>500</v>
      </c>
      <c r="J18" s="41" t="s">
        <v>501</v>
      </c>
      <c r="K18" s="41" t="s">
        <v>90</v>
      </c>
      <c r="L18" s="41" t="s">
        <v>502</v>
      </c>
      <c r="M18" s="52" t="s">
        <v>567</v>
      </c>
      <c r="N18" s="52" t="s">
        <v>568</v>
      </c>
    </row>
    <row r="19" spans="1:17" ht="99.75">
      <c r="A19" s="48" t="s">
        <v>318</v>
      </c>
      <c r="B19" s="49" t="s">
        <v>330</v>
      </c>
      <c r="C19" s="49" t="s">
        <v>331</v>
      </c>
      <c r="D19" s="50" t="s">
        <v>349</v>
      </c>
      <c r="E19" s="41" t="s">
        <v>321</v>
      </c>
      <c r="F19" s="41" t="s">
        <v>321</v>
      </c>
      <c r="G19" s="41" t="s">
        <v>487</v>
      </c>
      <c r="H19" s="47" t="s">
        <v>499</v>
      </c>
      <c r="I19" s="41" t="s">
        <v>500</v>
      </c>
      <c r="J19" s="41" t="s">
        <v>501</v>
      </c>
      <c r="K19" s="41" t="s">
        <v>90</v>
      </c>
      <c r="L19" s="41" t="s">
        <v>504</v>
      </c>
      <c r="M19" s="52" t="s">
        <v>567</v>
      </c>
      <c r="N19" s="52" t="s">
        <v>568</v>
      </c>
    </row>
    <row r="20" spans="1:17" ht="99.75">
      <c r="A20" s="48" t="s">
        <v>318</v>
      </c>
      <c r="B20" s="49" t="s">
        <v>330</v>
      </c>
      <c r="C20" s="49" t="s">
        <v>332</v>
      </c>
      <c r="D20" s="50" t="s">
        <v>352</v>
      </c>
      <c r="E20" s="41" t="s">
        <v>321</v>
      </c>
      <c r="F20" s="41" t="s">
        <v>321</v>
      </c>
      <c r="G20" s="41" t="s">
        <v>487</v>
      </c>
      <c r="H20" s="47" t="s">
        <v>499</v>
      </c>
      <c r="I20" s="41" t="s">
        <v>500</v>
      </c>
      <c r="J20" s="41" t="s">
        <v>501</v>
      </c>
      <c r="K20" s="41" t="s">
        <v>90</v>
      </c>
      <c r="L20" s="41" t="s">
        <v>507</v>
      </c>
      <c r="M20" s="52" t="s">
        <v>567</v>
      </c>
      <c r="N20" s="52" t="s">
        <v>568</v>
      </c>
    </row>
    <row r="21" spans="1:17" ht="99.75">
      <c r="A21" s="48" t="s">
        <v>318</v>
      </c>
      <c r="B21" s="49" t="s">
        <v>330</v>
      </c>
      <c r="C21" s="49" t="s">
        <v>333</v>
      </c>
      <c r="D21" s="50" t="s">
        <v>352</v>
      </c>
      <c r="E21" s="41" t="s">
        <v>321</v>
      </c>
      <c r="F21" s="41" t="s">
        <v>321</v>
      </c>
      <c r="G21" s="41" t="s">
        <v>487</v>
      </c>
      <c r="H21" s="47" t="s">
        <v>499</v>
      </c>
      <c r="I21" s="41" t="s">
        <v>500</v>
      </c>
      <c r="J21" s="41" t="s">
        <v>501</v>
      </c>
      <c r="K21" s="41" t="s">
        <v>90</v>
      </c>
      <c r="L21" s="41" t="s">
        <v>506</v>
      </c>
      <c r="M21" s="52" t="s">
        <v>567</v>
      </c>
      <c r="N21" s="52" t="s">
        <v>568</v>
      </c>
    </row>
    <row r="22" spans="1:17" ht="99.75">
      <c r="A22" s="48" t="s">
        <v>318</v>
      </c>
      <c r="B22" s="49" t="s">
        <v>330</v>
      </c>
      <c r="C22" s="49" t="s">
        <v>334</v>
      </c>
      <c r="D22" s="50" t="s">
        <v>353</v>
      </c>
      <c r="E22" s="41" t="s">
        <v>321</v>
      </c>
      <c r="F22" s="41" t="s">
        <v>321</v>
      </c>
      <c r="G22" s="41" t="s">
        <v>487</v>
      </c>
      <c r="H22" s="47" t="s">
        <v>499</v>
      </c>
      <c r="I22" s="41" t="s">
        <v>500</v>
      </c>
      <c r="J22" s="41" t="s">
        <v>501</v>
      </c>
      <c r="K22" s="41" t="s">
        <v>90</v>
      </c>
      <c r="L22" s="41" t="s">
        <v>502</v>
      </c>
      <c r="M22" s="52" t="s">
        <v>567</v>
      </c>
      <c r="N22" s="52" t="s">
        <v>568</v>
      </c>
    </row>
    <row r="23" spans="1:17" ht="99.75">
      <c r="A23" s="48" t="s">
        <v>318</v>
      </c>
      <c r="B23" s="49" t="s">
        <v>330</v>
      </c>
      <c r="C23" s="49" t="s">
        <v>335</v>
      </c>
      <c r="D23" s="50" t="s">
        <v>355</v>
      </c>
      <c r="E23" s="41" t="s">
        <v>321</v>
      </c>
      <c r="F23" s="41" t="s">
        <v>321</v>
      </c>
      <c r="G23" s="41" t="s">
        <v>487</v>
      </c>
      <c r="H23" s="47" t="s">
        <v>499</v>
      </c>
      <c r="I23" s="41" t="s">
        <v>500</v>
      </c>
      <c r="J23" s="41" t="s">
        <v>501</v>
      </c>
      <c r="K23" s="41" t="s">
        <v>90</v>
      </c>
      <c r="L23" s="41" t="s">
        <v>503</v>
      </c>
      <c r="M23" s="52" t="s">
        <v>567</v>
      </c>
      <c r="N23" s="52" t="s">
        <v>568</v>
      </c>
    </row>
    <row r="24" spans="1:17" ht="99.75">
      <c r="A24" s="48" t="s">
        <v>318</v>
      </c>
      <c r="B24" s="49" t="s">
        <v>330</v>
      </c>
      <c r="C24" s="49" t="s">
        <v>336</v>
      </c>
      <c r="D24" s="50" t="s">
        <v>355</v>
      </c>
      <c r="E24" s="41" t="s">
        <v>321</v>
      </c>
      <c r="F24" s="41" t="s">
        <v>321</v>
      </c>
      <c r="G24" s="41" t="s">
        <v>487</v>
      </c>
      <c r="H24" s="47" t="s">
        <v>499</v>
      </c>
      <c r="I24" s="41" t="s">
        <v>500</v>
      </c>
      <c r="J24" s="41" t="s">
        <v>501</v>
      </c>
      <c r="K24" s="41" t="s">
        <v>90</v>
      </c>
      <c r="L24" s="41" t="s">
        <v>503</v>
      </c>
      <c r="M24" s="52" t="s">
        <v>567</v>
      </c>
      <c r="N24" s="52" t="s">
        <v>568</v>
      </c>
    </row>
    <row r="25" spans="1:17" ht="99.75">
      <c r="A25" s="48" t="s">
        <v>318</v>
      </c>
      <c r="B25" s="49" t="s">
        <v>330</v>
      </c>
      <c r="C25" s="49" t="s">
        <v>337</v>
      </c>
      <c r="D25" s="50" t="s">
        <v>354</v>
      </c>
      <c r="E25" s="41" t="s">
        <v>321</v>
      </c>
      <c r="F25" s="41" t="s">
        <v>321</v>
      </c>
      <c r="G25" s="41" t="s">
        <v>487</v>
      </c>
      <c r="H25" s="47" t="s">
        <v>499</v>
      </c>
      <c r="I25" s="41" t="s">
        <v>500</v>
      </c>
      <c r="J25" s="41" t="s">
        <v>501</v>
      </c>
      <c r="K25" s="41" t="s">
        <v>90</v>
      </c>
      <c r="L25" s="41" t="s">
        <v>503</v>
      </c>
      <c r="M25" s="52" t="s">
        <v>567</v>
      </c>
      <c r="N25" s="52" t="s">
        <v>568</v>
      </c>
    </row>
    <row r="26" spans="1:17" ht="99.75">
      <c r="A26" s="48" t="s">
        <v>318</v>
      </c>
      <c r="B26" s="49" t="s">
        <v>338</v>
      </c>
      <c r="C26" s="49" t="s">
        <v>339</v>
      </c>
      <c r="D26" s="50" t="s">
        <v>358</v>
      </c>
      <c r="E26" s="41" t="s">
        <v>321</v>
      </c>
      <c r="F26" s="41" t="s">
        <v>321</v>
      </c>
      <c r="G26" s="41" t="s">
        <v>487</v>
      </c>
      <c r="H26" s="47" t="s">
        <v>499</v>
      </c>
      <c r="I26" s="41" t="s">
        <v>500</v>
      </c>
      <c r="J26" s="41" t="s">
        <v>501</v>
      </c>
      <c r="K26" s="41" t="s">
        <v>90</v>
      </c>
      <c r="L26" s="41" t="s">
        <v>502</v>
      </c>
      <c r="M26" s="52" t="s">
        <v>567</v>
      </c>
      <c r="N26" s="52" t="s">
        <v>568</v>
      </c>
    </row>
    <row r="27" spans="1:17" ht="99.75">
      <c r="A27" s="48" t="s">
        <v>318</v>
      </c>
      <c r="B27" s="49" t="s">
        <v>340</v>
      </c>
      <c r="C27" s="49" t="s">
        <v>341</v>
      </c>
      <c r="D27" s="50" t="s">
        <v>355</v>
      </c>
      <c r="E27" s="41" t="s">
        <v>321</v>
      </c>
      <c r="F27" s="41" t="s">
        <v>321</v>
      </c>
      <c r="G27" s="41" t="s">
        <v>487</v>
      </c>
      <c r="H27" s="47" t="s">
        <v>499</v>
      </c>
      <c r="I27" s="41" t="s">
        <v>500</v>
      </c>
      <c r="J27" s="41" t="s">
        <v>501</v>
      </c>
      <c r="K27" s="41" t="s">
        <v>90</v>
      </c>
      <c r="L27" s="41" t="s">
        <v>503</v>
      </c>
      <c r="M27" s="52" t="s">
        <v>567</v>
      </c>
      <c r="N27" s="52" t="s">
        <v>568</v>
      </c>
    </row>
    <row r="28" spans="1:17" ht="99.75">
      <c r="A28" s="48" t="s">
        <v>318</v>
      </c>
      <c r="B28" s="49" t="s">
        <v>340</v>
      </c>
      <c r="C28" s="49" t="s">
        <v>342</v>
      </c>
      <c r="D28" s="50" t="s">
        <v>356</v>
      </c>
      <c r="E28" s="41" t="s">
        <v>321</v>
      </c>
      <c r="F28" s="41" t="s">
        <v>321</v>
      </c>
      <c r="G28" s="41" t="s">
        <v>487</v>
      </c>
      <c r="H28" s="47" t="s">
        <v>499</v>
      </c>
      <c r="I28" s="41" t="s">
        <v>500</v>
      </c>
      <c r="J28" s="41" t="s">
        <v>501</v>
      </c>
      <c r="K28" s="41" t="s">
        <v>90</v>
      </c>
      <c r="L28" s="41" t="s">
        <v>505</v>
      </c>
      <c r="M28" s="52" t="s">
        <v>567</v>
      </c>
      <c r="N28" s="52" t="s">
        <v>568</v>
      </c>
    </row>
    <row r="29" spans="1:17" ht="99.75">
      <c r="A29" s="48" t="s">
        <v>318</v>
      </c>
      <c r="B29" s="49" t="s">
        <v>343</v>
      </c>
      <c r="C29" s="49" t="s">
        <v>344</v>
      </c>
      <c r="D29" s="50" t="s">
        <v>349</v>
      </c>
      <c r="E29" s="41" t="s">
        <v>321</v>
      </c>
      <c r="F29" s="41" t="s">
        <v>321</v>
      </c>
      <c r="G29" s="41" t="s">
        <v>487</v>
      </c>
      <c r="H29" s="47" t="s">
        <v>499</v>
      </c>
      <c r="I29" s="41" t="s">
        <v>500</v>
      </c>
      <c r="J29" s="41" t="s">
        <v>501</v>
      </c>
      <c r="K29" s="41" t="s">
        <v>90</v>
      </c>
      <c r="L29" s="41" t="s">
        <v>504</v>
      </c>
      <c r="M29" s="52" t="s">
        <v>567</v>
      </c>
      <c r="N29" s="52" t="s">
        <v>568</v>
      </c>
    </row>
    <row r="30" spans="1:17" ht="99.75">
      <c r="A30" s="48" t="s">
        <v>318</v>
      </c>
      <c r="B30" s="49" t="s">
        <v>345</v>
      </c>
      <c r="C30" s="49" t="s">
        <v>346</v>
      </c>
      <c r="D30" s="50" t="s">
        <v>357</v>
      </c>
      <c r="E30" s="41" t="s">
        <v>321</v>
      </c>
      <c r="F30" s="41" t="s">
        <v>321</v>
      </c>
      <c r="G30" s="41" t="s">
        <v>487</v>
      </c>
      <c r="H30" s="47" t="s">
        <v>499</v>
      </c>
      <c r="I30" s="41" t="s">
        <v>500</v>
      </c>
      <c r="J30" s="41" t="s">
        <v>501</v>
      </c>
      <c r="K30" s="41" t="s">
        <v>90</v>
      </c>
      <c r="L30" s="41" t="s">
        <v>503</v>
      </c>
      <c r="M30" s="52" t="s">
        <v>567</v>
      </c>
      <c r="N30" s="52" t="s">
        <v>568</v>
      </c>
    </row>
    <row r="31" spans="1:17" ht="99.75">
      <c r="A31" s="48" t="s">
        <v>314</v>
      </c>
      <c r="B31" s="49" t="s">
        <v>330</v>
      </c>
      <c r="C31" s="49" t="s">
        <v>339</v>
      </c>
      <c r="D31" s="50" t="s">
        <v>351</v>
      </c>
      <c r="E31" s="41" t="s">
        <v>321</v>
      </c>
      <c r="F31" s="41" t="s">
        <v>321</v>
      </c>
      <c r="G31" s="41" t="s">
        <v>487</v>
      </c>
      <c r="H31" s="47" t="s">
        <v>499</v>
      </c>
      <c r="I31" s="41" t="s">
        <v>500</v>
      </c>
      <c r="J31" s="41" t="s">
        <v>501</v>
      </c>
      <c r="K31" s="41" t="s">
        <v>90</v>
      </c>
      <c r="L31" s="41" t="s">
        <v>502</v>
      </c>
      <c r="M31" s="52" t="s">
        <v>567</v>
      </c>
      <c r="N31" s="52" t="s">
        <v>568</v>
      </c>
      <c r="Q31" t="s">
        <v>91</v>
      </c>
    </row>
    <row r="32" spans="1:17" ht="99.75">
      <c r="A32" s="48" t="s">
        <v>314</v>
      </c>
      <c r="B32" s="49" t="s">
        <v>323</v>
      </c>
      <c r="C32" s="49" t="s">
        <v>347</v>
      </c>
      <c r="D32" s="50" t="s">
        <v>351</v>
      </c>
      <c r="E32" s="41" t="s">
        <v>321</v>
      </c>
      <c r="F32" s="41" t="s">
        <v>321</v>
      </c>
      <c r="G32" s="41" t="s">
        <v>487</v>
      </c>
      <c r="H32" s="47" t="s">
        <v>499</v>
      </c>
      <c r="I32" s="41" t="s">
        <v>500</v>
      </c>
      <c r="J32" s="41" t="s">
        <v>501</v>
      </c>
      <c r="K32" s="41" t="s">
        <v>90</v>
      </c>
      <c r="L32" s="41" t="s">
        <v>502</v>
      </c>
      <c r="M32" s="52" t="s">
        <v>567</v>
      </c>
      <c r="N32" s="52" t="s">
        <v>568</v>
      </c>
    </row>
    <row r="33" spans="1:14" ht="99.75">
      <c r="A33" s="48" t="s">
        <v>313</v>
      </c>
      <c r="B33" s="49" t="s">
        <v>330</v>
      </c>
      <c r="C33" s="49"/>
      <c r="D33" s="50" t="s">
        <v>351</v>
      </c>
      <c r="E33" s="41" t="s">
        <v>321</v>
      </c>
      <c r="F33" s="41" t="s">
        <v>321</v>
      </c>
      <c r="G33" s="41" t="s">
        <v>487</v>
      </c>
      <c r="H33" s="47" t="s">
        <v>499</v>
      </c>
      <c r="I33" s="41" t="s">
        <v>500</v>
      </c>
      <c r="J33" s="41" t="s">
        <v>501</v>
      </c>
      <c r="K33" s="41" t="s">
        <v>90</v>
      </c>
      <c r="L33" s="41" t="s">
        <v>502</v>
      </c>
      <c r="M33" s="52" t="s">
        <v>567</v>
      </c>
      <c r="N33" s="52" t="s">
        <v>568</v>
      </c>
    </row>
    <row r="34" spans="1:14" ht="99.75">
      <c r="A34" s="48" t="s">
        <v>313</v>
      </c>
      <c r="B34" s="49" t="s">
        <v>323</v>
      </c>
      <c r="C34" s="49" t="s">
        <v>347</v>
      </c>
      <c r="D34" s="50" t="s">
        <v>351</v>
      </c>
      <c r="E34" s="41" t="s">
        <v>321</v>
      </c>
      <c r="F34" s="41" t="s">
        <v>321</v>
      </c>
      <c r="G34" s="41" t="s">
        <v>487</v>
      </c>
      <c r="H34" s="47" t="s">
        <v>499</v>
      </c>
      <c r="I34" s="41" t="s">
        <v>500</v>
      </c>
      <c r="J34" s="41" t="s">
        <v>501</v>
      </c>
      <c r="K34" s="41" t="s">
        <v>90</v>
      </c>
      <c r="L34" s="41" t="s">
        <v>502</v>
      </c>
      <c r="M34" s="52" t="s">
        <v>567</v>
      </c>
      <c r="N34" s="52" t="s">
        <v>568</v>
      </c>
    </row>
    <row r="35" spans="1:14" ht="99.75">
      <c r="A35" s="48" t="s">
        <v>312</v>
      </c>
      <c r="B35" s="49" t="s">
        <v>330</v>
      </c>
      <c r="C35" s="49"/>
      <c r="D35" s="50" t="s">
        <v>351</v>
      </c>
      <c r="E35" s="41" t="s">
        <v>321</v>
      </c>
      <c r="F35" s="41" t="s">
        <v>321</v>
      </c>
      <c r="G35" s="41" t="s">
        <v>487</v>
      </c>
      <c r="H35" s="47" t="s">
        <v>499</v>
      </c>
      <c r="I35" s="41" t="s">
        <v>500</v>
      </c>
      <c r="J35" s="41" t="s">
        <v>501</v>
      </c>
      <c r="K35" s="41" t="s">
        <v>90</v>
      </c>
      <c r="L35" s="41" t="s">
        <v>502</v>
      </c>
      <c r="M35" s="52" t="s">
        <v>567</v>
      </c>
      <c r="N35" s="52" t="s">
        <v>568</v>
      </c>
    </row>
    <row r="36" spans="1:14" ht="99.75">
      <c r="A36" s="48" t="s">
        <v>312</v>
      </c>
      <c r="B36" s="49" t="s">
        <v>323</v>
      </c>
      <c r="C36" s="49" t="s">
        <v>347</v>
      </c>
      <c r="D36" s="50" t="s">
        <v>351</v>
      </c>
      <c r="E36" s="41" t="s">
        <v>321</v>
      </c>
      <c r="F36" s="41" t="s">
        <v>321</v>
      </c>
      <c r="G36" s="41" t="s">
        <v>487</v>
      </c>
      <c r="H36" s="47" t="s">
        <v>499</v>
      </c>
      <c r="I36" s="41" t="s">
        <v>500</v>
      </c>
      <c r="J36" s="41" t="s">
        <v>501</v>
      </c>
      <c r="K36" s="41" t="s">
        <v>90</v>
      </c>
      <c r="L36" s="41" t="s">
        <v>502</v>
      </c>
      <c r="M36" s="52" t="s">
        <v>567</v>
      </c>
      <c r="N36" s="52" t="s">
        <v>568</v>
      </c>
    </row>
    <row r="37" spans="1:14" ht="99.75">
      <c r="A37" s="47" t="s">
        <v>315</v>
      </c>
      <c r="B37" s="49" t="s">
        <v>330</v>
      </c>
      <c r="C37" s="49"/>
      <c r="D37" s="50" t="s">
        <v>351</v>
      </c>
      <c r="E37" s="41" t="s">
        <v>321</v>
      </c>
      <c r="F37" s="41" t="s">
        <v>321</v>
      </c>
      <c r="G37" s="41" t="s">
        <v>487</v>
      </c>
      <c r="H37" s="47" t="s">
        <v>499</v>
      </c>
      <c r="I37" s="41" t="s">
        <v>500</v>
      </c>
      <c r="J37" s="41" t="s">
        <v>501</v>
      </c>
      <c r="K37" s="41" t="s">
        <v>90</v>
      </c>
      <c r="L37" s="41" t="s">
        <v>502</v>
      </c>
      <c r="M37" s="52" t="s">
        <v>567</v>
      </c>
      <c r="N37" s="52" t="s">
        <v>568</v>
      </c>
    </row>
    <row r="38" spans="1:14" ht="99.75">
      <c r="A38" s="47" t="s">
        <v>315</v>
      </c>
      <c r="B38" s="49" t="s">
        <v>323</v>
      </c>
      <c r="C38" s="49" t="s">
        <v>347</v>
      </c>
      <c r="D38" s="50" t="s">
        <v>351</v>
      </c>
      <c r="E38" s="41" t="s">
        <v>321</v>
      </c>
      <c r="F38" s="41" t="s">
        <v>321</v>
      </c>
      <c r="G38" s="41" t="s">
        <v>487</v>
      </c>
      <c r="H38" s="47" t="s">
        <v>499</v>
      </c>
      <c r="I38" s="41" t="s">
        <v>500</v>
      </c>
      <c r="J38" s="41" t="s">
        <v>501</v>
      </c>
      <c r="K38" s="41" t="s">
        <v>90</v>
      </c>
      <c r="L38" s="41" t="s">
        <v>502</v>
      </c>
      <c r="M38" s="52" t="s">
        <v>567</v>
      </c>
      <c r="N38" s="52" t="s">
        <v>568</v>
      </c>
    </row>
    <row r="39" spans="1:14" ht="99.75">
      <c r="A39" s="47" t="s">
        <v>316</v>
      </c>
      <c r="B39" s="49" t="s">
        <v>330</v>
      </c>
      <c r="C39" s="49"/>
      <c r="D39" s="50" t="s">
        <v>351</v>
      </c>
      <c r="E39" s="41" t="s">
        <v>321</v>
      </c>
      <c r="F39" s="41" t="s">
        <v>321</v>
      </c>
      <c r="G39" s="41" t="s">
        <v>487</v>
      </c>
      <c r="H39" s="47" t="s">
        <v>499</v>
      </c>
      <c r="I39" s="41" t="s">
        <v>500</v>
      </c>
      <c r="J39" s="41" t="s">
        <v>501</v>
      </c>
      <c r="K39" s="41" t="s">
        <v>90</v>
      </c>
      <c r="L39" s="41" t="s">
        <v>502</v>
      </c>
      <c r="M39" s="52" t="s">
        <v>567</v>
      </c>
      <c r="N39" s="52" t="s">
        <v>568</v>
      </c>
    </row>
    <row r="40" spans="1:14" ht="99.75">
      <c r="A40" s="47" t="s">
        <v>316</v>
      </c>
      <c r="B40" s="49" t="s">
        <v>323</v>
      </c>
      <c r="C40" s="49" t="s">
        <v>347</v>
      </c>
      <c r="D40" s="50" t="s">
        <v>351</v>
      </c>
      <c r="E40" s="41" t="s">
        <v>321</v>
      </c>
      <c r="F40" s="41" t="s">
        <v>321</v>
      </c>
      <c r="G40" s="41" t="s">
        <v>487</v>
      </c>
      <c r="H40" s="47" t="s">
        <v>499</v>
      </c>
      <c r="I40" s="41" t="s">
        <v>500</v>
      </c>
      <c r="J40" s="41" t="s">
        <v>501</v>
      </c>
      <c r="K40" s="41" t="s">
        <v>90</v>
      </c>
      <c r="L40" s="41" t="s">
        <v>502</v>
      </c>
      <c r="M40" s="52" t="s">
        <v>567</v>
      </c>
      <c r="N40" s="52" t="s">
        <v>568</v>
      </c>
    </row>
    <row r="41" spans="1:14" ht="15" customHeight="1">
      <c r="A41" s="46"/>
      <c r="C41" s="42"/>
      <c r="D41" s="44"/>
    </row>
    <row r="42" spans="1:14" ht="15" customHeight="1">
      <c r="A42" s="46"/>
      <c r="C42" s="42"/>
      <c r="D42" s="44"/>
    </row>
    <row r="43" spans="1:14" ht="15" customHeight="1">
      <c r="C43" s="42"/>
      <c r="D43" s="44"/>
    </row>
    <row r="44" spans="1:14" ht="15" customHeight="1">
      <c r="C44" s="42"/>
      <c r="D44" s="44"/>
    </row>
    <row r="45" spans="1:14" ht="15" customHeight="1">
      <c r="C45" s="42"/>
      <c r="D45" s="44"/>
    </row>
    <row r="46" spans="1:14" ht="18.75">
      <c r="C46" s="42"/>
    </row>
    <row r="47" spans="1:14" ht="15" customHeight="1">
      <c r="C47" s="42"/>
      <c r="D47" s="43"/>
    </row>
    <row r="48" spans="1:14" ht="15" customHeight="1">
      <c r="C48" s="42"/>
      <c r="D48" s="43"/>
    </row>
  </sheetData>
  <autoFilter ref="A8:Q40"/>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9:K135">
      <formula1>$Q$11:$Q$31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90"/>
  <sheetViews>
    <sheetView showGridLines="0" topLeftCell="AF8" zoomScale="60" zoomScaleNormal="60" workbookViewId="0">
      <pane ySplit="1" topLeftCell="A82" activePane="bottomLeft" state="frozen"/>
      <selection activeCell="A8" sqref="A8"/>
      <selection pane="bottomLeft" activeCell="AN97" sqref="AN97"/>
    </sheetView>
  </sheetViews>
  <sheetFormatPr baseColWidth="10" defaultRowHeight="18"/>
  <cols>
    <col min="1" max="1" width="35.5" bestFit="1" customWidth="1"/>
    <col min="2" max="2" width="46.125" customWidth="1"/>
    <col min="3" max="3" width="18.875" style="113" bestFit="1" customWidth="1"/>
    <col min="4" max="4" width="35.125" bestFit="1" customWidth="1"/>
    <col min="5" max="5" width="41" style="61" bestFit="1" customWidth="1"/>
    <col min="6" max="6" width="34.375" style="28" customWidth="1"/>
    <col min="7" max="7" width="73.5" style="62" customWidth="1"/>
    <col min="8" max="8" width="55.875" customWidth="1"/>
    <col min="9" max="9" width="34.5" customWidth="1"/>
    <col min="10" max="10" width="22.25" style="6" customWidth="1"/>
    <col min="11" max="11" width="49" customWidth="1"/>
    <col min="12" max="12" width="21.625" customWidth="1"/>
    <col min="13" max="13" width="41.125" style="159" customWidth="1"/>
    <col min="14" max="16" width="28.5" style="59" customWidth="1"/>
    <col min="17" max="17" width="22.375" style="59" customWidth="1"/>
    <col min="18" max="18" width="25.75" customWidth="1"/>
    <col min="19" max="19" width="29.125" customWidth="1"/>
    <col min="20" max="20" width="26.75" style="59" customWidth="1"/>
    <col min="21" max="21" width="29.25" style="6" customWidth="1"/>
    <col min="22" max="22" width="43.25" customWidth="1"/>
    <col min="23" max="23" width="59.5" style="59" customWidth="1"/>
    <col min="24" max="24" width="60.875" customWidth="1"/>
    <col min="25" max="25" width="26" style="108" customWidth="1"/>
    <col min="26" max="26" width="33.5" customWidth="1"/>
    <col min="27" max="27" width="28.5" style="59" customWidth="1"/>
    <col min="28" max="28" width="26.625" customWidth="1"/>
    <col min="29" max="29" width="35.5" style="109" customWidth="1"/>
    <col min="30" max="30" width="17.375" style="109" customWidth="1"/>
    <col min="31" max="31" width="46.5" style="109" customWidth="1"/>
    <col min="32" max="32" width="35.375" customWidth="1"/>
    <col min="33" max="33" width="31.5" customWidth="1"/>
    <col min="34" max="34" width="29.125" style="108" customWidth="1"/>
    <col min="35" max="35" width="32.375" customWidth="1"/>
    <col min="36" max="36" width="31.625" customWidth="1"/>
    <col min="37" max="37" width="31.5" customWidth="1"/>
    <col min="38" max="38" width="23.125" customWidth="1"/>
  </cols>
  <sheetData>
    <row r="1" spans="1:38" s="1" customFormat="1">
      <c r="A1" s="305" t="s">
        <v>0</v>
      </c>
      <c r="B1" s="306"/>
      <c r="C1" s="284" t="s">
        <v>1</v>
      </c>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300"/>
      <c r="AD1" s="300"/>
      <c r="AE1" s="300"/>
      <c r="AF1" s="298"/>
      <c r="AG1" s="298"/>
      <c r="AH1" s="299"/>
    </row>
    <row r="2" spans="1:38" s="1" customFormat="1">
      <c r="A2" s="307"/>
      <c r="B2" s="308"/>
      <c r="C2" s="284" t="s">
        <v>2</v>
      </c>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300"/>
      <c r="AD2" s="300"/>
      <c r="AE2" s="300"/>
      <c r="AF2" s="298"/>
      <c r="AG2" s="298"/>
      <c r="AH2" s="299"/>
    </row>
    <row r="3" spans="1:38" s="1" customFormat="1">
      <c r="A3" s="307"/>
      <c r="B3" s="308"/>
      <c r="C3" s="284" t="s">
        <v>4</v>
      </c>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300"/>
      <c r="AD3" s="300"/>
      <c r="AE3" s="300"/>
      <c r="AF3" s="298"/>
      <c r="AG3" s="298"/>
      <c r="AH3" s="299"/>
    </row>
    <row r="4" spans="1:38" s="1" customFormat="1">
      <c r="A4" s="309"/>
      <c r="B4" s="310"/>
      <c r="C4" s="284" t="s">
        <v>637</v>
      </c>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300"/>
      <c r="AD4" s="300"/>
      <c r="AE4" s="300"/>
      <c r="AF4" s="298"/>
      <c r="AG4" s="298"/>
      <c r="AH4" s="299"/>
    </row>
    <row r="5" spans="1:38" s="1" customFormat="1" ht="26.25">
      <c r="A5" s="276" t="s">
        <v>5</v>
      </c>
      <c r="B5" s="277"/>
      <c r="C5" s="276" t="s">
        <v>638</v>
      </c>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300"/>
      <c r="AD5" s="300"/>
      <c r="AE5" s="300"/>
      <c r="AF5" s="287"/>
      <c r="AG5" s="287"/>
      <c r="AH5" s="313"/>
    </row>
    <row r="6" spans="1:38" ht="14.25">
      <c r="A6" s="301" t="s">
        <v>168</v>
      </c>
      <c r="B6" s="301"/>
      <c r="C6" s="301"/>
      <c r="D6" s="301"/>
      <c r="E6" s="301"/>
      <c r="F6" s="301"/>
      <c r="G6" s="301"/>
      <c r="H6" s="301"/>
      <c r="I6" s="301"/>
      <c r="J6" s="301"/>
      <c r="K6" s="301"/>
      <c r="L6" s="301"/>
      <c r="M6" s="301"/>
      <c r="N6" s="301"/>
      <c r="O6" s="301"/>
      <c r="P6" s="301"/>
      <c r="Q6" s="301"/>
      <c r="R6" s="301"/>
      <c r="S6" s="301"/>
      <c r="T6" s="301"/>
      <c r="U6" s="301"/>
      <c r="V6" s="302"/>
      <c r="W6" s="311" t="s">
        <v>93</v>
      </c>
      <c r="X6" s="272"/>
      <c r="Y6" s="272"/>
      <c r="Z6" s="272"/>
      <c r="AA6" s="272"/>
      <c r="AB6" s="273"/>
      <c r="AC6" s="314" t="s">
        <v>6</v>
      </c>
      <c r="AD6" s="315"/>
      <c r="AE6" s="315"/>
      <c r="AF6" s="316"/>
      <c r="AG6" s="316"/>
      <c r="AH6" s="317"/>
    </row>
    <row r="7" spans="1:38" ht="15" thickBot="1">
      <c r="A7" s="303"/>
      <c r="B7" s="303"/>
      <c r="C7" s="303"/>
      <c r="D7" s="303"/>
      <c r="E7" s="303"/>
      <c r="F7" s="303"/>
      <c r="G7" s="303"/>
      <c r="H7" s="303"/>
      <c r="I7" s="303"/>
      <c r="J7" s="303"/>
      <c r="K7" s="303"/>
      <c r="L7" s="303"/>
      <c r="M7" s="303"/>
      <c r="N7" s="303"/>
      <c r="O7" s="303"/>
      <c r="P7" s="303"/>
      <c r="Q7" s="303"/>
      <c r="R7" s="303"/>
      <c r="S7" s="303"/>
      <c r="T7" s="303"/>
      <c r="U7" s="303"/>
      <c r="V7" s="304"/>
      <c r="W7" s="312"/>
      <c r="X7" s="274"/>
      <c r="Y7" s="274"/>
      <c r="Z7" s="274"/>
      <c r="AA7" s="274"/>
      <c r="AB7" s="275"/>
      <c r="AC7" s="318"/>
      <c r="AD7" s="319"/>
      <c r="AE7" s="319"/>
      <c r="AF7" s="320"/>
      <c r="AG7" s="320"/>
      <c r="AH7" s="321"/>
    </row>
    <row r="8" spans="1:38" s="28" customFormat="1" ht="45">
      <c r="A8" s="21" t="s">
        <v>98</v>
      </c>
      <c r="B8" s="21" t="s">
        <v>7</v>
      </c>
      <c r="C8" s="112" t="s">
        <v>190</v>
      </c>
      <c r="D8" s="45" t="s">
        <v>149</v>
      </c>
      <c r="E8" s="45" t="s">
        <v>10</v>
      </c>
      <c r="F8" s="205" t="s">
        <v>11</v>
      </c>
      <c r="G8" s="45" t="s">
        <v>147</v>
      </c>
      <c r="H8" s="45" t="s">
        <v>194</v>
      </c>
      <c r="I8" s="45" t="s">
        <v>148</v>
      </c>
      <c r="J8" s="45" t="s">
        <v>199</v>
      </c>
      <c r="K8" s="198" t="s">
        <v>188</v>
      </c>
      <c r="L8" s="198" t="s">
        <v>209</v>
      </c>
      <c r="M8" s="198" t="s">
        <v>12</v>
      </c>
      <c r="N8" s="206" t="s">
        <v>192</v>
      </c>
      <c r="O8" s="207" t="s">
        <v>660</v>
      </c>
      <c r="P8" s="208" t="s">
        <v>659</v>
      </c>
      <c r="Q8" s="198" t="s">
        <v>150</v>
      </c>
      <c r="R8" s="198" t="s">
        <v>151</v>
      </c>
      <c r="S8" s="205" t="s">
        <v>16</v>
      </c>
      <c r="T8" s="205" t="s">
        <v>17</v>
      </c>
      <c r="U8" s="206" t="s">
        <v>163</v>
      </c>
      <c r="V8" s="205" t="s">
        <v>35</v>
      </c>
      <c r="W8" s="205" t="s">
        <v>103</v>
      </c>
      <c r="X8" s="205" t="s">
        <v>104</v>
      </c>
      <c r="Y8" s="45" t="s">
        <v>22</v>
      </c>
      <c r="Z8" s="45" t="s">
        <v>152</v>
      </c>
      <c r="AA8" s="209" t="s">
        <v>204</v>
      </c>
      <c r="AB8" s="45" t="s">
        <v>23</v>
      </c>
      <c r="AC8" s="45" t="s">
        <v>24</v>
      </c>
      <c r="AD8" s="45" t="s">
        <v>25</v>
      </c>
      <c r="AE8" s="210" t="s">
        <v>19</v>
      </c>
      <c r="AF8" s="210" t="s">
        <v>598</v>
      </c>
      <c r="AG8" s="205" t="s">
        <v>18</v>
      </c>
      <c r="AH8" s="205" t="s">
        <v>20</v>
      </c>
      <c r="AI8" s="211" t="s">
        <v>661</v>
      </c>
      <c r="AJ8" s="211" t="s">
        <v>662</v>
      </c>
      <c r="AK8" s="211" t="s">
        <v>663</v>
      </c>
      <c r="AL8" s="211" t="s">
        <v>664</v>
      </c>
    </row>
    <row r="9" spans="1:38" s="28" customFormat="1" ht="50.1" customHeight="1">
      <c r="A9" s="333" t="s">
        <v>259</v>
      </c>
      <c r="B9" s="338" t="s">
        <v>260</v>
      </c>
      <c r="C9" s="336" t="s">
        <v>491</v>
      </c>
      <c r="D9" s="335" t="s">
        <v>374</v>
      </c>
      <c r="E9" s="323" t="s">
        <v>381</v>
      </c>
      <c r="F9" s="339">
        <v>2024130010040</v>
      </c>
      <c r="G9" s="339" t="s">
        <v>395</v>
      </c>
      <c r="H9" s="328" t="s">
        <v>396</v>
      </c>
      <c r="I9" s="328" t="s">
        <v>399</v>
      </c>
      <c r="J9" s="325">
        <v>0.5</v>
      </c>
      <c r="K9" s="52" t="s">
        <v>402</v>
      </c>
      <c r="L9" s="323" t="s">
        <v>321</v>
      </c>
      <c r="M9" s="100" t="s">
        <v>604</v>
      </c>
      <c r="N9" s="22">
        <v>4</v>
      </c>
      <c r="O9" s="199">
        <v>1</v>
      </c>
      <c r="P9" s="226">
        <f>+O9/N9</f>
        <v>0.25</v>
      </c>
      <c r="Q9" s="212">
        <v>45689</v>
      </c>
      <c r="R9" s="212">
        <v>46022</v>
      </c>
      <c r="S9" s="213">
        <f>+R9-Q9</f>
        <v>333</v>
      </c>
      <c r="T9" s="41">
        <v>978560</v>
      </c>
      <c r="U9" s="41" t="s">
        <v>528</v>
      </c>
      <c r="V9" s="136" t="s">
        <v>626</v>
      </c>
      <c r="W9" s="52" t="s">
        <v>532</v>
      </c>
      <c r="X9" s="52" t="s">
        <v>533</v>
      </c>
      <c r="Y9" s="214" t="s">
        <v>578</v>
      </c>
      <c r="Z9" s="195" t="s">
        <v>579</v>
      </c>
      <c r="AA9" s="2"/>
      <c r="AB9" s="41" t="s">
        <v>76</v>
      </c>
      <c r="AC9" s="2"/>
      <c r="AD9" s="215">
        <v>45292</v>
      </c>
      <c r="AE9" s="375">
        <v>1200000000</v>
      </c>
      <c r="AF9" s="293">
        <v>1200000000</v>
      </c>
      <c r="AG9" s="295" t="s">
        <v>627</v>
      </c>
      <c r="AH9" s="323" t="s">
        <v>683</v>
      </c>
      <c r="AI9" s="383">
        <v>1200000000</v>
      </c>
      <c r="AJ9" s="383">
        <f>+AI9/AF9</f>
        <v>1</v>
      </c>
      <c r="AK9" s="383">
        <v>0</v>
      </c>
      <c r="AL9" s="383">
        <f>+AK9/AF9</f>
        <v>0</v>
      </c>
    </row>
    <row r="10" spans="1:38" s="28" customFormat="1" ht="50.1" customHeight="1">
      <c r="A10" s="334"/>
      <c r="B10" s="334"/>
      <c r="C10" s="337"/>
      <c r="D10" s="335"/>
      <c r="E10" s="323"/>
      <c r="F10" s="339"/>
      <c r="G10" s="339"/>
      <c r="H10" s="328"/>
      <c r="I10" s="328"/>
      <c r="J10" s="325"/>
      <c r="K10" s="52" t="s">
        <v>403</v>
      </c>
      <c r="L10" s="323"/>
      <c r="M10" s="100" t="s">
        <v>605</v>
      </c>
      <c r="N10" s="22">
        <v>4</v>
      </c>
      <c r="O10" s="22">
        <v>1</v>
      </c>
      <c r="P10" s="226">
        <f t="shared" ref="P10:P19" si="0">+O10/N10</f>
        <v>0.25</v>
      </c>
      <c r="Q10" s="212">
        <v>45689</v>
      </c>
      <c r="R10" s="212">
        <v>46022</v>
      </c>
      <c r="S10" s="136">
        <f t="shared" ref="S10:S19" si="1">+R10-Q10</f>
        <v>333</v>
      </c>
      <c r="T10" s="41">
        <v>978560</v>
      </c>
      <c r="U10" s="41" t="s">
        <v>528</v>
      </c>
      <c r="V10" s="136" t="s">
        <v>626</v>
      </c>
      <c r="W10" s="52" t="s">
        <v>532</v>
      </c>
      <c r="X10" s="52" t="s">
        <v>533</v>
      </c>
      <c r="Y10" s="214" t="s">
        <v>578</v>
      </c>
      <c r="Z10" s="195" t="s">
        <v>579</v>
      </c>
      <c r="AA10" s="2"/>
      <c r="AB10" s="41" t="s">
        <v>76</v>
      </c>
      <c r="AC10" s="2"/>
      <c r="AD10" s="2"/>
      <c r="AE10" s="375"/>
      <c r="AF10" s="293"/>
      <c r="AG10" s="295"/>
      <c r="AH10" s="323"/>
      <c r="AI10" s="383"/>
      <c r="AJ10" s="383"/>
      <c r="AK10" s="383"/>
      <c r="AL10" s="383"/>
    </row>
    <row r="11" spans="1:38" s="28" customFormat="1" ht="50.1" customHeight="1">
      <c r="A11" s="334"/>
      <c r="B11" s="334"/>
      <c r="C11" s="337"/>
      <c r="D11" s="335"/>
      <c r="E11" s="323"/>
      <c r="F11" s="339"/>
      <c r="G11" s="339"/>
      <c r="H11" s="328"/>
      <c r="I11" s="328"/>
      <c r="J11" s="325"/>
      <c r="K11" s="52" t="s">
        <v>404</v>
      </c>
      <c r="L11" s="323"/>
      <c r="M11" s="100" t="s">
        <v>606</v>
      </c>
      <c r="N11" s="22">
        <v>4</v>
      </c>
      <c r="O11" s="22">
        <v>1</v>
      </c>
      <c r="P11" s="226">
        <f t="shared" si="0"/>
        <v>0.25</v>
      </c>
      <c r="Q11" s="212">
        <v>45689</v>
      </c>
      <c r="R11" s="212">
        <v>46022</v>
      </c>
      <c r="S11" s="136">
        <f t="shared" si="1"/>
        <v>333</v>
      </c>
      <c r="T11" s="41">
        <v>978560</v>
      </c>
      <c r="U11" s="41" t="s">
        <v>528</v>
      </c>
      <c r="V11" s="136" t="s">
        <v>626</v>
      </c>
      <c r="W11" s="52" t="s">
        <v>532</v>
      </c>
      <c r="X11" s="52" t="s">
        <v>533</v>
      </c>
      <c r="Y11" s="214" t="s">
        <v>578</v>
      </c>
      <c r="Z11" s="195" t="s">
        <v>579</v>
      </c>
      <c r="AA11" s="2"/>
      <c r="AB11" s="41" t="s">
        <v>76</v>
      </c>
      <c r="AC11" s="2"/>
      <c r="AD11" s="2"/>
      <c r="AE11" s="375"/>
      <c r="AF11" s="293"/>
      <c r="AG11" s="295"/>
      <c r="AH11" s="323"/>
      <c r="AI11" s="383"/>
      <c r="AJ11" s="383"/>
      <c r="AK11" s="383"/>
      <c r="AL11" s="383"/>
    </row>
    <row r="12" spans="1:38" s="28" customFormat="1" ht="50.1" customHeight="1">
      <c r="A12" s="334"/>
      <c r="B12" s="334"/>
      <c r="C12" s="337"/>
      <c r="D12" s="335"/>
      <c r="E12" s="323"/>
      <c r="F12" s="339"/>
      <c r="G12" s="339"/>
      <c r="H12" s="328"/>
      <c r="I12" s="328"/>
      <c r="J12" s="325"/>
      <c r="K12" s="52" t="s">
        <v>405</v>
      </c>
      <c r="L12" s="323"/>
      <c r="M12" s="100" t="s">
        <v>576</v>
      </c>
      <c r="N12" s="22">
        <v>4</v>
      </c>
      <c r="O12" s="22">
        <v>1</v>
      </c>
      <c r="P12" s="226">
        <f t="shared" si="0"/>
        <v>0.25</v>
      </c>
      <c r="Q12" s="212">
        <v>45689</v>
      </c>
      <c r="R12" s="212">
        <v>46022</v>
      </c>
      <c r="S12" s="136">
        <f t="shared" si="1"/>
        <v>333</v>
      </c>
      <c r="T12" s="41">
        <v>978560</v>
      </c>
      <c r="U12" s="41" t="s">
        <v>528</v>
      </c>
      <c r="V12" s="136" t="s">
        <v>626</v>
      </c>
      <c r="W12" s="52" t="s">
        <v>532</v>
      </c>
      <c r="X12" s="52" t="s">
        <v>533</v>
      </c>
      <c r="Y12" s="214" t="s">
        <v>578</v>
      </c>
      <c r="Z12" s="195" t="s">
        <v>579</v>
      </c>
      <c r="AA12" s="2"/>
      <c r="AB12" s="41" t="s">
        <v>76</v>
      </c>
      <c r="AC12" s="2"/>
      <c r="AD12" s="2"/>
      <c r="AE12" s="375"/>
      <c r="AF12" s="293"/>
      <c r="AG12" s="295"/>
      <c r="AH12" s="323"/>
      <c r="AI12" s="383"/>
      <c r="AJ12" s="383"/>
      <c r="AK12" s="383"/>
      <c r="AL12" s="383"/>
    </row>
    <row r="13" spans="1:38" s="28" customFormat="1" ht="50.1" customHeight="1">
      <c r="A13" s="334"/>
      <c r="B13" s="334"/>
      <c r="C13" s="337"/>
      <c r="D13" s="335"/>
      <c r="E13" s="323"/>
      <c r="F13" s="339"/>
      <c r="G13" s="339"/>
      <c r="H13" s="328"/>
      <c r="I13" s="328"/>
      <c r="J13" s="325"/>
      <c r="K13" s="52" t="s">
        <v>406</v>
      </c>
      <c r="L13" s="323"/>
      <c r="M13" s="100" t="s">
        <v>577</v>
      </c>
      <c r="N13" s="22">
        <v>4</v>
      </c>
      <c r="O13" s="22">
        <v>1</v>
      </c>
      <c r="P13" s="226">
        <f t="shared" si="0"/>
        <v>0.25</v>
      </c>
      <c r="Q13" s="212">
        <v>45689</v>
      </c>
      <c r="R13" s="212">
        <v>46022</v>
      </c>
      <c r="S13" s="136">
        <f t="shared" si="1"/>
        <v>333</v>
      </c>
      <c r="T13" s="41">
        <v>978560</v>
      </c>
      <c r="U13" s="41" t="s">
        <v>528</v>
      </c>
      <c r="V13" s="136" t="s">
        <v>626</v>
      </c>
      <c r="W13" s="52" t="s">
        <v>532</v>
      </c>
      <c r="X13" s="52" t="s">
        <v>533</v>
      </c>
      <c r="Y13" s="214" t="s">
        <v>578</v>
      </c>
      <c r="Z13" s="195" t="s">
        <v>579</v>
      </c>
      <c r="AA13" s="2"/>
      <c r="AB13" s="41" t="s">
        <v>76</v>
      </c>
      <c r="AC13" s="2"/>
      <c r="AD13" s="2"/>
      <c r="AE13" s="375"/>
      <c r="AF13" s="293"/>
      <c r="AG13" s="295"/>
      <c r="AH13" s="323"/>
      <c r="AI13" s="383"/>
      <c r="AJ13" s="383"/>
      <c r="AK13" s="383"/>
      <c r="AL13" s="383"/>
    </row>
    <row r="14" spans="1:38" s="28" customFormat="1" ht="50.1" customHeight="1">
      <c r="A14" s="334"/>
      <c r="B14" s="334"/>
      <c r="C14" s="337"/>
      <c r="D14" s="335"/>
      <c r="E14" s="323"/>
      <c r="F14" s="339"/>
      <c r="G14" s="339"/>
      <c r="H14" s="328"/>
      <c r="I14" s="328"/>
      <c r="J14" s="325"/>
      <c r="K14" s="52" t="s">
        <v>407</v>
      </c>
      <c r="L14" s="323"/>
      <c r="M14" s="100" t="s">
        <v>603</v>
      </c>
      <c r="N14" s="22">
        <v>4</v>
      </c>
      <c r="O14" s="22">
        <v>1</v>
      </c>
      <c r="P14" s="226">
        <f t="shared" si="0"/>
        <v>0.25</v>
      </c>
      <c r="Q14" s="212">
        <v>45689</v>
      </c>
      <c r="R14" s="212">
        <v>46022</v>
      </c>
      <c r="S14" s="136">
        <f t="shared" si="1"/>
        <v>333</v>
      </c>
      <c r="T14" s="41">
        <v>978560</v>
      </c>
      <c r="U14" s="41" t="s">
        <v>528</v>
      </c>
      <c r="V14" s="136" t="s">
        <v>626</v>
      </c>
      <c r="W14" s="52" t="s">
        <v>532</v>
      </c>
      <c r="X14" s="52" t="s">
        <v>533</v>
      </c>
      <c r="Y14" s="214" t="s">
        <v>578</v>
      </c>
      <c r="Z14" s="195" t="s">
        <v>579</v>
      </c>
      <c r="AA14" s="2"/>
      <c r="AB14" s="41" t="s">
        <v>76</v>
      </c>
      <c r="AC14" s="2"/>
      <c r="AD14" s="2"/>
      <c r="AE14" s="375"/>
      <c r="AF14" s="293"/>
      <c r="AG14" s="295"/>
      <c r="AH14" s="323"/>
      <c r="AI14" s="383"/>
      <c r="AJ14" s="383"/>
      <c r="AK14" s="383"/>
      <c r="AL14" s="383"/>
    </row>
    <row r="15" spans="1:38" s="28" customFormat="1" ht="50.1" customHeight="1">
      <c r="A15" s="334"/>
      <c r="B15" s="334"/>
      <c r="C15" s="337"/>
      <c r="D15" s="335"/>
      <c r="E15" s="323"/>
      <c r="F15" s="339"/>
      <c r="G15" s="339"/>
      <c r="H15" s="328"/>
      <c r="I15" s="328"/>
      <c r="J15" s="325"/>
      <c r="K15" s="52" t="s">
        <v>408</v>
      </c>
      <c r="L15" s="323"/>
      <c r="M15" s="100" t="s">
        <v>603</v>
      </c>
      <c r="N15" s="22">
        <v>4</v>
      </c>
      <c r="O15" s="22">
        <v>1</v>
      </c>
      <c r="P15" s="226">
        <f t="shared" si="0"/>
        <v>0.25</v>
      </c>
      <c r="Q15" s="212">
        <v>45689</v>
      </c>
      <c r="R15" s="212">
        <v>46022</v>
      </c>
      <c r="S15" s="136">
        <f t="shared" si="1"/>
        <v>333</v>
      </c>
      <c r="T15" s="41">
        <v>978560</v>
      </c>
      <c r="U15" s="41" t="s">
        <v>528</v>
      </c>
      <c r="V15" s="136" t="s">
        <v>626</v>
      </c>
      <c r="W15" s="52" t="s">
        <v>532</v>
      </c>
      <c r="X15" s="52" t="s">
        <v>533</v>
      </c>
      <c r="Y15" s="214" t="s">
        <v>578</v>
      </c>
      <c r="Z15" s="195" t="s">
        <v>579</v>
      </c>
      <c r="AA15" s="2"/>
      <c r="AB15" s="41" t="s">
        <v>76</v>
      </c>
      <c r="AC15" s="2"/>
      <c r="AD15" s="2"/>
      <c r="AE15" s="375"/>
      <c r="AF15" s="293"/>
      <c r="AG15" s="295"/>
      <c r="AH15" s="323"/>
      <c r="AI15" s="383"/>
      <c r="AJ15" s="383"/>
      <c r="AK15" s="383"/>
      <c r="AL15" s="383"/>
    </row>
    <row r="16" spans="1:38" s="28" customFormat="1" ht="50.1" customHeight="1">
      <c r="A16" s="334"/>
      <c r="B16" s="334"/>
      <c r="C16" s="337"/>
      <c r="D16" s="335" t="s">
        <v>263</v>
      </c>
      <c r="E16" s="323"/>
      <c r="F16" s="339"/>
      <c r="G16" s="339"/>
      <c r="H16" s="328" t="s">
        <v>397</v>
      </c>
      <c r="I16" s="323" t="s">
        <v>400</v>
      </c>
      <c r="J16" s="325">
        <v>0.2</v>
      </c>
      <c r="K16" s="52" t="s">
        <v>409</v>
      </c>
      <c r="L16" s="323"/>
      <c r="M16" s="100" t="s">
        <v>603</v>
      </c>
      <c r="N16" s="22">
        <v>4</v>
      </c>
      <c r="O16" s="22">
        <v>1</v>
      </c>
      <c r="P16" s="226">
        <f t="shared" si="0"/>
        <v>0.25</v>
      </c>
      <c r="Q16" s="212">
        <v>45689</v>
      </c>
      <c r="R16" s="212">
        <v>46022</v>
      </c>
      <c r="S16" s="136">
        <f t="shared" si="1"/>
        <v>333</v>
      </c>
      <c r="T16" s="41">
        <v>978560</v>
      </c>
      <c r="U16" s="41" t="s">
        <v>528</v>
      </c>
      <c r="V16" s="136" t="s">
        <v>626</v>
      </c>
      <c r="W16" s="52" t="s">
        <v>532</v>
      </c>
      <c r="X16" s="52" t="s">
        <v>533</v>
      </c>
      <c r="Y16" s="214" t="s">
        <v>578</v>
      </c>
      <c r="Z16" s="195" t="s">
        <v>580</v>
      </c>
      <c r="AA16" s="2"/>
      <c r="AB16" s="41" t="s">
        <v>76</v>
      </c>
      <c r="AC16" s="2"/>
      <c r="AD16" s="2"/>
      <c r="AE16" s="375"/>
      <c r="AF16" s="293"/>
      <c r="AG16" s="295"/>
      <c r="AH16" s="323"/>
      <c r="AI16" s="383"/>
      <c r="AJ16" s="383"/>
      <c r="AK16" s="383"/>
      <c r="AL16" s="383"/>
    </row>
    <row r="17" spans="1:39" s="28" customFormat="1" ht="50.1" customHeight="1">
      <c r="A17" s="334"/>
      <c r="B17" s="334"/>
      <c r="C17" s="337"/>
      <c r="D17" s="335"/>
      <c r="E17" s="323"/>
      <c r="F17" s="339"/>
      <c r="G17" s="339"/>
      <c r="H17" s="328"/>
      <c r="I17" s="323"/>
      <c r="J17" s="325"/>
      <c r="K17" s="52" t="s">
        <v>410</v>
      </c>
      <c r="L17" s="323"/>
      <c r="M17" s="100" t="s">
        <v>603</v>
      </c>
      <c r="N17" s="22">
        <v>4</v>
      </c>
      <c r="O17" s="22">
        <v>1</v>
      </c>
      <c r="P17" s="226">
        <f t="shared" si="0"/>
        <v>0.25</v>
      </c>
      <c r="Q17" s="212">
        <v>45689</v>
      </c>
      <c r="R17" s="212">
        <v>46022</v>
      </c>
      <c r="S17" s="136">
        <f t="shared" si="1"/>
        <v>333</v>
      </c>
      <c r="T17" s="41">
        <v>978560</v>
      </c>
      <c r="U17" s="41" t="s">
        <v>528</v>
      </c>
      <c r="V17" s="136" t="s">
        <v>626</v>
      </c>
      <c r="W17" s="52" t="s">
        <v>532</v>
      </c>
      <c r="X17" s="52" t="s">
        <v>533</v>
      </c>
      <c r="Y17" s="214" t="s">
        <v>578</v>
      </c>
      <c r="Z17" s="195" t="s">
        <v>580</v>
      </c>
      <c r="AA17" s="2"/>
      <c r="AB17" s="41" t="s">
        <v>76</v>
      </c>
      <c r="AC17" s="2"/>
      <c r="AD17" s="2"/>
      <c r="AE17" s="375"/>
      <c r="AF17" s="293"/>
      <c r="AG17" s="295"/>
      <c r="AH17" s="323"/>
      <c r="AI17" s="383"/>
      <c r="AJ17" s="383"/>
      <c r="AK17" s="383"/>
      <c r="AL17" s="383"/>
    </row>
    <row r="18" spans="1:39" s="28" customFormat="1" ht="50.1" customHeight="1">
      <c r="A18" s="334"/>
      <c r="B18" s="334"/>
      <c r="C18" s="337"/>
      <c r="D18" s="335"/>
      <c r="E18" s="323"/>
      <c r="F18" s="339"/>
      <c r="G18" s="339"/>
      <c r="H18" s="328"/>
      <c r="I18" s="323"/>
      <c r="J18" s="325"/>
      <c r="K18" s="52" t="s">
        <v>411</v>
      </c>
      <c r="L18" s="323"/>
      <c r="M18" s="100" t="s">
        <v>603</v>
      </c>
      <c r="N18" s="22">
        <v>4</v>
      </c>
      <c r="O18" s="22">
        <v>1</v>
      </c>
      <c r="P18" s="226">
        <f t="shared" si="0"/>
        <v>0.25</v>
      </c>
      <c r="Q18" s="212">
        <v>45689</v>
      </c>
      <c r="R18" s="212">
        <v>46022</v>
      </c>
      <c r="S18" s="136">
        <f t="shared" si="1"/>
        <v>333</v>
      </c>
      <c r="T18" s="41">
        <v>978560</v>
      </c>
      <c r="U18" s="41" t="s">
        <v>528</v>
      </c>
      <c r="V18" s="136" t="s">
        <v>626</v>
      </c>
      <c r="W18" s="52" t="s">
        <v>532</v>
      </c>
      <c r="X18" s="52" t="s">
        <v>533</v>
      </c>
      <c r="Y18" s="214" t="s">
        <v>578</v>
      </c>
      <c r="Z18" s="195" t="s">
        <v>580</v>
      </c>
      <c r="AA18" s="2"/>
      <c r="AB18" s="41" t="s">
        <v>76</v>
      </c>
      <c r="AC18" s="2"/>
      <c r="AD18" s="2"/>
      <c r="AE18" s="375"/>
      <c r="AF18" s="293"/>
      <c r="AG18" s="295"/>
      <c r="AH18" s="323"/>
      <c r="AI18" s="383"/>
      <c r="AJ18" s="383"/>
      <c r="AK18" s="383"/>
      <c r="AL18" s="383"/>
    </row>
    <row r="19" spans="1:39" s="28" customFormat="1" ht="50.1" customHeight="1">
      <c r="A19" s="334"/>
      <c r="B19" s="334"/>
      <c r="C19" s="337"/>
      <c r="D19" s="196" t="s">
        <v>266</v>
      </c>
      <c r="E19" s="323"/>
      <c r="F19" s="339"/>
      <c r="G19" s="339"/>
      <c r="H19" s="214" t="s">
        <v>398</v>
      </c>
      <c r="I19" s="195" t="s">
        <v>401</v>
      </c>
      <c r="J19" s="216">
        <v>0.3</v>
      </c>
      <c r="K19" s="52" t="s">
        <v>412</v>
      </c>
      <c r="L19" s="323"/>
      <c r="M19" s="100" t="s">
        <v>603</v>
      </c>
      <c r="N19" s="22">
        <v>4</v>
      </c>
      <c r="O19" s="22">
        <v>1</v>
      </c>
      <c r="P19" s="226">
        <f t="shared" si="0"/>
        <v>0.25</v>
      </c>
      <c r="Q19" s="212">
        <v>45689</v>
      </c>
      <c r="R19" s="212">
        <v>46022</v>
      </c>
      <c r="S19" s="136">
        <f t="shared" si="1"/>
        <v>333</v>
      </c>
      <c r="T19" s="41">
        <v>978560</v>
      </c>
      <c r="U19" s="41" t="s">
        <v>528</v>
      </c>
      <c r="V19" s="136" t="s">
        <v>626</v>
      </c>
      <c r="W19" s="52" t="s">
        <v>532</v>
      </c>
      <c r="X19" s="52" t="s">
        <v>533</v>
      </c>
      <c r="Y19" s="214" t="s">
        <v>578</v>
      </c>
      <c r="Z19" s="195" t="s">
        <v>581</v>
      </c>
      <c r="AA19" s="2"/>
      <c r="AB19" s="41" t="s">
        <v>76</v>
      </c>
      <c r="AC19" s="2"/>
      <c r="AD19" s="2"/>
      <c r="AE19" s="375"/>
      <c r="AF19" s="293"/>
      <c r="AG19" s="295"/>
      <c r="AH19" s="323"/>
      <c r="AI19" s="383"/>
      <c r="AJ19" s="383"/>
      <c r="AK19" s="383"/>
      <c r="AL19" s="383"/>
    </row>
    <row r="20" spans="1:39" s="28" customFormat="1" ht="50.1" customHeight="1">
      <c r="A20" s="162"/>
      <c r="B20" s="162"/>
      <c r="C20" s="201"/>
      <c r="D20" s="330" t="s">
        <v>665</v>
      </c>
      <c r="E20" s="331"/>
      <c r="F20" s="331"/>
      <c r="G20" s="331"/>
      <c r="H20" s="331"/>
      <c r="I20" s="331"/>
      <c r="J20" s="331"/>
      <c r="K20" s="331"/>
      <c r="L20" s="331"/>
      <c r="M20" s="331"/>
      <c r="N20" s="331"/>
      <c r="O20" s="332"/>
      <c r="P20" s="227">
        <f>+AVERAGE(P9:P19)</f>
        <v>0.25</v>
      </c>
      <c r="Q20" s="217"/>
      <c r="R20" s="217"/>
      <c r="S20" s="218"/>
      <c r="T20" s="185"/>
      <c r="U20" s="185"/>
      <c r="V20" s="218"/>
      <c r="W20" s="186"/>
      <c r="X20" s="186"/>
      <c r="Y20" s="193"/>
      <c r="Z20" s="189"/>
      <c r="AA20" s="219"/>
      <c r="AB20" s="185"/>
      <c r="AC20" s="219"/>
      <c r="AD20" s="219"/>
      <c r="AE20" s="231">
        <f>+AE9</f>
        <v>1200000000</v>
      </c>
      <c r="AF20" s="231">
        <f t="shared" ref="AF20:AL20" si="2">+AF9</f>
        <v>1200000000</v>
      </c>
      <c r="AG20" s="231"/>
      <c r="AH20" s="231"/>
      <c r="AI20" s="231">
        <f t="shared" si="2"/>
        <v>1200000000</v>
      </c>
      <c r="AJ20" s="232">
        <f t="shared" si="2"/>
        <v>1</v>
      </c>
      <c r="AK20" s="231">
        <f t="shared" si="2"/>
        <v>0</v>
      </c>
      <c r="AL20" s="232">
        <f t="shared" si="2"/>
        <v>0</v>
      </c>
    </row>
    <row r="21" spans="1:39" ht="50.1" customHeight="1">
      <c r="A21" s="340" t="s">
        <v>269</v>
      </c>
      <c r="B21" s="338" t="s">
        <v>370</v>
      </c>
      <c r="C21" s="344" t="s">
        <v>490</v>
      </c>
      <c r="D21" s="347" t="s">
        <v>271</v>
      </c>
      <c r="E21" s="323" t="s">
        <v>387</v>
      </c>
      <c r="F21" s="348">
        <v>2024130010063</v>
      </c>
      <c r="G21" s="349" t="s">
        <v>413</v>
      </c>
      <c r="H21" s="328" t="s">
        <v>414</v>
      </c>
      <c r="I21" s="291" t="s">
        <v>415</v>
      </c>
      <c r="J21" s="322">
        <v>1</v>
      </c>
      <c r="K21" s="47" t="s">
        <v>416</v>
      </c>
      <c r="L21" s="323" t="s">
        <v>321</v>
      </c>
      <c r="M21" s="100" t="s">
        <v>512</v>
      </c>
      <c r="N21" s="41">
        <v>4</v>
      </c>
      <c r="O21" s="41">
        <v>1</v>
      </c>
      <c r="P21" s="226">
        <f t="shared" ref="P21:P24" si="3">+O21/N21</f>
        <v>0.25</v>
      </c>
      <c r="Q21" s="212">
        <v>45689</v>
      </c>
      <c r="R21" s="212">
        <v>46022</v>
      </c>
      <c r="S21" s="102">
        <f>+R21-Q21</f>
        <v>333</v>
      </c>
      <c r="T21" s="41">
        <v>978560</v>
      </c>
      <c r="U21" s="41" t="s">
        <v>528</v>
      </c>
      <c r="V21" s="41" t="s">
        <v>530</v>
      </c>
      <c r="W21" s="52" t="s">
        <v>532</v>
      </c>
      <c r="X21" s="52" t="s">
        <v>533</v>
      </c>
      <c r="Y21" s="41" t="s">
        <v>534</v>
      </c>
      <c r="Z21" s="197" t="s">
        <v>539</v>
      </c>
      <c r="AA21" s="106">
        <v>32000000</v>
      </c>
      <c r="AB21" s="41" t="s">
        <v>76</v>
      </c>
      <c r="AC21" s="41" t="s">
        <v>53</v>
      </c>
      <c r="AD21" s="41" t="s">
        <v>566</v>
      </c>
      <c r="AE21" s="329"/>
      <c r="AF21" s="329">
        <v>266248672.44</v>
      </c>
      <c r="AG21" s="295" t="s">
        <v>628</v>
      </c>
      <c r="AH21" s="323" t="s">
        <v>678</v>
      </c>
      <c r="AI21" s="395">
        <v>0</v>
      </c>
      <c r="AJ21" s="398">
        <f>+AI21/AF21</f>
        <v>0</v>
      </c>
      <c r="AK21" s="395">
        <v>0</v>
      </c>
      <c r="AL21" s="398">
        <f>+AK21/AF21</f>
        <v>0</v>
      </c>
    </row>
    <row r="22" spans="1:39" ht="50.1" customHeight="1">
      <c r="A22" s="341"/>
      <c r="B22" s="334"/>
      <c r="C22" s="345"/>
      <c r="D22" s="347"/>
      <c r="E22" s="323"/>
      <c r="F22" s="348"/>
      <c r="G22" s="349"/>
      <c r="H22" s="328"/>
      <c r="I22" s="291"/>
      <c r="J22" s="322"/>
      <c r="K22" s="47" t="s">
        <v>417</v>
      </c>
      <c r="L22" s="323"/>
      <c r="M22" s="100" t="s">
        <v>512</v>
      </c>
      <c r="N22" s="41">
        <v>4</v>
      </c>
      <c r="O22" s="41">
        <v>1</v>
      </c>
      <c r="P22" s="226">
        <f t="shared" si="3"/>
        <v>0.25</v>
      </c>
      <c r="Q22" s="212">
        <v>45689</v>
      </c>
      <c r="R22" s="212">
        <v>46022</v>
      </c>
      <c r="S22" s="102">
        <f t="shared" ref="S22:S59" si="4">+R22-Q22</f>
        <v>333</v>
      </c>
      <c r="T22" s="41">
        <v>978560</v>
      </c>
      <c r="U22" s="41" t="s">
        <v>528</v>
      </c>
      <c r="V22" s="41" t="s">
        <v>530</v>
      </c>
      <c r="W22" s="52" t="s">
        <v>532</v>
      </c>
      <c r="X22" s="52" t="s">
        <v>533</v>
      </c>
      <c r="Y22" s="41" t="s">
        <v>534</v>
      </c>
      <c r="Z22" s="197" t="s">
        <v>540</v>
      </c>
      <c r="AA22" s="106">
        <v>48000000</v>
      </c>
      <c r="AB22" s="41" t="s">
        <v>76</v>
      </c>
      <c r="AC22" s="41" t="s">
        <v>53</v>
      </c>
      <c r="AD22" s="41" t="s">
        <v>566</v>
      </c>
      <c r="AE22" s="329"/>
      <c r="AF22" s="329"/>
      <c r="AG22" s="295"/>
      <c r="AH22" s="323"/>
      <c r="AI22" s="396"/>
      <c r="AJ22" s="399"/>
      <c r="AK22" s="396"/>
      <c r="AL22" s="399"/>
    </row>
    <row r="23" spans="1:39" ht="50.1" customHeight="1">
      <c r="A23" s="341"/>
      <c r="B23" s="334"/>
      <c r="C23" s="345"/>
      <c r="D23" s="347"/>
      <c r="E23" s="323"/>
      <c r="F23" s="348"/>
      <c r="G23" s="349"/>
      <c r="H23" s="328"/>
      <c r="I23" s="291"/>
      <c r="J23" s="322"/>
      <c r="K23" s="47" t="s">
        <v>418</v>
      </c>
      <c r="L23" s="323"/>
      <c r="M23" s="100" t="s">
        <v>608</v>
      </c>
      <c r="N23" s="41">
        <v>4</v>
      </c>
      <c r="O23" s="41">
        <v>1</v>
      </c>
      <c r="P23" s="226">
        <f t="shared" si="3"/>
        <v>0.25</v>
      </c>
      <c r="Q23" s="212">
        <v>45689</v>
      </c>
      <c r="R23" s="212">
        <v>46022</v>
      </c>
      <c r="S23" s="102">
        <f t="shared" si="4"/>
        <v>333</v>
      </c>
      <c r="T23" s="41">
        <v>978560</v>
      </c>
      <c r="U23" s="41" t="s">
        <v>528</v>
      </c>
      <c r="V23" s="41" t="s">
        <v>530</v>
      </c>
      <c r="W23" s="52" t="s">
        <v>532</v>
      </c>
      <c r="X23" s="52" t="s">
        <v>533</v>
      </c>
      <c r="Y23" s="41" t="s">
        <v>534</v>
      </c>
      <c r="Z23" s="195" t="s">
        <v>601</v>
      </c>
      <c r="AA23" s="110"/>
      <c r="AB23" s="41" t="s">
        <v>76</v>
      </c>
      <c r="AC23" s="41" t="s">
        <v>53</v>
      </c>
      <c r="AD23" s="41" t="s">
        <v>566</v>
      </c>
      <c r="AE23" s="329"/>
      <c r="AF23" s="329"/>
      <c r="AG23" s="295"/>
      <c r="AH23" s="323"/>
      <c r="AI23" s="396"/>
      <c r="AJ23" s="399"/>
      <c r="AK23" s="396"/>
      <c r="AL23" s="399"/>
    </row>
    <row r="24" spans="1:39" ht="50.1" customHeight="1">
      <c r="A24" s="342"/>
      <c r="B24" s="343"/>
      <c r="C24" s="346"/>
      <c r="D24" s="347"/>
      <c r="E24" s="323"/>
      <c r="F24" s="348"/>
      <c r="G24" s="349"/>
      <c r="H24" s="328"/>
      <c r="I24" s="291"/>
      <c r="J24" s="322"/>
      <c r="K24" s="47" t="s">
        <v>419</v>
      </c>
      <c r="L24" s="323"/>
      <c r="M24" s="100" t="s">
        <v>512</v>
      </c>
      <c r="N24" s="41">
        <v>4</v>
      </c>
      <c r="O24" s="41">
        <v>1</v>
      </c>
      <c r="P24" s="226">
        <f t="shared" si="3"/>
        <v>0.25</v>
      </c>
      <c r="Q24" s="212">
        <v>45689</v>
      </c>
      <c r="R24" s="212">
        <v>46022</v>
      </c>
      <c r="S24" s="102">
        <f t="shared" si="4"/>
        <v>333</v>
      </c>
      <c r="T24" s="41">
        <v>978560</v>
      </c>
      <c r="U24" s="41" t="s">
        <v>528</v>
      </c>
      <c r="V24" s="41" t="s">
        <v>530</v>
      </c>
      <c r="W24" s="52" t="s">
        <v>532</v>
      </c>
      <c r="X24" s="52" t="s">
        <v>533</v>
      </c>
      <c r="Y24" s="41" t="s">
        <v>534</v>
      </c>
      <c r="Z24" s="197" t="s">
        <v>541</v>
      </c>
      <c r="AA24" s="106">
        <v>20000000.870000001</v>
      </c>
      <c r="AB24" s="41" t="s">
        <v>76</v>
      </c>
      <c r="AC24" s="41" t="s">
        <v>53</v>
      </c>
      <c r="AD24" s="41" t="s">
        <v>566</v>
      </c>
      <c r="AE24" s="329"/>
      <c r="AF24" s="329"/>
      <c r="AG24" s="295"/>
      <c r="AH24" s="323"/>
      <c r="AI24" s="397"/>
      <c r="AJ24" s="400"/>
      <c r="AK24" s="397"/>
      <c r="AL24" s="400"/>
    </row>
    <row r="25" spans="1:39" ht="50.1" customHeight="1">
      <c r="A25" s="170"/>
      <c r="B25" s="162"/>
      <c r="C25" s="202"/>
      <c r="D25" s="330" t="s">
        <v>666</v>
      </c>
      <c r="E25" s="331"/>
      <c r="F25" s="331"/>
      <c r="G25" s="331"/>
      <c r="H25" s="331"/>
      <c r="I25" s="331"/>
      <c r="J25" s="331"/>
      <c r="K25" s="331"/>
      <c r="L25" s="331"/>
      <c r="M25" s="331"/>
      <c r="N25" s="331"/>
      <c r="O25" s="332"/>
      <c r="P25" s="227">
        <f>+AVERAGE(P21:P24)</f>
        <v>0.25</v>
      </c>
      <c r="Q25" s="217"/>
      <c r="R25" s="217"/>
      <c r="S25" s="187"/>
      <c r="T25" s="185"/>
      <c r="U25" s="185"/>
      <c r="V25" s="185"/>
      <c r="W25" s="186"/>
      <c r="X25" s="186"/>
      <c r="Y25" s="185"/>
      <c r="Z25" s="191"/>
      <c r="AA25" s="188"/>
      <c r="AB25" s="185"/>
      <c r="AC25" s="185"/>
      <c r="AD25" s="185"/>
      <c r="AE25" s="231">
        <f>+AE21</f>
        <v>0</v>
      </c>
      <c r="AF25" s="231">
        <f>+AF21</f>
        <v>266248672.44</v>
      </c>
      <c r="AG25" s="220"/>
      <c r="AH25" s="189"/>
      <c r="AI25" s="231">
        <f>+AI21</f>
        <v>0</v>
      </c>
      <c r="AJ25" s="232">
        <f>+AJ21</f>
        <v>0</v>
      </c>
      <c r="AK25" s="231">
        <f>+AK21</f>
        <v>0</v>
      </c>
      <c r="AL25" s="232">
        <f>+AL21</f>
        <v>0</v>
      </c>
    </row>
    <row r="26" spans="1:39" ht="50.1" customHeight="1">
      <c r="A26" s="350" t="s">
        <v>274</v>
      </c>
      <c r="B26" s="357" t="s">
        <v>275</v>
      </c>
      <c r="C26" s="360" t="s">
        <v>574</v>
      </c>
      <c r="D26" s="323" t="s">
        <v>277</v>
      </c>
      <c r="E26" s="323" t="s">
        <v>386</v>
      </c>
      <c r="F26" s="356">
        <v>2024130010066</v>
      </c>
      <c r="G26" s="355" t="s">
        <v>508</v>
      </c>
      <c r="H26" s="339" t="s">
        <v>510</v>
      </c>
      <c r="I26" s="349" t="s">
        <v>509</v>
      </c>
      <c r="J26" s="289">
        <v>1</v>
      </c>
      <c r="K26" s="101" t="s">
        <v>420</v>
      </c>
      <c r="L26" s="323" t="s">
        <v>321</v>
      </c>
      <c r="M26" s="100" t="s">
        <v>513</v>
      </c>
      <c r="N26" s="41">
        <v>1</v>
      </c>
      <c r="O26" s="41">
        <v>0</v>
      </c>
      <c r="P26" s="226">
        <f t="shared" ref="P26:P30" si="5">+O26/N26</f>
        <v>0</v>
      </c>
      <c r="Q26" s="212">
        <v>45689</v>
      </c>
      <c r="R26" s="212">
        <v>46022</v>
      </c>
      <c r="S26" s="102">
        <f t="shared" si="4"/>
        <v>333</v>
      </c>
      <c r="T26" s="41">
        <v>978560</v>
      </c>
      <c r="U26" s="41" t="s">
        <v>528</v>
      </c>
      <c r="V26" s="41" t="s">
        <v>531</v>
      </c>
      <c r="W26" s="52" t="s">
        <v>532</v>
      </c>
      <c r="X26" s="52" t="s">
        <v>533</v>
      </c>
      <c r="Y26" s="41" t="s">
        <v>534</v>
      </c>
      <c r="Z26" s="195" t="s">
        <v>542</v>
      </c>
      <c r="AA26" s="105">
        <v>162000000</v>
      </c>
      <c r="AB26" s="41" t="s">
        <v>76</v>
      </c>
      <c r="AC26" s="41" t="s">
        <v>53</v>
      </c>
      <c r="AD26" s="41" t="s">
        <v>566</v>
      </c>
      <c r="AE26" s="326">
        <v>591440847</v>
      </c>
      <c r="AF26" s="326">
        <v>591440847</v>
      </c>
      <c r="AG26" s="327" t="s">
        <v>629</v>
      </c>
      <c r="AH26" s="323" t="s">
        <v>679</v>
      </c>
      <c r="AI26" s="385">
        <v>0</v>
      </c>
      <c r="AJ26" s="391">
        <f>+AI26/AE26</f>
        <v>0</v>
      </c>
      <c r="AK26" s="385">
        <v>0</v>
      </c>
      <c r="AL26" s="392">
        <f>+AK26/AE26</f>
        <v>0</v>
      </c>
      <c r="AM26" s="230"/>
    </row>
    <row r="27" spans="1:39" ht="50.1" customHeight="1">
      <c r="A27" s="351"/>
      <c r="B27" s="358"/>
      <c r="C27" s="361"/>
      <c r="D27" s="323"/>
      <c r="E27" s="323"/>
      <c r="F27" s="356"/>
      <c r="G27" s="355"/>
      <c r="H27" s="339"/>
      <c r="I27" s="349"/>
      <c r="J27" s="289"/>
      <c r="K27" s="101" t="s">
        <v>421</v>
      </c>
      <c r="L27" s="323"/>
      <c r="M27" s="100" t="s">
        <v>609</v>
      </c>
      <c r="N27" s="41">
        <v>4</v>
      </c>
      <c r="O27" s="41">
        <v>0</v>
      </c>
      <c r="P27" s="226">
        <f t="shared" si="5"/>
        <v>0</v>
      </c>
      <c r="Q27" s="212">
        <v>45689</v>
      </c>
      <c r="R27" s="212">
        <v>46022</v>
      </c>
      <c r="S27" s="102">
        <f t="shared" si="4"/>
        <v>333</v>
      </c>
      <c r="T27" s="41">
        <v>978560</v>
      </c>
      <c r="U27" s="41" t="s">
        <v>528</v>
      </c>
      <c r="V27" s="41" t="s">
        <v>531</v>
      </c>
      <c r="W27" s="52" t="s">
        <v>532</v>
      </c>
      <c r="X27" s="52" t="s">
        <v>533</v>
      </c>
      <c r="Y27" s="41" t="s">
        <v>534</v>
      </c>
      <c r="Z27" s="195" t="s">
        <v>543</v>
      </c>
      <c r="AA27" s="105">
        <v>658000000</v>
      </c>
      <c r="AB27" s="41" t="s">
        <v>76</v>
      </c>
      <c r="AC27" s="41" t="s">
        <v>53</v>
      </c>
      <c r="AD27" s="41" t="s">
        <v>566</v>
      </c>
      <c r="AE27" s="326"/>
      <c r="AF27" s="326"/>
      <c r="AG27" s="327"/>
      <c r="AH27" s="323"/>
      <c r="AI27" s="385"/>
      <c r="AJ27" s="391"/>
      <c r="AK27" s="385"/>
      <c r="AL27" s="393"/>
      <c r="AM27" s="230"/>
    </row>
    <row r="28" spans="1:39" ht="50.1" customHeight="1">
      <c r="A28" s="351"/>
      <c r="B28" s="358"/>
      <c r="C28" s="361"/>
      <c r="D28" s="323"/>
      <c r="E28" s="323"/>
      <c r="F28" s="356"/>
      <c r="G28" s="355"/>
      <c r="H28" s="339"/>
      <c r="I28" s="349"/>
      <c r="J28" s="289"/>
      <c r="K28" s="101" t="s">
        <v>607</v>
      </c>
      <c r="L28" s="323"/>
      <c r="M28" s="100" t="s">
        <v>610</v>
      </c>
      <c r="N28" s="41">
        <v>4</v>
      </c>
      <c r="O28" s="41">
        <v>1</v>
      </c>
      <c r="P28" s="226">
        <f t="shared" si="5"/>
        <v>0.25</v>
      </c>
      <c r="Q28" s="212">
        <v>45689</v>
      </c>
      <c r="R28" s="212">
        <v>46022</v>
      </c>
      <c r="S28" s="102">
        <v>0</v>
      </c>
      <c r="T28" s="41">
        <v>978560</v>
      </c>
      <c r="U28" s="41" t="s">
        <v>528</v>
      </c>
      <c r="V28" s="41" t="s">
        <v>531</v>
      </c>
      <c r="W28" s="52" t="s">
        <v>532</v>
      </c>
      <c r="X28" s="52" t="s">
        <v>533</v>
      </c>
      <c r="Y28" s="41" t="s">
        <v>534</v>
      </c>
      <c r="Z28" s="195" t="s">
        <v>544</v>
      </c>
      <c r="AA28" s="105">
        <v>200000000</v>
      </c>
      <c r="AB28" s="41" t="s">
        <v>76</v>
      </c>
      <c r="AC28" s="41" t="s">
        <v>53</v>
      </c>
      <c r="AD28" s="41" t="s">
        <v>566</v>
      </c>
      <c r="AE28" s="326"/>
      <c r="AF28" s="326"/>
      <c r="AG28" s="327"/>
      <c r="AH28" s="323"/>
      <c r="AI28" s="385"/>
      <c r="AJ28" s="391"/>
      <c r="AK28" s="385"/>
      <c r="AL28" s="394"/>
      <c r="AM28" s="230"/>
    </row>
    <row r="29" spans="1:39" ht="50.1" customHeight="1">
      <c r="A29" s="351"/>
      <c r="B29" s="358"/>
      <c r="C29" s="361"/>
      <c r="D29" s="323"/>
      <c r="E29" s="323"/>
      <c r="F29" s="356"/>
      <c r="G29" s="355"/>
      <c r="H29" s="339"/>
      <c r="I29" s="349"/>
      <c r="J29" s="289"/>
      <c r="K29" s="101" t="s">
        <v>422</v>
      </c>
      <c r="L29" s="323"/>
      <c r="M29" s="100" t="s">
        <v>611</v>
      </c>
      <c r="N29" s="41">
        <v>4</v>
      </c>
      <c r="O29" s="41">
        <v>0</v>
      </c>
      <c r="P29" s="226">
        <f t="shared" si="5"/>
        <v>0</v>
      </c>
      <c r="Q29" s="212">
        <v>45689</v>
      </c>
      <c r="R29" s="212">
        <v>46022</v>
      </c>
      <c r="S29" s="102">
        <f t="shared" si="4"/>
        <v>333</v>
      </c>
      <c r="T29" s="41">
        <v>978560</v>
      </c>
      <c r="U29" s="41" t="s">
        <v>528</v>
      </c>
      <c r="V29" s="41" t="s">
        <v>531</v>
      </c>
      <c r="W29" s="52" t="s">
        <v>532</v>
      </c>
      <c r="X29" s="52" t="s">
        <v>533</v>
      </c>
      <c r="Y29" s="41" t="s">
        <v>534</v>
      </c>
      <c r="Z29" s="195" t="s">
        <v>545</v>
      </c>
      <c r="AA29" s="105">
        <v>40000000</v>
      </c>
      <c r="AB29" s="41" t="s">
        <v>76</v>
      </c>
      <c r="AC29" s="41" t="s">
        <v>53</v>
      </c>
      <c r="AD29" s="41" t="s">
        <v>566</v>
      </c>
      <c r="AE29" s="324">
        <v>200000000</v>
      </c>
      <c r="AF29" s="324">
        <v>200000000</v>
      </c>
      <c r="AG29" s="295" t="s">
        <v>628</v>
      </c>
      <c r="AH29" s="323"/>
      <c r="AI29" s="390">
        <v>0</v>
      </c>
      <c r="AJ29" s="391">
        <f>+AI29/AE29</f>
        <v>0</v>
      </c>
      <c r="AK29" s="390">
        <v>0</v>
      </c>
      <c r="AL29" s="392">
        <f>+AK29/AE29</f>
        <v>0</v>
      </c>
      <c r="AM29" s="230"/>
    </row>
    <row r="30" spans="1:39" ht="50.1" customHeight="1">
      <c r="A30" s="352"/>
      <c r="B30" s="359"/>
      <c r="C30" s="362"/>
      <c r="D30" s="323"/>
      <c r="E30" s="323"/>
      <c r="F30" s="356"/>
      <c r="G30" s="355"/>
      <c r="H30" s="339"/>
      <c r="I30" s="349"/>
      <c r="J30" s="289"/>
      <c r="K30" s="101" t="s">
        <v>423</v>
      </c>
      <c r="L30" s="323"/>
      <c r="M30" s="100" t="s">
        <v>523</v>
      </c>
      <c r="N30" s="41">
        <v>4</v>
      </c>
      <c r="O30" s="41">
        <v>0</v>
      </c>
      <c r="P30" s="226">
        <f t="shared" si="5"/>
        <v>0</v>
      </c>
      <c r="Q30" s="212">
        <v>45689</v>
      </c>
      <c r="R30" s="212">
        <v>46022</v>
      </c>
      <c r="S30" s="102">
        <f t="shared" si="4"/>
        <v>333</v>
      </c>
      <c r="T30" s="41">
        <v>978560</v>
      </c>
      <c r="U30" s="41" t="s">
        <v>528</v>
      </c>
      <c r="V30" s="41" t="s">
        <v>531</v>
      </c>
      <c r="W30" s="52" t="s">
        <v>532</v>
      </c>
      <c r="X30" s="52" t="s">
        <v>533</v>
      </c>
      <c r="Y30" s="41" t="s">
        <v>534</v>
      </c>
      <c r="Z30" s="195" t="s">
        <v>546</v>
      </c>
      <c r="AA30" s="105">
        <v>40000000</v>
      </c>
      <c r="AB30" s="41" t="s">
        <v>76</v>
      </c>
      <c r="AC30" s="41" t="s">
        <v>53</v>
      </c>
      <c r="AD30" s="41" t="s">
        <v>566</v>
      </c>
      <c r="AE30" s="324"/>
      <c r="AF30" s="324"/>
      <c r="AG30" s="295"/>
      <c r="AH30" s="323"/>
      <c r="AI30" s="390"/>
      <c r="AJ30" s="391"/>
      <c r="AK30" s="390"/>
      <c r="AL30" s="394"/>
      <c r="AM30" s="230"/>
    </row>
    <row r="31" spans="1:39" ht="50.1" customHeight="1">
      <c r="A31" s="168"/>
      <c r="B31" s="161"/>
      <c r="C31" s="203"/>
      <c r="D31" s="330" t="s">
        <v>667</v>
      </c>
      <c r="E31" s="331"/>
      <c r="F31" s="331"/>
      <c r="G31" s="331"/>
      <c r="H31" s="331"/>
      <c r="I31" s="331"/>
      <c r="J31" s="331"/>
      <c r="K31" s="331"/>
      <c r="L31" s="331"/>
      <c r="M31" s="331"/>
      <c r="N31" s="331"/>
      <c r="O31" s="332"/>
      <c r="P31" s="227">
        <f>+AVERAGE(P26:P30)</f>
        <v>0.05</v>
      </c>
      <c r="Q31" s="217"/>
      <c r="R31" s="217"/>
      <c r="S31" s="187"/>
      <c r="T31" s="185"/>
      <c r="U31" s="185"/>
      <c r="V31" s="185"/>
      <c r="W31" s="186"/>
      <c r="X31" s="186"/>
      <c r="Y31" s="185"/>
      <c r="Z31" s="189"/>
      <c r="AA31" s="190"/>
      <c r="AB31" s="185"/>
      <c r="AC31" s="185"/>
      <c r="AD31" s="185"/>
      <c r="AE31" s="231">
        <f>SUM(AE26:AE30)</f>
        <v>791440847</v>
      </c>
      <c r="AF31" s="231">
        <f>SUM(AF26:AF30)</f>
        <v>791440847</v>
      </c>
      <c r="AG31" s="220"/>
      <c r="AH31" s="189"/>
      <c r="AI31" s="231">
        <f>SUM(AI26:AI30)</f>
        <v>0</v>
      </c>
      <c r="AJ31" s="232">
        <f>+AI31/AE31</f>
        <v>0</v>
      </c>
      <c r="AK31" s="231">
        <f>SUM(AK26:AK30)</f>
        <v>0</v>
      </c>
      <c r="AL31" s="232">
        <f>+AK31/AE31</f>
        <v>0</v>
      </c>
    </row>
    <row r="32" spans="1:39" ht="50.1" customHeight="1">
      <c r="A32" s="354" t="s">
        <v>424</v>
      </c>
      <c r="B32" s="335" t="s">
        <v>304</v>
      </c>
      <c r="C32" s="353" t="s">
        <v>498</v>
      </c>
      <c r="D32" s="347" t="s">
        <v>305</v>
      </c>
      <c r="E32" s="323" t="s">
        <v>382</v>
      </c>
      <c r="F32" s="348">
        <v>2024130010068</v>
      </c>
      <c r="G32" s="363" t="s">
        <v>425</v>
      </c>
      <c r="H32" s="290" t="s">
        <v>431</v>
      </c>
      <c r="I32" s="290" t="s">
        <v>511</v>
      </c>
      <c r="J32" s="289">
        <v>0.3</v>
      </c>
      <c r="K32" s="47" t="s">
        <v>426</v>
      </c>
      <c r="L32" s="323" t="s">
        <v>321</v>
      </c>
      <c r="M32" s="195" t="s">
        <v>612</v>
      </c>
      <c r="N32" s="41">
        <v>4</v>
      </c>
      <c r="O32" s="41">
        <v>1</v>
      </c>
      <c r="P32" s="226">
        <f t="shared" ref="P32:P36" si="6">+O32/N32</f>
        <v>0.25</v>
      </c>
      <c r="Q32" s="212">
        <v>45689</v>
      </c>
      <c r="R32" s="212">
        <v>46022</v>
      </c>
      <c r="S32" s="102">
        <f t="shared" si="4"/>
        <v>333</v>
      </c>
      <c r="T32" s="41">
        <v>978560</v>
      </c>
      <c r="U32" s="41" t="s">
        <v>528</v>
      </c>
      <c r="V32" s="41" t="s">
        <v>625</v>
      </c>
      <c r="W32" s="52" t="s">
        <v>532</v>
      </c>
      <c r="X32" s="52" t="s">
        <v>533</v>
      </c>
      <c r="Y32" s="41" t="s">
        <v>534</v>
      </c>
      <c r="Z32" s="195" t="s">
        <v>547</v>
      </c>
      <c r="AA32" s="105">
        <v>60000000</v>
      </c>
      <c r="AB32" s="41" t="s">
        <v>76</v>
      </c>
      <c r="AC32" s="41" t="s">
        <v>53</v>
      </c>
      <c r="AD32" s="41" t="s">
        <v>566</v>
      </c>
      <c r="AE32" s="324">
        <v>1000000000</v>
      </c>
      <c r="AF32" s="324">
        <v>1000000000</v>
      </c>
      <c r="AG32" s="295" t="s">
        <v>627</v>
      </c>
      <c r="AH32" s="323" t="s">
        <v>688</v>
      </c>
      <c r="AI32" s="324">
        <v>1000000000</v>
      </c>
      <c r="AJ32" s="403">
        <f>+AI32/AF32</f>
        <v>1</v>
      </c>
      <c r="AK32" s="324">
        <v>491000000</v>
      </c>
      <c r="AL32" s="403">
        <f>+AK32/AF32</f>
        <v>0.49099999999999999</v>
      </c>
    </row>
    <row r="33" spans="1:38" ht="50.1" customHeight="1">
      <c r="A33" s="354"/>
      <c r="B33" s="335"/>
      <c r="C33" s="353"/>
      <c r="D33" s="347"/>
      <c r="E33" s="323"/>
      <c r="F33" s="348"/>
      <c r="G33" s="363"/>
      <c r="H33" s="290"/>
      <c r="I33" s="290"/>
      <c r="J33" s="289"/>
      <c r="K33" s="47" t="s">
        <v>427</v>
      </c>
      <c r="L33" s="323"/>
      <c r="M33" s="100" t="s">
        <v>514</v>
      </c>
      <c r="N33" s="41">
        <v>4</v>
      </c>
      <c r="O33" s="41">
        <v>1</v>
      </c>
      <c r="P33" s="226">
        <f t="shared" si="6"/>
        <v>0.25</v>
      </c>
      <c r="Q33" s="212">
        <v>45689</v>
      </c>
      <c r="R33" s="212">
        <v>46022</v>
      </c>
      <c r="S33" s="102">
        <f t="shared" si="4"/>
        <v>333</v>
      </c>
      <c r="T33" s="41">
        <v>978560</v>
      </c>
      <c r="U33" s="41" t="s">
        <v>528</v>
      </c>
      <c r="V33" s="41" t="s">
        <v>625</v>
      </c>
      <c r="W33" s="52" t="s">
        <v>532</v>
      </c>
      <c r="X33" s="52" t="s">
        <v>533</v>
      </c>
      <c r="Y33" s="41" t="s">
        <v>534</v>
      </c>
      <c r="Z33" s="195" t="s">
        <v>551</v>
      </c>
      <c r="AA33" s="105"/>
      <c r="AB33" s="41" t="s">
        <v>76</v>
      </c>
      <c r="AC33" s="41" t="s">
        <v>53</v>
      </c>
      <c r="AD33" s="41" t="s">
        <v>566</v>
      </c>
      <c r="AE33" s="324"/>
      <c r="AF33" s="324"/>
      <c r="AG33" s="295"/>
      <c r="AH33" s="323"/>
      <c r="AI33" s="324"/>
      <c r="AJ33" s="403"/>
      <c r="AK33" s="324"/>
      <c r="AL33" s="403"/>
    </row>
    <row r="34" spans="1:38" ht="50.1" customHeight="1">
      <c r="A34" s="354"/>
      <c r="B34" s="335"/>
      <c r="C34" s="353"/>
      <c r="D34" s="335" t="s">
        <v>308</v>
      </c>
      <c r="E34" s="323"/>
      <c r="F34" s="348"/>
      <c r="G34" s="363"/>
      <c r="H34" s="290" t="s">
        <v>432</v>
      </c>
      <c r="I34" s="290" t="s">
        <v>309</v>
      </c>
      <c r="J34" s="289">
        <v>0.7</v>
      </c>
      <c r="K34" s="47" t="s">
        <v>428</v>
      </c>
      <c r="L34" s="323"/>
      <c r="M34" s="100" t="s">
        <v>515</v>
      </c>
      <c r="N34" s="41">
        <v>4</v>
      </c>
      <c r="O34" s="41">
        <v>1</v>
      </c>
      <c r="P34" s="226">
        <f t="shared" si="6"/>
        <v>0.25</v>
      </c>
      <c r="Q34" s="212">
        <v>45689</v>
      </c>
      <c r="R34" s="212">
        <v>46022</v>
      </c>
      <c r="S34" s="102">
        <f t="shared" si="4"/>
        <v>333</v>
      </c>
      <c r="T34" s="41">
        <v>978560</v>
      </c>
      <c r="U34" s="41" t="s">
        <v>528</v>
      </c>
      <c r="V34" s="41" t="s">
        <v>625</v>
      </c>
      <c r="W34" s="52" t="s">
        <v>532</v>
      </c>
      <c r="X34" s="52" t="s">
        <v>533</v>
      </c>
      <c r="Y34" s="41" t="s">
        <v>534</v>
      </c>
      <c r="Z34" s="195" t="s">
        <v>548</v>
      </c>
      <c r="AA34" s="105">
        <v>540000000</v>
      </c>
      <c r="AB34" s="41" t="s">
        <v>76</v>
      </c>
      <c r="AC34" s="41" t="s">
        <v>53</v>
      </c>
      <c r="AD34" s="41" t="s">
        <v>566</v>
      </c>
      <c r="AE34" s="324"/>
      <c r="AF34" s="324"/>
      <c r="AG34" s="295"/>
      <c r="AH34" s="323"/>
      <c r="AI34" s="324"/>
      <c r="AJ34" s="403"/>
      <c r="AK34" s="324"/>
      <c r="AL34" s="403"/>
    </row>
    <row r="35" spans="1:38" ht="50.1" customHeight="1">
      <c r="A35" s="354"/>
      <c r="B35" s="335"/>
      <c r="C35" s="353"/>
      <c r="D35" s="335"/>
      <c r="E35" s="323"/>
      <c r="F35" s="348"/>
      <c r="G35" s="363"/>
      <c r="H35" s="290"/>
      <c r="I35" s="290"/>
      <c r="J35" s="289"/>
      <c r="K35" s="47" t="s">
        <v>429</v>
      </c>
      <c r="L35" s="323"/>
      <c r="M35" s="100" t="s">
        <v>613</v>
      </c>
      <c r="N35" s="41">
        <v>2</v>
      </c>
      <c r="O35" s="41">
        <v>0</v>
      </c>
      <c r="P35" s="226">
        <f t="shared" si="6"/>
        <v>0</v>
      </c>
      <c r="Q35" s="212">
        <v>45689</v>
      </c>
      <c r="R35" s="212">
        <v>46022</v>
      </c>
      <c r="S35" s="102">
        <f t="shared" si="4"/>
        <v>333</v>
      </c>
      <c r="T35" s="41">
        <v>978560</v>
      </c>
      <c r="U35" s="41" t="s">
        <v>528</v>
      </c>
      <c r="V35" s="41" t="s">
        <v>625</v>
      </c>
      <c r="W35" s="52" t="s">
        <v>532</v>
      </c>
      <c r="X35" s="52" t="s">
        <v>533</v>
      </c>
      <c r="Y35" s="41" t="s">
        <v>534</v>
      </c>
      <c r="Z35" s="195" t="s">
        <v>549</v>
      </c>
      <c r="AA35" s="105">
        <v>70000000</v>
      </c>
      <c r="AB35" s="41" t="s">
        <v>76</v>
      </c>
      <c r="AC35" s="41" t="s">
        <v>53</v>
      </c>
      <c r="AD35" s="41" t="s">
        <v>566</v>
      </c>
      <c r="AE35" s="324"/>
      <c r="AF35" s="324"/>
      <c r="AG35" s="295"/>
      <c r="AH35" s="323"/>
      <c r="AI35" s="324"/>
      <c r="AJ35" s="403"/>
      <c r="AK35" s="324"/>
      <c r="AL35" s="403"/>
    </row>
    <row r="36" spans="1:38" ht="50.1" customHeight="1">
      <c r="A36" s="354"/>
      <c r="B36" s="335"/>
      <c r="C36" s="353"/>
      <c r="D36" s="335"/>
      <c r="E36" s="323"/>
      <c r="F36" s="348"/>
      <c r="G36" s="363"/>
      <c r="H36" s="290"/>
      <c r="I36" s="290"/>
      <c r="J36" s="289"/>
      <c r="K36" s="47" t="s">
        <v>430</v>
      </c>
      <c r="L36" s="323"/>
      <c r="M36" s="100" t="s">
        <v>516</v>
      </c>
      <c r="N36" s="41">
        <v>5</v>
      </c>
      <c r="O36" s="200">
        <v>1</v>
      </c>
      <c r="P36" s="226">
        <f t="shared" si="6"/>
        <v>0.2</v>
      </c>
      <c r="Q36" s="212">
        <v>45689</v>
      </c>
      <c r="R36" s="212">
        <v>46022</v>
      </c>
      <c r="S36" s="102">
        <f t="shared" si="4"/>
        <v>333</v>
      </c>
      <c r="T36" s="41">
        <v>978560</v>
      </c>
      <c r="U36" s="41" t="s">
        <v>528</v>
      </c>
      <c r="V36" s="41" t="s">
        <v>625</v>
      </c>
      <c r="W36" s="52" t="s">
        <v>532</v>
      </c>
      <c r="X36" s="52" t="s">
        <v>533</v>
      </c>
      <c r="Y36" s="41" t="s">
        <v>534</v>
      </c>
      <c r="Z36" s="195" t="s">
        <v>550</v>
      </c>
      <c r="AA36" s="105">
        <v>25998530</v>
      </c>
      <c r="AB36" s="41" t="s">
        <v>76</v>
      </c>
      <c r="AC36" s="41" t="s">
        <v>53</v>
      </c>
      <c r="AD36" s="41" t="s">
        <v>566</v>
      </c>
      <c r="AE36" s="324"/>
      <c r="AF36" s="324"/>
      <c r="AG36" s="295"/>
      <c r="AH36" s="323"/>
      <c r="AI36" s="324"/>
      <c r="AJ36" s="403"/>
      <c r="AK36" s="324"/>
      <c r="AL36" s="403"/>
    </row>
    <row r="37" spans="1:38" ht="50.1" customHeight="1">
      <c r="A37" s="169"/>
      <c r="B37" s="165"/>
      <c r="C37" s="204"/>
      <c r="D37" s="330" t="s">
        <v>668</v>
      </c>
      <c r="E37" s="331"/>
      <c r="F37" s="331"/>
      <c r="G37" s="331"/>
      <c r="H37" s="331"/>
      <c r="I37" s="331"/>
      <c r="J37" s="331"/>
      <c r="K37" s="331"/>
      <c r="L37" s="331"/>
      <c r="M37" s="331"/>
      <c r="N37" s="331"/>
      <c r="O37" s="332"/>
      <c r="P37" s="227">
        <f>+AVERAGE(P32:P36)</f>
        <v>0.19</v>
      </c>
      <c r="Q37" s="217"/>
      <c r="R37" s="217"/>
      <c r="S37" s="187"/>
      <c r="T37" s="185"/>
      <c r="U37" s="185"/>
      <c r="V37" s="185"/>
      <c r="W37" s="186"/>
      <c r="X37" s="186"/>
      <c r="Y37" s="185"/>
      <c r="Z37" s="189"/>
      <c r="AA37" s="190"/>
      <c r="AB37" s="185"/>
      <c r="AC37" s="185"/>
      <c r="AD37" s="185"/>
      <c r="AE37" s="231">
        <f>+AE32</f>
        <v>1000000000</v>
      </c>
      <c r="AF37" s="231">
        <f>+AF32</f>
        <v>1000000000</v>
      </c>
      <c r="AG37" s="220"/>
      <c r="AH37" s="189"/>
      <c r="AI37" s="231">
        <f>+AI32</f>
        <v>1000000000</v>
      </c>
      <c r="AJ37" s="232">
        <f>+AJ32</f>
        <v>1</v>
      </c>
      <c r="AK37" s="231">
        <f>+AK32</f>
        <v>491000000</v>
      </c>
      <c r="AL37" s="232">
        <f>+AL32</f>
        <v>0.49099999999999999</v>
      </c>
    </row>
    <row r="38" spans="1:38" ht="50.1" customHeight="1">
      <c r="A38" s="364" t="s">
        <v>255</v>
      </c>
      <c r="B38" s="335" t="s">
        <v>256</v>
      </c>
      <c r="C38" s="353" t="s">
        <v>494</v>
      </c>
      <c r="D38" s="335" t="s">
        <v>258</v>
      </c>
      <c r="E38" s="323" t="s">
        <v>388</v>
      </c>
      <c r="F38" s="348">
        <v>2024130010071</v>
      </c>
      <c r="G38" s="335" t="s">
        <v>389</v>
      </c>
      <c r="H38" s="290" t="s">
        <v>433</v>
      </c>
      <c r="I38" s="290" t="s">
        <v>434</v>
      </c>
      <c r="J38" s="289">
        <v>1</v>
      </c>
      <c r="K38" s="221" t="s">
        <v>435</v>
      </c>
      <c r="L38" s="323" t="s">
        <v>321</v>
      </c>
      <c r="M38" s="100" t="s">
        <v>587</v>
      </c>
      <c r="N38" s="222">
        <v>1</v>
      </c>
      <c r="O38" s="222">
        <v>0</v>
      </c>
      <c r="P38" s="226">
        <f t="shared" ref="P38:P41" si="7">+O38/N38</f>
        <v>0</v>
      </c>
      <c r="Q38" s="212">
        <v>45689</v>
      </c>
      <c r="R38" s="212">
        <v>46022</v>
      </c>
      <c r="S38" s="41">
        <f t="shared" si="4"/>
        <v>333</v>
      </c>
      <c r="T38" s="41">
        <v>978560</v>
      </c>
      <c r="U38" s="41" t="s">
        <v>528</v>
      </c>
      <c r="V38" s="41" t="s">
        <v>531</v>
      </c>
      <c r="W38" s="52" t="s">
        <v>532</v>
      </c>
      <c r="X38" s="52" t="s">
        <v>533</v>
      </c>
      <c r="Y38" s="41" t="s">
        <v>534</v>
      </c>
      <c r="Z38" s="51"/>
      <c r="AA38" s="51"/>
      <c r="AB38" s="51"/>
      <c r="AC38" s="51"/>
      <c r="AD38" s="51"/>
      <c r="AE38" s="293">
        <v>500000000</v>
      </c>
      <c r="AF38" s="293">
        <v>500000000</v>
      </c>
      <c r="AG38" s="295" t="s">
        <v>629</v>
      </c>
      <c r="AH38" s="323" t="s">
        <v>388</v>
      </c>
      <c r="AI38" s="404">
        <v>0</v>
      </c>
      <c r="AJ38" s="398">
        <f>+AI38/AF38</f>
        <v>0</v>
      </c>
      <c r="AK38" s="407">
        <v>0</v>
      </c>
      <c r="AL38" s="398">
        <f>+AK38/AF38</f>
        <v>0</v>
      </c>
    </row>
    <row r="39" spans="1:38" ht="50.1" customHeight="1">
      <c r="A39" s="364"/>
      <c r="B39" s="335"/>
      <c r="C39" s="353"/>
      <c r="D39" s="335"/>
      <c r="E39" s="323"/>
      <c r="F39" s="348"/>
      <c r="G39" s="335"/>
      <c r="H39" s="290"/>
      <c r="I39" s="290"/>
      <c r="J39" s="289"/>
      <c r="K39" s="296" t="s">
        <v>436</v>
      </c>
      <c r="L39" s="323"/>
      <c r="M39" s="100" t="s">
        <v>614</v>
      </c>
      <c r="N39" s="222">
        <v>4</v>
      </c>
      <c r="O39" s="222">
        <v>0</v>
      </c>
      <c r="P39" s="226">
        <f t="shared" si="7"/>
        <v>0</v>
      </c>
      <c r="Q39" s="297">
        <v>45689</v>
      </c>
      <c r="R39" s="212">
        <v>46022</v>
      </c>
      <c r="S39" s="41"/>
      <c r="T39" s="41"/>
      <c r="U39" s="41"/>
      <c r="V39" s="41" t="s">
        <v>531</v>
      </c>
      <c r="W39" s="52"/>
      <c r="X39" s="52"/>
      <c r="Y39" s="41"/>
      <c r="Z39" s="51"/>
      <c r="AA39" s="51"/>
      <c r="AB39" s="51"/>
      <c r="AC39" s="51"/>
      <c r="AD39" s="51"/>
      <c r="AE39" s="293"/>
      <c r="AF39" s="293"/>
      <c r="AG39" s="295"/>
      <c r="AH39" s="323"/>
      <c r="AI39" s="405"/>
      <c r="AJ39" s="399"/>
      <c r="AK39" s="408"/>
      <c r="AL39" s="399"/>
    </row>
    <row r="40" spans="1:38" ht="50.1" customHeight="1">
      <c r="A40" s="364"/>
      <c r="B40" s="335"/>
      <c r="C40" s="353"/>
      <c r="D40" s="335"/>
      <c r="E40" s="323"/>
      <c r="F40" s="348"/>
      <c r="G40" s="335"/>
      <c r="H40" s="290"/>
      <c r="I40" s="290"/>
      <c r="J40" s="289"/>
      <c r="K40" s="296"/>
      <c r="L40" s="323"/>
      <c r="M40" s="100" t="s">
        <v>615</v>
      </c>
      <c r="N40" s="222">
        <v>2</v>
      </c>
      <c r="O40" s="222">
        <v>0</v>
      </c>
      <c r="P40" s="226">
        <f t="shared" si="7"/>
        <v>0</v>
      </c>
      <c r="Q40" s="297"/>
      <c r="R40" s="212">
        <v>46022</v>
      </c>
      <c r="S40" s="41">
        <f>+R39-Q39</f>
        <v>333</v>
      </c>
      <c r="T40" s="41">
        <v>978560</v>
      </c>
      <c r="U40" s="41" t="s">
        <v>528</v>
      </c>
      <c r="V40" s="41" t="s">
        <v>531</v>
      </c>
      <c r="W40" s="52" t="s">
        <v>532</v>
      </c>
      <c r="X40" s="52" t="s">
        <v>533</v>
      </c>
      <c r="Y40" s="41" t="s">
        <v>534</v>
      </c>
      <c r="Z40" s="51"/>
      <c r="AA40" s="51"/>
      <c r="AB40" s="51"/>
      <c r="AC40" s="51"/>
      <c r="AD40" s="51"/>
      <c r="AE40" s="293"/>
      <c r="AF40" s="293"/>
      <c r="AG40" s="295"/>
      <c r="AH40" s="323"/>
      <c r="AI40" s="405"/>
      <c r="AJ40" s="399"/>
      <c r="AK40" s="408"/>
      <c r="AL40" s="399"/>
    </row>
    <row r="41" spans="1:38" ht="50.1" customHeight="1">
      <c r="A41" s="364"/>
      <c r="B41" s="335"/>
      <c r="C41" s="353"/>
      <c r="D41" s="335"/>
      <c r="E41" s="323"/>
      <c r="F41" s="348"/>
      <c r="G41" s="335"/>
      <c r="H41" s="290"/>
      <c r="I41" s="290"/>
      <c r="J41" s="289"/>
      <c r="K41" s="223" t="s">
        <v>437</v>
      </c>
      <c r="L41" s="323"/>
      <c r="M41" s="100" t="s">
        <v>588</v>
      </c>
      <c r="N41" s="223">
        <v>2</v>
      </c>
      <c r="O41" s="223">
        <v>1</v>
      </c>
      <c r="P41" s="226">
        <f t="shared" si="7"/>
        <v>0.5</v>
      </c>
      <c r="Q41" s="212">
        <v>45689</v>
      </c>
      <c r="R41" s="212">
        <v>46022</v>
      </c>
      <c r="S41" s="41">
        <f t="shared" si="4"/>
        <v>333</v>
      </c>
      <c r="T41" s="41">
        <v>978560</v>
      </c>
      <c r="U41" s="41" t="s">
        <v>528</v>
      </c>
      <c r="V41" s="41" t="s">
        <v>531</v>
      </c>
      <c r="W41" s="52" t="s">
        <v>532</v>
      </c>
      <c r="X41" s="52" t="s">
        <v>533</v>
      </c>
      <c r="Y41" s="41" t="s">
        <v>534</v>
      </c>
      <c r="Z41" s="51"/>
      <c r="AA41" s="51"/>
      <c r="AB41" s="51"/>
      <c r="AC41" s="51"/>
      <c r="AD41" s="51"/>
      <c r="AE41" s="293"/>
      <c r="AF41" s="293"/>
      <c r="AG41" s="295"/>
      <c r="AH41" s="323"/>
      <c r="AI41" s="406"/>
      <c r="AJ41" s="400"/>
      <c r="AK41" s="409"/>
      <c r="AL41" s="400"/>
    </row>
    <row r="42" spans="1:38" ht="50.1" customHeight="1">
      <c r="A42" s="167"/>
      <c r="B42" s="165"/>
      <c r="C42" s="204"/>
      <c r="D42" s="330" t="s">
        <v>669</v>
      </c>
      <c r="E42" s="331"/>
      <c r="F42" s="331"/>
      <c r="G42" s="331"/>
      <c r="H42" s="331"/>
      <c r="I42" s="331"/>
      <c r="J42" s="331"/>
      <c r="K42" s="331"/>
      <c r="L42" s="331"/>
      <c r="M42" s="331"/>
      <c r="N42" s="331"/>
      <c r="O42" s="332"/>
      <c r="P42" s="227">
        <f>+AVERAGE(P38:P41)</f>
        <v>0.125</v>
      </c>
      <c r="Q42" s="217"/>
      <c r="R42" s="217"/>
      <c r="S42" s="185"/>
      <c r="T42" s="185"/>
      <c r="U42" s="185"/>
      <c r="V42" s="185"/>
      <c r="W42" s="186"/>
      <c r="X42" s="186"/>
      <c r="Y42" s="185"/>
      <c r="Z42" s="192"/>
      <c r="AA42" s="192"/>
      <c r="AB42" s="192"/>
      <c r="AC42" s="192"/>
      <c r="AD42" s="192"/>
      <c r="AE42" s="231">
        <f>+AE38</f>
        <v>500000000</v>
      </c>
      <c r="AF42" s="231">
        <f>+AF38</f>
        <v>500000000</v>
      </c>
      <c r="AG42" s="220"/>
      <c r="AH42" s="189"/>
      <c r="AI42" s="231">
        <f>+AI38</f>
        <v>0</v>
      </c>
      <c r="AJ42" s="232">
        <f t="shared" ref="AJ42:AL42" si="8">+AJ38</f>
        <v>0</v>
      </c>
      <c r="AK42" s="231">
        <f t="shared" si="8"/>
        <v>0</v>
      </c>
      <c r="AL42" s="232">
        <f t="shared" si="8"/>
        <v>0</v>
      </c>
    </row>
    <row r="43" spans="1:38" ht="50.1" customHeight="1">
      <c r="A43" s="335" t="s">
        <v>246</v>
      </c>
      <c r="B43" s="335" t="s">
        <v>247</v>
      </c>
      <c r="C43" s="353" t="s">
        <v>493</v>
      </c>
      <c r="D43" s="335" t="s">
        <v>249</v>
      </c>
      <c r="E43" s="323" t="s">
        <v>380</v>
      </c>
      <c r="F43" s="348">
        <v>2024130010074</v>
      </c>
      <c r="G43" s="349" t="s">
        <v>391</v>
      </c>
      <c r="H43" s="349" t="s">
        <v>391</v>
      </c>
      <c r="I43" s="291" t="s">
        <v>438</v>
      </c>
      <c r="J43" s="289">
        <v>1</v>
      </c>
      <c r="K43" s="47" t="s">
        <v>439</v>
      </c>
      <c r="L43" s="323" t="s">
        <v>321</v>
      </c>
      <c r="M43" s="388" t="s">
        <v>616</v>
      </c>
      <c r="N43" s="389">
        <v>11</v>
      </c>
      <c r="O43" s="381">
        <v>2</v>
      </c>
      <c r="P43" s="379">
        <f t="shared" ref="P43:P85" si="9">+O43/N43</f>
        <v>0.18181818181818182</v>
      </c>
      <c r="Q43" s="212">
        <v>45689</v>
      </c>
      <c r="R43" s="212">
        <v>46022</v>
      </c>
      <c r="S43" s="288">
        <f t="shared" si="4"/>
        <v>333</v>
      </c>
      <c r="T43" s="41">
        <v>978560</v>
      </c>
      <c r="U43" s="41" t="s">
        <v>528</v>
      </c>
      <c r="V43" s="41" t="s">
        <v>531</v>
      </c>
      <c r="W43" s="52" t="s">
        <v>532</v>
      </c>
      <c r="X43" s="52" t="s">
        <v>533</v>
      </c>
      <c r="Y43" s="41" t="s">
        <v>534</v>
      </c>
      <c r="Z43" s="51"/>
      <c r="AA43" s="51"/>
      <c r="AB43" s="51"/>
      <c r="AC43" s="51"/>
      <c r="AD43" s="51"/>
      <c r="AE43" s="293">
        <v>300000000</v>
      </c>
      <c r="AF43" s="293">
        <v>300000000</v>
      </c>
      <c r="AG43" s="295" t="s">
        <v>629</v>
      </c>
      <c r="AH43" s="368" t="s">
        <v>684</v>
      </c>
      <c r="AI43" s="293">
        <v>0</v>
      </c>
      <c r="AJ43" s="401">
        <f>+AI43/AF43</f>
        <v>0</v>
      </c>
      <c r="AK43" s="293">
        <v>0</v>
      </c>
      <c r="AL43" s="401">
        <f>+AK43/AF43</f>
        <v>0</v>
      </c>
    </row>
    <row r="44" spans="1:38" ht="50.1" customHeight="1">
      <c r="A44" s="335"/>
      <c r="B44" s="335"/>
      <c r="C44" s="353"/>
      <c r="D44" s="335"/>
      <c r="E44" s="323"/>
      <c r="F44" s="348"/>
      <c r="G44" s="349"/>
      <c r="H44" s="349"/>
      <c r="I44" s="291"/>
      <c r="J44" s="289"/>
      <c r="K44" s="47" t="s">
        <v>440</v>
      </c>
      <c r="L44" s="323"/>
      <c r="M44" s="388"/>
      <c r="N44" s="389"/>
      <c r="O44" s="382"/>
      <c r="P44" s="380"/>
      <c r="Q44" s="212">
        <v>45689</v>
      </c>
      <c r="R44" s="212">
        <v>46022</v>
      </c>
      <c r="S44" s="288"/>
      <c r="T44" s="41">
        <v>978560</v>
      </c>
      <c r="U44" s="41" t="s">
        <v>528</v>
      </c>
      <c r="V44" s="41" t="s">
        <v>531</v>
      </c>
      <c r="W44" s="52" t="s">
        <v>532</v>
      </c>
      <c r="X44" s="52" t="s">
        <v>533</v>
      </c>
      <c r="Y44" s="41" t="s">
        <v>534</v>
      </c>
      <c r="Z44" s="51"/>
      <c r="AA44" s="51"/>
      <c r="AB44" s="51"/>
      <c r="AC44" s="51"/>
      <c r="AD44" s="51"/>
      <c r="AE44" s="293"/>
      <c r="AF44" s="293"/>
      <c r="AG44" s="295"/>
      <c r="AH44" s="368"/>
      <c r="AI44" s="293"/>
      <c r="AJ44" s="401"/>
      <c r="AK44" s="293"/>
      <c r="AL44" s="401"/>
    </row>
    <row r="45" spans="1:38" ht="50.1" customHeight="1">
      <c r="A45" s="335"/>
      <c r="B45" s="335"/>
      <c r="C45" s="353"/>
      <c r="D45" s="335"/>
      <c r="E45" s="323"/>
      <c r="F45" s="348"/>
      <c r="G45" s="349"/>
      <c r="H45" s="349"/>
      <c r="I45" s="291"/>
      <c r="J45" s="289"/>
      <c r="K45" s="47" t="s">
        <v>441</v>
      </c>
      <c r="L45" s="323"/>
      <c r="M45" s="100" t="s">
        <v>677</v>
      </c>
      <c r="N45" s="22">
        <v>11</v>
      </c>
      <c r="O45" s="22">
        <v>2</v>
      </c>
      <c r="P45" s="226">
        <f t="shared" si="9"/>
        <v>0.18181818181818182</v>
      </c>
      <c r="Q45" s="212">
        <v>45689</v>
      </c>
      <c r="R45" s="212">
        <v>46022</v>
      </c>
      <c r="S45" s="41">
        <f t="shared" si="4"/>
        <v>333</v>
      </c>
      <c r="T45" s="41">
        <v>978560</v>
      </c>
      <c r="U45" s="41" t="s">
        <v>528</v>
      </c>
      <c r="V45" s="41" t="s">
        <v>531</v>
      </c>
      <c r="W45" s="52" t="s">
        <v>532</v>
      </c>
      <c r="X45" s="52" t="s">
        <v>533</v>
      </c>
      <c r="Y45" s="41" t="s">
        <v>534</v>
      </c>
      <c r="Z45" s="51"/>
      <c r="AA45" s="51"/>
      <c r="AB45" s="51"/>
      <c r="AC45" s="51"/>
      <c r="AD45" s="51"/>
      <c r="AE45" s="293"/>
      <c r="AF45" s="293"/>
      <c r="AG45" s="295"/>
      <c r="AH45" s="368"/>
      <c r="AI45" s="293"/>
      <c r="AJ45" s="401"/>
      <c r="AK45" s="293"/>
      <c r="AL45" s="401"/>
    </row>
    <row r="46" spans="1:38" ht="50.1" customHeight="1">
      <c r="A46" s="335"/>
      <c r="B46" s="335"/>
      <c r="C46" s="353"/>
      <c r="D46" s="335"/>
      <c r="E46" s="323"/>
      <c r="F46" s="348"/>
      <c r="G46" s="349"/>
      <c r="H46" s="349"/>
      <c r="I46" s="291"/>
      <c r="J46" s="289"/>
      <c r="K46" s="47" t="s">
        <v>442</v>
      </c>
      <c r="L46" s="323"/>
      <c r="M46" s="100" t="s">
        <v>617</v>
      </c>
      <c r="N46" s="228">
        <v>2</v>
      </c>
      <c r="O46" s="22">
        <v>0</v>
      </c>
      <c r="P46" s="226">
        <f t="shared" si="9"/>
        <v>0</v>
      </c>
      <c r="Q46" s="212">
        <v>45689</v>
      </c>
      <c r="R46" s="212">
        <v>46022</v>
      </c>
      <c r="S46" s="41">
        <f t="shared" si="4"/>
        <v>333</v>
      </c>
      <c r="T46" s="41">
        <v>978560</v>
      </c>
      <c r="U46" s="41" t="s">
        <v>528</v>
      </c>
      <c r="V46" s="41" t="s">
        <v>531</v>
      </c>
      <c r="W46" s="52" t="s">
        <v>532</v>
      </c>
      <c r="X46" s="52" t="s">
        <v>533</v>
      </c>
      <c r="Y46" s="41" t="s">
        <v>534</v>
      </c>
      <c r="Z46" s="51"/>
      <c r="AA46" s="51"/>
      <c r="AB46" s="51"/>
      <c r="AC46" s="51"/>
      <c r="AD46" s="51"/>
      <c r="AE46" s="293"/>
      <c r="AF46" s="293"/>
      <c r="AG46" s="295"/>
      <c r="AH46" s="368"/>
      <c r="AI46" s="293"/>
      <c r="AJ46" s="401"/>
      <c r="AK46" s="293"/>
      <c r="AL46" s="401"/>
    </row>
    <row r="47" spans="1:38" ht="50.1" customHeight="1">
      <c r="A47" s="165"/>
      <c r="B47" s="165"/>
      <c r="C47" s="204"/>
      <c r="D47" s="330" t="s">
        <v>670</v>
      </c>
      <c r="E47" s="331"/>
      <c r="F47" s="331"/>
      <c r="G47" s="331"/>
      <c r="H47" s="331"/>
      <c r="I47" s="331"/>
      <c r="J47" s="331"/>
      <c r="K47" s="331"/>
      <c r="L47" s="331"/>
      <c r="M47" s="331"/>
      <c r="N47" s="331"/>
      <c r="O47" s="332"/>
      <c r="P47" s="227">
        <f>+AVERAGE(P43:P46)</f>
        <v>0.12121212121212122</v>
      </c>
      <c r="Q47" s="217"/>
      <c r="R47" s="217"/>
      <c r="S47" s="185"/>
      <c r="T47" s="185"/>
      <c r="U47" s="185"/>
      <c r="V47" s="185"/>
      <c r="W47" s="186"/>
      <c r="X47" s="186"/>
      <c r="Y47" s="185"/>
      <c r="Z47" s="192"/>
      <c r="AA47" s="192"/>
      <c r="AB47" s="192"/>
      <c r="AC47" s="192"/>
      <c r="AD47" s="192"/>
      <c r="AE47" s="231">
        <f>+AE43</f>
        <v>300000000</v>
      </c>
      <c r="AF47" s="231">
        <f>+AF43</f>
        <v>300000000</v>
      </c>
      <c r="AG47" s="220"/>
      <c r="AH47" s="189"/>
      <c r="AI47" s="231">
        <f t="shared" ref="AI47:AL47" si="10">+AI43</f>
        <v>0</v>
      </c>
      <c r="AJ47" s="232">
        <f t="shared" si="10"/>
        <v>0</v>
      </c>
      <c r="AK47" s="231">
        <f t="shared" si="10"/>
        <v>0</v>
      </c>
      <c r="AL47" s="232">
        <f t="shared" si="10"/>
        <v>0</v>
      </c>
    </row>
    <row r="48" spans="1:38" ht="50.1" customHeight="1">
      <c r="A48" s="335" t="s">
        <v>246</v>
      </c>
      <c r="B48" s="335" t="s">
        <v>247</v>
      </c>
      <c r="C48" s="353" t="s">
        <v>493</v>
      </c>
      <c r="D48" s="335" t="s">
        <v>252</v>
      </c>
      <c r="E48" s="323" t="s">
        <v>379</v>
      </c>
      <c r="F48" s="348">
        <v>2024130010077</v>
      </c>
      <c r="G48" s="349" t="s">
        <v>392</v>
      </c>
      <c r="H48" s="349" t="s">
        <v>392</v>
      </c>
      <c r="I48" s="291" t="s">
        <v>443</v>
      </c>
      <c r="J48" s="322">
        <v>1</v>
      </c>
      <c r="K48" s="47" t="s">
        <v>444</v>
      </c>
      <c r="L48" s="323" t="s">
        <v>321</v>
      </c>
      <c r="M48" s="47" t="s">
        <v>589</v>
      </c>
      <c r="N48" s="22">
        <v>2</v>
      </c>
      <c r="O48" s="22">
        <v>0</v>
      </c>
      <c r="P48" s="226">
        <f t="shared" si="9"/>
        <v>0</v>
      </c>
      <c r="Q48" s="212">
        <v>45689</v>
      </c>
      <c r="R48" s="212">
        <v>46022</v>
      </c>
      <c r="S48" s="41">
        <f t="shared" si="4"/>
        <v>333</v>
      </c>
      <c r="T48" s="41">
        <v>978560</v>
      </c>
      <c r="U48" s="41" t="s">
        <v>528</v>
      </c>
      <c r="V48" s="41" t="s">
        <v>531</v>
      </c>
      <c r="W48" s="52" t="s">
        <v>532</v>
      </c>
      <c r="X48" s="52" t="s">
        <v>533</v>
      </c>
      <c r="Y48" s="41" t="s">
        <v>534</v>
      </c>
      <c r="Z48" s="51"/>
      <c r="AA48" s="51"/>
      <c r="AB48" s="51"/>
      <c r="AC48" s="51"/>
      <c r="AD48" s="51"/>
      <c r="AE48" s="293">
        <v>300985378</v>
      </c>
      <c r="AF48" s="293">
        <v>300985378</v>
      </c>
      <c r="AG48" s="295" t="s">
        <v>629</v>
      </c>
      <c r="AH48" s="323" t="s">
        <v>685</v>
      </c>
      <c r="AI48" s="293">
        <v>0</v>
      </c>
      <c r="AJ48" s="401">
        <f>+AI48/AF48</f>
        <v>0</v>
      </c>
      <c r="AK48" s="293">
        <v>0</v>
      </c>
      <c r="AL48" s="401">
        <f>+AK48/AF48</f>
        <v>0</v>
      </c>
    </row>
    <row r="49" spans="1:38" ht="50.1" customHeight="1">
      <c r="A49" s="335"/>
      <c r="B49" s="335"/>
      <c r="C49" s="353"/>
      <c r="D49" s="335"/>
      <c r="E49" s="323"/>
      <c r="F49" s="348"/>
      <c r="G49" s="349"/>
      <c r="H49" s="349"/>
      <c r="I49" s="291"/>
      <c r="J49" s="322"/>
      <c r="K49" s="47" t="s">
        <v>445</v>
      </c>
      <c r="L49" s="323"/>
      <c r="M49" s="47" t="s">
        <v>618</v>
      </c>
      <c r="N49" s="22">
        <v>4</v>
      </c>
      <c r="O49" s="22">
        <v>0</v>
      </c>
      <c r="P49" s="226">
        <f t="shared" si="9"/>
        <v>0</v>
      </c>
      <c r="Q49" s="212">
        <v>45689</v>
      </c>
      <c r="R49" s="212">
        <v>46022</v>
      </c>
      <c r="S49" s="41">
        <f t="shared" si="4"/>
        <v>333</v>
      </c>
      <c r="T49" s="41">
        <v>978560</v>
      </c>
      <c r="U49" s="41" t="s">
        <v>528</v>
      </c>
      <c r="V49" s="41" t="s">
        <v>531</v>
      </c>
      <c r="W49" s="52" t="s">
        <v>532</v>
      </c>
      <c r="X49" s="52" t="s">
        <v>533</v>
      </c>
      <c r="Y49" s="41" t="s">
        <v>534</v>
      </c>
      <c r="Z49" s="51"/>
      <c r="AA49" s="51"/>
      <c r="AB49" s="51"/>
      <c r="AC49" s="51"/>
      <c r="AD49" s="51"/>
      <c r="AE49" s="293"/>
      <c r="AF49" s="293"/>
      <c r="AG49" s="295"/>
      <c r="AH49" s="323"/>
      <c r="AI49" s="293"/>
      <c r="AJ49" s="401"/>
      <c r="AK49" s="293"/>
      <c r="AL49" s="401"/>
    </row>
    <row r="50" spans="1:38" ht="50.1" customHeight="1">
      <c r="A50" s="335"/>
      <c r="B50" s="335"/>
      <c r="C50" s="353"/>
      <c r="D50" s="335"/>
      <c r="E50" s="323"/>
      <c r="F50" s="348"/>
      <c r="G50" s="349"/>
      <c r="H50" s="349"/>
      <c r="I50" s="291"/>
      <c r="J50" s="322"/>
      <c r="K50" s="47" t="s">
        <v>446</v>
      </c>
      <c r="L50" s="323"/>
      <c r="M50" s="47" t="s">
        <v>590</v>
      </c>
      <c r="N50" s="22">
        <v>1</v>
      </c>
      <c r="O50" s="22">
        <v>0</v>
      </c>
      <c r="P50" s="226">
        <f t="shared" si="9"/>
        <v>0</v>
      </c>
      <c r="Q50" s="212">
        <v>45689</v>
      </c>
      <c r="R50" s="212">
        <v>46022</v>
      </c>
      <c r="S50" s="41">
        <f t="shared" si="4"/>
        <v>333</v>
      </c>
      <c r="T50" s="41">
        <v>978560</v>
      </c>
      <c r="U50" s="41" t="s">
        <v>528</v>
      </c>
      <c r="V50" s="41" t="s">
        <v>531</v>
      </c>
      <c r="W50" s="52" t="s">
        <v>532</v>
      </c>
      <c r="X50" s="52" t="s">
        <v>533</v>
      </c>
      <c r="Y50" s="41" t="s">
        <v>534</v>
      </c>
      <c r="Z50" s="51"/>
      <c r="AA50" s="51"/>
      <c r="AB50" s="51"/>
      <c r="AC50" s="51"/>
      <c r="AD50" s="51"/>
      <c r="AE50" s="293"/>
      <c r="AF50" s="293"/>
      <c r="AG50" s="295"/>
      <c r="AH50" s="323"/>
      <c r="AI50" s="293"/>
      <c r="AJ50" s="401"/>
      <c r="AK50" s="293"/>
      <c r="AL50" s="401"/>
    </row>
    <row r="51" spans="1:38" ht="50.1" customHeight="1">
      <c r="A51" s="335"/>
      <c r="B51" s="335"/>
      <c r="C51" s="353"/>
      <c r="D51" s="335"/>
      <c r="E51" s="323"/>
      <c r="F51" s="348"/>
      <c r="G51" s="349"/>
      <c r="H51" s="349"/>
      <c r="I51" s="291"/>
      <c r="J51" s="322"/>
      <c r="K51" s="47" t="s">
        <v>447</v>
      </c>
      <c r="L51" s="323"/>
      <c r="M51" s="47" t="s">
        <v>619</v>
      </c>
      <c r="N51" s="100">
        <v>4</v>
      </c>
      <c r="O51" s="100">
        <v>1</v>
      </c>
      <c r="P51" s="226">
        <f t="shared" si="9"/>
        <v>0.25</v>
      </c>
      <c r="Q51" s="212">
        <v>45689</v>
      </c>
      <c r="R51" s="212">
        <v>46022</v>
      </c>
      <c r="S51" s="41">
        <f t="shared" si="4"/>
        <v>333</v>
      </c>
      <c r="T51" s="41">
        <v>978560</v>
      </c>
      <c r="U51" s="41" t="s">
        <v>528</v>
      </c>
      <c r="V51" s="41" t="s">
        <v>531</v>
      </c>
      <c r="W51" s="52" t="s">
        <v>532</v>
      </c>
      <c r="X51" s="52" t="s">
        <v>533</v>
      </c>
      <c r="Y51" s="41" t="s">
        <v>534</v>
      </c>
      <c r="Z51" s="51"/>
      <c r="AA51" s="51"/>
      <c r="AB51" s="51"/>
      <c r="AC51" s="51"/>
      <c r="AD51" s="51"/>
      <c r="AE51" s="293"/>
      <c r="AF51" s="293"/>
      <c r="AG51" s="295"/>
      <c r="AH51" s="323"/>
      <c r="AI51" s="293"/>
      <c r="AJ51" s="401"/>
      <c r="AK51" s="293"/>
      <c r="AL51" s="401"/>
    </row>
    <row r="52" spans="1:38" ht="50.1" customHeight="1">
      <c r="A52" s="165"/>
      <c r="B52" s="165"/>
      <c r="C52" s="204"/>
      <c r="D52" s="330" t="s">
        <v>671</v>
      </c>
      <c r="E52" s="331"/>
      <c r="F52" s="331"/>
      <c r="G52" s="331"/>
      <c r="H52" s="331"/>
      <c r="I52" s="331"/>
      <c r="J52" s="331"/>
      <c r="K52" s="331"/>
      <c r="L52" s="331"/>
      <c r="M52" s="331"/>
      <c r="N52" s="331"/>
      <c r="O52" s="332"/>
      <c r="P52" s="227">
        <f>+AVERAGE(P48:P51)</f>
        <v>6.25E-2</v>
      </c>
      <c r="Q52" s="217"/>
      <c r="R52" s="217"/>
      <c r="S52" s="185"/>
      <c r="T52" s="185"/>
      <c r="U52" s="185"/>
      <c r="V52" s="185"/>
      <c r="W52" s="186"/>
      <c r="X52" s="186"/>
      <c r="Y52" s="185"/>
      <c r="Z52" s="192"/>
      <c r="AA52" s="192"/>
      <c r="AB52" s="192"/>
      <c r="AC52" s="192"/>
      <c r="AD52" s="192"/>
      <c r="AE52" s="231">
        <f>+AE48</f>
        <v>300985378</v>
      </c>
      <c r="AF52" s="231">
        <f>+AF48</f>
        <v>300985378</v>
      </c>
      <c r="AG52" s="220"/>
      <c r="AH52" s="189"/>
      <c r="AI52" s="231">
        <f>+AI48</f>
        <v>0</v>
      </c>
      <c r="AJ52" s="232">
        <f>+AJ48</f>
        <v>0</v>
      </c>
      <c r="AK52" s="231">
        <f>+AK48</f>
        <v>0</v>
      </c>
      <c r="AL52" s="232">
        <f>+AL48</f>
        <v>0</v>
      </c>
    </row>
    <row r="53" spans="1:38" ht="50.1" customHeight="1">
      <c r="A53" s="366" t="s">
        <v>228</v>
      </c>
      <c r="B53" s="366" t="s">
        <v>229</v>
      </c>
      <c r="C53" s="365" t="s">
        <v>492</v>
      </c>
      <c r="D53" s="387" t="s">
        <v>375</v>
      </c>
      <c r="E53" s="368" t="s">
        <v>377</v>
      </c>
      <c r="F53" s="348">
        <v>2024130010079</v>
      </c>
      <c r="G53" s="349" t="s">
        <v>393</v>
      </c>
      <c r="H53" s="349" t="s">
        <v>448</v>
      </c>
      <c r="I53" s="323" t="s">
        <v>450</v>
      </c>
      <c r="J53" s="289">
        <v>0.5</v>
      </c>
      <c r="K53" s="224" t="s">
        <v>451</v>
      </c>
      <c r="L53" s="335" t="s">
        <v>321</v>
      </c>
      <c r="M53" s="47" t="s">
        <v>591</v>
      </c>
      <c r="N53" s="100">
        <v>2</v>
      </c>
      <c r="O53" s="100">
        <v>1</v>
      </c>
      <c r="P53" s="226">
        <f t="shared" si="9"/>
        <v>0.5</v>
      </c>
      <c r="Q53" s="212">
        <v>45689</v>
      </c>
      <c r="R53" s="212">
        <v>46022</v>
      </c>
      <c r="S53" s="41">
        <f t="shared" si="4"/>
        <v>333</v>
      </c>
      <c r="T53" s="41">
        <v>978560</v>
      </c>
      <c r="U53" s="41" t="s">
        <v>528</v>
      </c>
      <c r="V53" s="41" t="s">
        <v>531</v>
      </c>
      <c r="W53" s="52" t="s">
        <v>532</v>
      </c>
      <c r="X53" s="52" t="s">
        <v>533</v>
      </c>
      <c r="Y53" s="41" t="s">
        <v>534</v>
      </c>
      <c r="Z53" s="51"/>
      <c r="AA53" s="51"/>
      <c r="AB53" s="51"/>
      <c r="AC53" s="51"/>
      <c r="AD53" s="51"/>
      <c r="AE53" s="374">
        <v>799999999</v>
      </c>
      <c r="AF53" s="374">
        <v>799999999</v>
      </c>
      <c r="AG53" s="295" t="s">
        <v>627</v>
      </c>
      <c r="AH53" s="335" t="s">
        <v>686</v>
      </c>
      <c r="AI53" s="374">
        <v>799999999</v>
      </c>
      <c r="AJ53" s="401">
        <f>+AI53/AF53</f>
        <v>1</v>
      </c>
      <c r="AK53" s="374">
        <v>403999999</v>
      </c>
      <c r="AL53" s="374">
        <f>+AK53/AF53</f>
        <v>0.50499999938124995</v>
      </c>
    </row>
    <row r="54" spans="1:38" ht="50.1" customHeight="1">
      <c r="A54" s="366"/>
      <c r="B54" s="366"/>
      <c r="C54" s="365"/>
      <c r="D54" s="387"/>
      <c r="E54" s="335"/>
      <c r="F54" s="348"/>
      <c r="G54" s="349"/>
      <c r="H54" s="349"/>
      <c r="I54" s="323"/>
      <c r="J54" s="289"/>
      <c r="K54" s="224" t="s">
        <v>620</v>
      </c>
      <c r="L54" s="335"/>
      <c r="M54" s="135" t="s">
        <v>592</v>
      </c>
      <c r="N54" s="100">
        <v>2</v>
      </c>
      <c r="O54" s="100">
        <v>1</v>
      </c>
      <c r="P54" s="226">
        <f t="shared" si="9"/>
        <v>0.5</v>
      </c>
      <c r="Q54" s="212">
        <v>45689</v>
      </c>
      <c r="R54" s="212">
        <v>46022</v>
      </c>
      <c r="S54" s="41">
        <f t="shared" si="4"/>
        <v>333</v>
      </c>
      <c r="T54" s="41">
        <v>978560</v>
      </c>
      <c r="U54" s="41" t="s">
        <v>528</v>
      </c>
      <c r="V54" s="41" t="s">
        <v>531</v>
      </c>
      <c r="W54" s="52" t="s">
        <v>532</v>
      </c>
      <c r="X54" s="52" t="s">
        <v>533</v>
      </c>
      <c r="Y54" s="41" t="s">
        <v>534</v>
      </c>
      <c r="Z54" s="51"/>
      <c r="AA54" s="51"/>
      <c r="AB54" s="51"/>
      <c r="AC54" s="51"/>
      <c r="AD54" s="51"/>
      <c r="AE54" s="374"/>
      <c r="AF54" s="374"/>
      <c r="AG54" s="295"/>
      <c r="AH54" s="335"/>
      <c r="AI54" s="374"/>
      <c r="AJ54" s="401"/>
      <c r="AK54" s="374"/>
      <c r="AL54" s="374"/>
    </row>
    <row r="55" spans="1:38" ht="50.1" customHeight="1">
      <c r="A55" s="366"/>
      <c r="B55" s="366"/>
      <c r="C55" s="365"/>
      <c r="D55" s="387"/>
      <c r="E55" s="335"/>
      <c r="F55" s="348"/>
      <c r="G55" s="349"/>
      <c r="H55" s="349"/>
      <c r="I55" s="323"/>
      <c r="J55" s="289"/>
      <c r="K55" s="224" t="s">
        <v>453</v>
      </c>
      <c r="L55" s="335"/>
      <c r="M55" s="135" t="s">
        <v>593</v>
      </c>
      <c r="N55" s="100">
        <v>2</v>
      </c>
      <c r="O55" s="100">
        <v>1</v>
      </c>
      <c r="P55" s="226">
        <f t="shared" si="9"/>
        <v>0.5</v>
      </c>
      <c r="Q55" s="212">
        <v>45689</v>
      </c>
      <c r="R55" s="212">
        <v>46022</v>
      </c>
      <c r="S55" s="41">
        <f t="shared" si="4"/>
        <v>333</v>
      </c>
      <c r="T55" s="41">
        <v>978560</v>
      </c>
      <c r="U55" s="41" t="s">
        <v>528</v>
      </c>
      <c r="V55" s="41" t="s">
        <v>531</v>
      </c>
      <c r="W55" s="52" t="s">
        <v>532</v>
      </c>
      <c r="X55" s="52" t="s">
        <v>533</v>
      </c>
      <c r="Y55" s="41" t="s">
        <v>534</v>
      </c>
      <c r="Z55" s="51"/>
      <c r="AA55" s="51"/>
      <c r="AB55" s="51"/>
      <c r="AC55" s="51"/>
      <c r="AD55" s="51"/>
      <c r="AE55" s="374"/>
      <c r="AF55" s="374"/>
      <c r="AG55" s="295"/>
      <c r="AH55" s="335"/>
      <c r="AI55" s="374"/>
      <c r="AJ55" s="401"/>
      <c r="AK55" s="374"/>
      <c r="AL55" s="374"/>
    </row>
    <row r="56" spans="1:38" ht="50.1" customHeight="1">
      <c r="A56" s="366"/>
      <c r="B56" s="366"/>
      <c r="C56" s="365"/>
      <c r="D56" s="387"/>
      <c r="E56" s="335"/>
      <c r="F56" s="348"/>
      <c r="G56" s="349"/>
      <c r="H56" s="349"/>
      <c r="I56" s="323"/>
      <c r="J56" s="289"/>
      <c r="K56" s="224" t="s">
        <v>454</v>
      </c>
      <c r="L56" s="335"/>
      <c r="M56" s="135" t="s">
        <v>594</v>
      </c>
      <c r="N56" s="100">
        <v>2</v>
      </c>
      <c r="O56" s="100">
        <v>1</v>
      </c>
      <c r="P56" s="226">
        <f t="shared" si="9"/>
        <v>0.5</v>
      </c>
      <c r="Q56" s="212">
        <v>45689</v>
      </c>
      <c r="R56" s="212">
        <v>46022</v>
      </c>
      <c r="S56" s="41">
        <f t="shared" si="4"/>
        <v>333</v>
      </c>
      <c r="T56" s="41">
        <v>978560</v>
      </c>
      <c r="U56" s="41" t="s">
        <v>528</v>
      </c>
      <c r="V56" s="41" t="s">
        <v>531</v>
      </c>
      <c r="W56" s="52" t="s">
        <v>532</v>
      </c>
      <c r="X56" s="52" t="s">
        <v>533</v>
      </c>
      <c r="Y56" s="41" t="s">
        <v>534</v>
      </c>
      <c r="Z56" s="51"/>
      <c r="AA56" s="51"/>
      <c r="AB56" s="51"/>
      <c r="AC56" s="51"/>
      <c r="AD56" s="51"/>
      <c r="AE56" s="374"/>
      <c r="AF56" s="374"/>
      <c r="AG56" s="295"/>
      <c r="AH56" s="335"/>
      <c r="AI56" s="374"/>
      <c r="AJ56" s="401"/>
      <c r="AK56" s="374"/>
      <c r="AL56" s="374"/>
    </row>
    <row r="57" spans="1:38" ht="50.1" customHeight="1">
      <c r="A57" s="366"/>
      <c r="B57" s="335" t="s">
        <v>229</v>
      </c>
      <c r="C57" s="353" t="s">
        <v>492</v>
      </c>
      <c r="D57" s="347" t="s">
        <v>376</v>
      </c>
      <c r="E57" s="335"/>
      <c r="F57" s="348"/>
      <c r="G57" s="349"/>
      <c r="H57" s="349" t="s">
        <v>449</v>
      </c>
      <c r="I57" s="323" t="s">
        <v>452</v>
      </c>
      <c r="J57" s="289">
        <v>0.5</v>
      </c>
      <c r="K57" s="224" t="s">
        <v>455</v>
      </c>
      <c r="L57" s="335"/>
      <c r="M57" s="135" t="s">
        <v>595</v>
      </c>
      <c r="N57" s="100">
        <v>2</v>
      </c>
      <c r="O57" s="100">
        <v>0</v>
      </c>
      <c r="P57" s="226">
        <f t="shared" si="9"/>
        <v>0</v>
      </c>
      <c r="Q57" s="212">
        <v>45689</v>
      </c>
      <c r="R57" s="212">
        <v>46022</v>
      </c>
      <c r="S57" s="41">
        <f t="shared" si="4"/>
        <v>333</v>
      </c>
      <c r="T57" s="41">
        <v>978560</v>
      </c>
      <c r="U57" s="41" t="s">
        <v>528</v>
      </c>
      <c r="V57" s="41" t="s">
        <v>531</v>
      </c>
      <c r="W57" s="52" t="s">
        <v>532</v>
      </c>
      <c r="X57" s="52" t="s">
        <v>533</v>
      </c>
      <c r="Y57" s="41" t="s">
        <v>534</v>
      </c>
      <c r="Z57" s="51"/>
      <c r="AA57" s="51"/>
      <c r="AB57" s="51"/>
      <c r="AC57" s="51"/>
      <c r="AD57" s="51"/>
      <c r="AE57" s="374"/>
      <c r="AF57" s="374"/>
      <c r="AG57" s="295"/>
      <c r="AH57" s="335"/>
      <c r="AI57" s="374"/>
      <c r="AJ57" s="401"/>
      <c r="AK57" s="374"/>
      <c r="AL57" s="374"/>
    </row>
    <row r="58" spans="1:38" ht="50.1" customHeight="1">
      <c r="A58" s="366"/>
      <c r="B58" s="335"/>
      <c r="C58" s="353"/>
      <c r="D58" s="347"/>
      <c r="E58" s="335"/>
      <c r="F58" s="348"/>
      <c r="G58" s="349"/>
      <c r="H58" s="349"/>
      <c r="I58" s="323"/>
      <c r="J58" s="289"/>
      <c r="K58" s="224" t="s">
        <v>456</v>
      </c>
      <c r="L58" s="335"/>
      <c r="M58" s="135" t="s">
        <v>596</v>
      </c>
      <c r="N58" s="100">
        <v>1</v>
      </c>
      <c r="O58" s="229">
        <v>0.1</v>
      </c>
      <c r="P58" s="226">
        <f t="shared" si="9"/>
        <v>0.1</v>
      </c>
      <c r="Q58" s="212">
        <v>45689</v>
      </c>
      <c r="R58" s="212">
        <v>46022</v>
      </c>
      <c r="S58" s="41">
        <f t="shared" si="4"/>
        <v>333</v>
      </c>
      <c r="T58" s="41">
        <v>978560</v>
      </c>
      <c r="U58" s="41" t="s">
        <v>528</v>
      </c>
      <c r="V58" s="41" t="s">
        <v>531</v>
      </c>
      <c r="W58" s="52" t="s">
        <v>532</v>
      </c>
      <c r="X58" s="52" t="s">
        <v>533</v>
      </c>
      <c r="Y58" s="41" t="s">
        <v>534</v>
      </c>
      <c r="Z58" s="51"/>
      <c r="AA58" s="51"/>
      <c r="AB58" s="51"/>
      <c r="AC58" s="51"/>
      <c r="AD58" s="51"/>
      <c r="AE58" s="374"/>
      <c r="AF58" s="374"/>
      <c r="AG58" s="295"/>
      <c r="AH58" s="335"/>
      <c r="AI58" s="374"/>
      <c r="AJ58" s="401"/>
      <c r="AK58" s="374"/>
      <c r="AL58" s="374"/>
    </row>
    <row r="59" spans="1:38" ht="50.1" customHeight="1">
      <c r="A59" s="366"/>
      <c r="B59" s="335"/>
      <c r="C59" s="353"/>
      <c r="D59" s="347"/>
      <c r="E59" s="335"/>
      <c r="F59" s="348"/>
      <c r="G59" s="349"/>
      <c r="H59" s="349"/>
      <c r="I59" s="323"/>
      <c r="J59" s="289"/>
      <c r="K59" s="224" t="s">
        <v>457</v>
      </c>
      <c r="L59" s="335"/>
      <c r="M59" s="135" t="s">
        <v>597</v>
      </c>
      <c r="N59" s="100">
        <v>2</v>
      </c>
      <c r="O59" s="229">
        <v>0.2</v>
      </c>
      <c r="P59" s="226">
        <f t="shared" si="9"/>
        <v>0.1</v>
      </c>
      <c r="Q59" s="212">
        <v>45689</v>
      </c>
      <c r="R59" s="212">
        <v>46022</v>
      </c>
      <c r="S59" s="41">
        <f t="shared" si="4"/>
        <v>333</v>
      </c>
      <c r="T59" s="41">
        <v>978560</v>
      </c>
      <c r="U59" s="41" t="s">
        <v>528</v>
      </c>
      <c r="V59" s="41" t="s">
        <v>531</v>
      </c>
      <c r="W59" s="52" t="s">
        <v>532</v>
      </c>
      <c r="X59" s="52" t="s">
        <v>533</v>
      </c>
      <c r="Y59" s="41" t="s">
        <v>534</v>
      </c>
      <c r="Z59" s="51"/>
      <c r="AA59" s="51"/>
      <c r="AB59" s="51"/>
      <c r="AC59" s="51"/>
      <c r="AD59" s="51"/>
      <c r="AE59" s="374"/>
      <c r="AF59" s="374"/>
      <c r="AG59" s="295"/>
      <c r="AH59" s="335"/>
      <c r="AI59" s="374"/>
      <c r="AJ59" s="401"/>
      <c r="AK59" s="374"/>
      <c r="AL59" s="374"/>
    </row>
    <row r="60" spans="1:38" ht="50.1" customHeight="1">
      <c r="A60" s="166"/>
      <c r="B60" s="165"/>
      <c r="C60" s="204"/>
      <c r="D60" s="330" t="s">
        <v>672</v>
      </c>
      <c r="E60" s="331"/>
      <c r="F60" s="331"/>
      <c r="G60" s="331"/>
      <c r="H60" s="331"/>
      <c r="I60" s="331"/>
      <c r="J60" s="331"/>
      <c r="K60" s="331"/>
      <c r="L60" s="331"/>
      <c r="M60" s="331"/>
      <c r="N60" s="331"/>
      <c r="O60" s="332"/>
      <c r="P60" s="227">
        <f>+AVERAGE(P53:P59)</f>
        <v>0.31428571428571433</v>
      </c>
      <c r="Q60" s="217"/>
      <c r="R60" s="217"/>
      <c r="S60" s="185"/>
      <c r="T60" s="185"/>
      <c r="U60" s="185"/>
      <c r="V60" s="185"/>
      <c r="W60" s="186"/>
      <c r="X60" s="186"/>
      <c r="Y60" s="185"/>
      <c r="Z60" s="192"/>
      <c r="AA60" s="192"/>
      <c r="AB60" s="192"/>
      <c r="AC60" s="192"/>
      <c r="AD60" s="192"/>
      <c r="AE60" s="231">
        <f>+AE53</f>
        <v>799999999</v>
      </c>
      <c r="AF60" s="231">
        <f>+AF53</f>
        <v>799999999</v>
      </c>
      <c r="AG60" s="220"/>
      <c r="AH60" s="189"/>
      <c r="AI60" s="231">
        <f>+AI53</f>
        <v>799999999</v>
      </c>
      <c r="AJ60" s="232">
        <f>+AJ53</f>
        <v>1</v>
      </c>
      <c r="AK60" s="231">
        <f>+AK53</f>
        <v>403999999</v>
      </c>
      <c r="AL60" s="232">
        <f>+AL53</f>
        <v>0.50499999938124995</v>
      </c>
    </row>
    <row r="61" spans="1:38" ht="50.1" customHeight="1">
      <c r="A61" s="367" t="s">
        <v>291</v>
      </c>
      <c r="B61" s="367" t="s">
        <v>369</v>
      </c>
      <c r="C61" s="353" t="s">
        <v>497</v>
      </c>
      <c r="D61" s="367" t="s">
        <v>293</v>
      </c>
      <c r="E61" s="323" t="s">
        <v>383</v>
      </c>
      <c r="F61" s="356">
        <v>2024130010082</v>
      </c>
      <c r="G61" s="355" t="s">
        <v>390</v>
      </c>
      <c r="H61" s="290" t="s">
        <v>458</v>
      </c>
      <c r="I61" s="290" t="s">
        <v>459</v>
      </c>
      <c r="J61" s="386">
        <v>0.6</v>
      </c>
      <c r="K61" s="65" t="s">
        <v>460</v>
      </c>
      <c r="L61" s="323" t="s">
        <v>321</v>
      </c>
      <c r="M61" s="195" t="s">
        <v>524</v>
      </c>
      <c r="N61" s="41">
        <v>1</v>
      </c>
      <c r="O61" s="41">
        <v>0</v>
      </c>
      <c r="P61" s="226">
        <f t="shared" si="9"/>
        <v>0</v>
      </c>
      <c r="Q61" s="212">
        <v>45689</v>
      </c>
      <c r="R61" s="212">
        <v>46022</v>
      </c>
      <c r="S61" s="102">
        <f t="shared" ref="S61:S72" si="11">+R61-Q61</f>
        <v>333</v>
      </c>
      <c r="T61" s="41">
        <v>978560</v>
      </c>
      <c r="U61" s="41" t="s">
        <v>528</v>
      </c>
      <c r="V61" s="41" t="s">
        <v>531</v>
      </c>
      <c r="W61" s="52" t="s">
        <v>532</v>
      </c>
      <c r="X61" s="52" t="s">
        <v>533</v>
      </c>
      <c r="Y61" s="41" t="s">
        <v>534</v>
      </c>
      <c r="Z61" s="195" t="s">
        <v>552</v>
      </c>
      <c r="AA61" s="105">
        <v>800000000</v>
      </c>
      <c r="AB61" s="41" t="s">
        <v>76</v>
      </c>
      <c r="AC61" s="41" t="s">
        <v>53</v>
      </c>
      <c r="AD61" s="41" t="s">
        <v>566</v>
      </c>
      <c r="AE61" s="293">
        <v>3686042800</v>
      </c>
      <c r="AF61" s="293">
        <v>3686042800</v>
      </c>
      <c r="AG61" s="293" t="s">
        <v>631</v>
      </c>
      <c r="AH61" s="323" t="s">
        <v>681</v>
      </c>
      <c r="AI61" s="293">
        <v>0</v>
      </c>
      <c r="AJ61" s="401">
        <f>+AI61/AE61</f>
        <v>0</v>
      </c>
      <c r="AK61" s="293">
        <v>0</v>
      </c>
      <c r="AL61" s="401">
        <f>+AK61/AE61</f>
        <v>0</v>
      </c>
    </row>
    <row r="62" spans="1:38" ht="50.1" customHeight="1">
      <c r="A62" s="367"/>
      <c r="B62" s="367"/>
      <c r="C62" s="353"/>
      <c r="D62" s="367"/>
      <c r="E62" s="323"/>
      <c r="F62" s="356"/>
      <c r="G62" s="355"/>
      <c r="H62" s="290"/>
      <c r="I62" s="290"/>
      <c r="J62" s="386"/>
      <c r="K62" s="65" t="s">
        <v>461</v>
      </c>
      <c r="L62" s="323"/>
      <c r="M62" s="195" t="s">
        <v>517</v>
      </c>
      <c r="N62" s="41">
        <v>2</v>
      </c>
      <c r="O62" s="41">
        <v>0</v>
      </c>
      <c r="P62" s="226">
        <f t="shared" si="9"/>
        <v>0</v>
      </c>
      <c r="Q62" s="212">
        <v>45689</v>
      </c>
      <c r="R62" s="212">
        <v>46022</v>
      </c>
      <c r="S62" s="102">
        <f t="shared" si="11"/>
        <v>333</v>
      </c>
      <c r="T62" s="41">
        <v>978560</v>
      </c>
      <c r="U62" s="41" t="s">
        <v>528</v>
      </c>
      <c r="V62" s="41" t="s">
        <v>531</v>
      </c>
      <c r="W62" s="52" t="s">
        <v>532</v>
      </c>
      <c r="X62" s="52" t="s">
        <v>533</v>
      </c>
      <c r="Y62" s="41" t="s">
        <v>534</v>
      </c>
      <c r="Z62" s="195" t="s">
        <v>553</v>
      </c>
      <c r="AA62" s="105">
        <v>100000000</v>
      </c>
      <c r="AB62" s="41" t="s">
        <v>76</v>
      </c>
      <c r="AC62" s="41" t="s">
        <v>53</v>
      </c>
      <c r="AD62" s="41" t="s">
        <v>566</v>
      </c>
      <c r="AE62" s="293"/>
      <c r="AF62" s="293"/>
      <c r="AG62" s="293"/>
      <c r="AH62" s="323"/>
      <c r="AI62" s="293"/>
      <c r="AJ62" s="401"/>
      <c r="AK62" s="293"/>
      <c r="AL62" s="401"/>
    </row>
    <row r="63" spans="1:38" ht="50.1" customHeight="1">
      <c r="A63" s="367"/>
      <c r="B63" s="367"/>
      <c r="C63" s="353"/>
      <c r="D63" s="367"/>
      <c r="E63" s="323"/>
      <c r="F63" s="356"/>
      <c r="G63" s="355"/>
      <c r="H63" s="290"/>
      <c r="I63" s="290"/>
      <c r="J63" s="386"/>
      <c r="K63" s="65" t="s">
        <v>462</v>
      </c>
      <c r="L63" s="323"/>
      <c r="M63" s="195" t="s">
        <v>517</v>
      </c>
      <c r="N63" s="41">
        <v>2</v>
      </c>
      <c r="O63" s="41">
        <v>0</v>
      </c>
      <c r="P63" s="226">
        <f t="shared" si="9"/>
        <v>0</v>
      </c>
      <c r="Q63" s="212">
        <v>45689</v>
      </c>
      <c r="R63" s="212">
        <v>46022</v>
      </c>
      <c r="S63" s="102">
        <f t="shared" si="11"/>
        <v>333</v>
      </c>
      <c r="T63" s="41">
        <v>978560</v>
      </c>
      <c r="U63" s="41" t="s">
        <v>528</v>
      </c>
      <c r="V63" s="41" t="s">
        <v>531</v>
      </c>
      <c r="W63" s="52" t="s">
        <v>532</v>
      </c>
      <c r="X63" s="52" t="s">
        <v>533</v>
      </c>
      <c r="Y63" s="41" t="s">
        <v>534</v>
      </c>
      <c r="Z63" s="195" t="s">
        <v>554</v>
      </c>
      <c r="AA63" s="105">
        <v>1000000000</v>
      </c>
      <c r="AB63" s="41" t="s">
        <v>76</v>
      </c>
      <c r="AC63" s="41" t="s">
        <v>53</v>
      </c>
      <c r="AD63" s="41" t="s">
        <v>566</v>
      </c>
      <c r="AE63" s="293"/>
      <c r="AF63" s="293"/>
      <c r="AG63" s="293"/>
      <c r="AH63" s="323"/>
      <c r="AI63" s="293"/>
      <c r="AJ63" s="401"/>
      <c r="AK63" s="293"/>
      <c r="AL63" s="401"/>
    </row>
    <row r="64" spans="1:38" ht="50.1" customHeight="1">
      <c r="A64" s="367"/>
      <c r="B64" s="367"/>
      <c r="C64" s="353"/>
      <c r="D64" s="367"/>
      <c r="E64" s="323"/>
      <c r="F64" s="356"/>
      <c r="G64" s="355"/>
      <c r="H64" s="290"/>
      <c r="I64" s="290"/>
      <c r="J64" s="386"/>
      <c r="K64" s="65" t="s">
        <v>463</v>
      </c>
      <c r="L64" s="323"/>
      <c r="M64" s="195" t="s">
        <v>526</v>
      </c>
      <c r="N64" s="41">
        <v>2</v>
      </c>
      <c r="O64" s="41">
        <v>0</v>
      </c>
      <c r="P64" s="226">
        <f t="shared" si="9"/>
        <v>0</v>
      </c>
      <c r="Q64" s="212">
        <v>45689</v>
      </c>
      <c r="R64" s="212">
        <v>46022</v>
      </c>
      <c r="S64" s="102">
        <f t="shared" si="11"/>
        <v>333</v>
      </c>
      <c r="T64" s="41">
        <v>978560</v>
      </c>
      <c r="U64" s="41" t="s">
        <v>528</v>
      </c>
      <c r="V64" s="41" t="s">
        <v>531</v>
      </c>
      <c r="W64" s="52" t="s">
        <v>532</v>
      </c>
      <c r="X64" s="52" t="s">
        <v>533</v>
      </c>
      <c r="Y64" s="41" t="s">
        <v>534</v>
      </c>
      <c r="Z64" s="195" t="s">
        <v>555</v>
      </c>
      <c r="AA64" s="105">
        <v>80000000</v>
      </c>
      <c r="AB64" s="41" t="s">
        <v>76</v>
      </c>
      <c r="AC64" s="41" t="s">
        <v>53</v>
      </c>
      <c r="AD64" s="41" t="s">
        <v>566</v>
      </c>
      <c r="AE64" s="293"/>
      <c r="AF64" s="293"/>
      <c r="AG64" s="293"/>
      <c r="AH64" s="323"/>
      <c r="AI64" s="293"/>
      <c r="AJ64" s="401"/>
      <c r="AK64" s="293"/>
      <c r="AL64" s="401"/>
    </row>
    <row r="65" spans="1:38" ht="50.1" customHeight="1">
      <c r="A65" s="367"/>
      <c r="B65" s="367"/>
      <c r="C65" s="353"/>
      <c r="D65" s="367"/>
      <c r="E65" s="323"/>
      <c r="F65" s="356"/>
      <c r="G65" s="355"/>
      <c r="H65" s="290"/>
      <c r="I65" s="290"/>
      <c r="J65" s="386"/>
      <c r="K65" s="65" t="s">
        <v>464</v>
      </c>
      <c r="L65" s="323"/>
      <c r="M65" s="100" t="s">
        <v>523</v>
      </c>
      <c r="N65" s="41">
        <v>2</v>
      </c>
      <c r="O65" s="41">
        <v>0</v>
      </c>
      <c r="P65" s="226">
        <f t="shared" si="9"/>
        <v>0</v>
      </c>
      <c r="Q65" s="212">
        <v>45689</v>
      </c>
      <c r="R65" s="212">
        <v>46022</v>
      </c>
      <c r="S65" s="102">
        <f t="shared" si="11"/>
        <v>333</v>
      </c>
      <c r="T65" s="41">
        <v>978560</v>
      </c>
      <c r="U65" s="41" t="s">
        <v>528</v>
      </c>
      <c r="V65" s="41" t="s">
        <v>531</v>
      </c>
      <c r="W65" s="52" t="s">
        <v>532</v>
      </c>
      <c r="X65" s="52" t="s">
        <v>533</v>
      </c>
      <c r="Y65" s="41" t="s">
        <v>534</v>
      </c>
      <c r="Z65" s="195" t="s">
        <v>546</v>
      </c>
      <c r="AA65" s="105">
        <v>100800000</v>
      </c>
      <c r="AB65" s="41" t="s">
        <v>76</v>
      </c>
      <c r="AC65" s="41" t="s">
        <v>53</v>
      </c>
      <c r="AD65" s="41" t="s">
        <v>566</v>
      </c>
      <c r="AE65" s="293">
        <v>18878612</v>
      </c>
      <c r="AF65" s="293">
        <v>18878612</v>
      </c>
      <c r="AG65" s="293" t="s">
        <v>632</v>
      </c>
      <c r="AH65" s="323"/>
      <c r="AI65" s="293">
        <v>0</v>
      </c>
      <c r="AJ65" s="401">
        <f>+AI65/AE65</f>
        <v>0</v>
      </c>
      <c r="AK65" s="293">
        <v>0</v>
      </c>
      <c r="AL65" s="401">
        <f>+AK65/AE65</f>
        <v>0</v>
      </c>
    </row>
    <row r="66" spans="1:38" ht="50.1" customHeight="1">
      <c r="A66" s="367"/>
      <c r="B66" s="367" t="s">
        <v>369</v>
      </c>
      <c r="C66" s="353" t="s">
        <v>497</v>
      </c>
      <c r="D66" s="367" t="s">
        <v>296</v>
      </c>
      <c r="E66" s="323"/>
      <c r="F66" s="356"/>
      <c r="G66" s="355"/>
      <c r="H66" s="290" t="s">
        <v>465</v>
      </c>
      <c r="I66" s="290" t="s">
        <v>529</v>
      </c>
      <c r="J66" s="386">
        <v>0</v>
      </c>
      <c r="K66" s="65" t="s">
        <v>518</v>
      </c>
      <c r="L66" s="323"/>
      <c r="M66" s="195" t="s">
        <v>519</v>
      </c>
      <c r="N66" s="41">
        <v>1</v>
      </c>
      <c r="O66" s="41">
        <v>0</v>
      </c>
      <c r="P66" s="226">
        <f t="shared" si="9"/>
        <v>0</v>
      </c>
      <c r="Q66" s="212">
        <v>45689</v>
      </c>
      <c r="R66" s="212">
        <v>46022</v>
      </c>
      <c r="S66" s="102">
        <v>0</v>
      </c>
      <c r="T66" s="41">
        <v>978560</v>
      </c>
      <c r="U66" s="41" t="s">
        <v>528</v>
      </c>
      <c r="V66" s="41" t="s">
        <v>531</v>
      </c>
      <c r="W66" s="52" t="s">
        <v>532</v>
      </c>
      <c r="X66" s="52" t="s">
        <v>533</v>
      </c>
      <c r="Y66" s="41" t="s">
        <v>534</v>
      </c>
      <c r="Z66" s="195" t="s">
        <v>556</v>
      </c>
      <c r="AA66" s="105">
        <v>100000000</v>
      </c>
      <c r="AB66" s="41" t="s">
        <v>76</v>
      </c>
      <c r="AC66" s="41" t="s">
        <v>53</v>
      </c>
      <c r="AD66" s="41" t="s">
        <v>566</v>
      </c>
      <c r="AE66" s="293"/>
      <c r="AF66" s="293"/>
      <c r="AG66" s="293"/>
      <c r="AH66" s="323"/>
      <c r="AI66" s="293"/>
      <c r="AJ66" s="401"/>
      <c r="AK66" s="293"/>
      <c r="AL66" s="401"/>
    </row>
    <row r="67" spans="1:38" ht="50.1" customHeight="1">
      <c r="A67" s="367"/>
      <c r="B67" s="367"/>
      <c r="C67" s="353"/>
      <c r="D67" s="367"/>
      <c r="E67" s="323"/>
      <c r="F67" s="356"/>
      <c r="G67" s="355"/>
      <c r="H67" s="290"/>
      <c r="I67" s="290"/>
      <c r="J67" s="386"/>
      <c r="K67" s="65" t="s">
        <v>466</v>
      </c>
      <c r="L67" s="323"/>
      <c r="M67" s="195" t="s">
        <v>525</v>
      </c>
      <c r="N67" s="41">
        <v>4</v>
      </c>
      <c r="O67" s="41">
        <v>0</v>
      </c>
      <c r="P67" s="226">
        <f t="shared" si="9"/>
        <v>0</v>
      </c>
      <c r="Q67" s="212">
        <v>45689</v>
      </c>
      <c r="R67" s="212">
        <v>46022</v>
      </c>
      <c r="S67" s="102">
        <f t="shared" si="11"/>
        <v>333</v>
      </c>
      <c r="T67" s="41">
        <v>978560</v>
      </c>
      <c r="U67" s="41" t="s">
        <v>528</v>
      </c>
      <c r="V67" s="41" t="s">
        <v>531</v>
      </c>
      <c r="W67" s="52" t="s">
        <v>532</v>
      </c>
      <c r="X67" s="52" t="s">
        <v>533</v>
      </c>
      <c r="Y67" s="41" t="s">
        <v>534</v>
      </c>
      <c r="Z67" s="195" t="s">
        <v>557</v>
      </c>
      <c r="AA67" s="105">
        <v>1000000000</v>
      </c>
      <c r="AB67" s="41" t="s">
        <v>76</v>
      </c>
      <c r="AC67" s="41" t="s">
        <v>53</v>
      </c>
      <c r="AD67" s="41" t="s">
        <v>566</v>
      </c>
      <c r="AE67" s="293"/>
      <c r="AF67" s="293"/>
      <c r="AG67" s="293"/>
      <c r="AH67" s="323"/>
      <c r="AI67" s="293"/>
      <c r="AJ67" s="401"/>
      <c r="AK67" s="293"/>
      <c r="AL67" s="401"/>
    </row>
    <row r="68" spans="1:38" ht="50.1" customHeight="1">
      <c r="A68" s="367"/>
      <c r="B68" s="367"/>
      <c r="C68" s="353"/>
      <c r="D68" s="367"/>
      <c r="E68" s="323"/>
      <c r="F68" s="356"/>
      <c r="G68" s="355"/>
      <c r="H68" s="290"/>
      <c r="I68" s="290"/>
      <c r="J68" s="386"/>
      <c r="K68" s="65" t="s">
        <v>527</v>
      </c>
      <c r="L68" s="323"/>
      <c r="M68" s="195" t="s">
        <v>520</v>
      </c>
      <c r="N68" s="41">
        <v>1</v>
      </c>
      <c r="O68" s="41">
        <v>0</v>
      </c>
      <c r="P68" s="226">
        <f t="shared" si="9"/>
        <v>0</v>
      </c>
      <c r="Q68" s="212">
        <v>45689</v>
      </c>
      <c r="R68" s="212">
        <v>46022</v>
      </c>
      <c r="S68" s="102">
        <v>0</v>
      </c>
      <c r="T68" s="41">
        <v>978560</v>
      </c>
      <c r="U68" s="41" t="s">
        <v>528</v>
      </c>
      <c r="V68" s="41" t="s">
        <v>531</v>
      </c>
      <c r="W68" s="52" t="s">
        <v>532</v>
      </c>
      <c r="X68" s="52" t="s">
        <v>533</v>
      </c>
      <c r="Y68" s="41" t="s">
        <v>534</v>
      </c>
      <c r="Z68" s="195" t="s">
        <v>558</v>
      </c>
      <c r="AA68" s="105">
        <v>50000000</v>
      </c>
      <c r="AB68" s="41" t="s">
        <v>76</v>
      </c>
      <c r="AC68" s="41" t="s">
        <v>53</v>
      </c>
      <c r="AD68" s="41" t="s">
        <v>566</v>
      </c>
      <c r="AE68" s="293"/>
      <c r="AF68" s="293"/>
      <c r="AG68" s="293"/>
      <c r="AH68" s="323"/>
      <c r="AI68" s="293"/>
      <c r="AJ68" s="401"/>
      <c r="AK68" s="293"/>
      <c r="AL68" s="401"/>
    </row>
    <row r="69" spans="1:38" ht="50.1" customHeight="1">
      <c r="A69" s="367"/>
      <c r="B69" s="367"/>
      <c r="C69" s="353"/>
      <c r="D69" s="367"/>
      <c r="E69" s="323"/>
      <c r="F69" s="356"/>
      <c r="G69" s="355"/>
      <c r="H69" s="290"/>
      <c r="I69" s="290"/>
      <c r="J69" s="386"/>
      <c r="K69" s="65" t="s">
        <v>467</v>
      </c>
      <c r="L69" s="323"/>
      <c r="M69" s="195" t="s">
        <v>521</v>
      </c>
      <c r="N69" s="41">
        <v>2</v>
      </c>
      <c r="O69" s="41">
        <v>0</v>
      </c>
      <c r="P69" s="226">
        <f t="shared" si="9"/>
        <v>0</v>
      </c>
      <c r="Q69" s="212">
        <v>45689</v>
      </c>
      <c r="R69" s="212">
        <v>46022</v>
      </c>
      <c r="S69" s="102">
        <v>0</v>
      </c>
      <c r="T69" s="41">
        <v>978560</v>
      </c>
      <c r="U69" s="41" t="s">
        <v>528</v>
      </c>
      <c r="V69" s="41" t="s">
        <v>531</v>
      </c>
      <c r="W69" s="52" t="s">
        <v>532</v>
      </c>
      <c r="X69" s="52" t="s">
        <v>533</v>
      </c>
      <c r="Y69" s="41" t="s">
        <v>534</v>
      </c>
      <c r="Z69" s="195" t="s">
        <v>559</v>
      </c>
      <c r="AA69" s="105">
        <v>29600000</v>
      </c>
      <c r="AB69" s="41" t="s">
        <v>76</v>
      </c>
      <c r="AC69" s="41" t="s">
        <v>53</v>
      </c>
      <c r="AD69" s="41" t="s">
        <v>566</v>
      </c>
      <c r="AE69" s="294">
        <v>2713957200</v>
      </c>
      <c r="AF69" s="294">
        <v>2713957200</v>
      </c>
      <c r="AG69" s="295" t="s">
        <v>630</v>
      </c>
      <c r="AH69" s="323"/>
      <c r="AI69" s="294">
        <v>0</v>
      </c>
      <c r="AJ69" s="402">
        <f>+AI69/AE69</f>
        <v>0</v>
      </c>
      <c r="AK69" s="294">
        <v>0</v>
      </c>
      <c r="AL69" s="402">
        <f>+AK69/AE69</f>
        <v>0</v>
      </c>
    </row>
    <row r="70" spans="1:38" ht="50.1" customHeight="1">
      <c r="A70" s="367"/>
      <c r="B70" s="367" t="s">
        <v>369</v>
      </c>
      <c r="C70" s="353" t="s">
        <v>497</v>
      </c>
      <c r="D70" s="367" t="s">
        <v>299</v>
      </c>
      <c r="E70" s="323"/>
      <c r="F70" s="356"/>
      <c r="G70" s="355"/>
      <c r="H70" s="290" t="s">
        <v>468</v>
      </c>
      <c r="I70" s="292" t="s">
        <v>469</v>
      </c>
      <c r="J70" s="386">
        <v>0.4</v>
      </c>
      <c r="K70" s="52" t="s">
        <v>470</v>
      </c>
      <c r="L70" s="323"/>
      <c r="M70" s="195" t="s">
        <v>517</v>
      </c>
      <c r="N70" s="41">
        <v>2</v>
      </c>
      <c r="O70" s="41">
        <v>0</v>
      </c>
      <c r="P70" s="226">
        <f t="shared" si="9"/>
        <v>0</v>
      </c>
      <c r="Q70" s="212">
        <v>45689</v>
      </c>
      <c r="R70" s="212">
        <v>46022</v>
      </c>
      <c r="S70" s="102">
        <f t="shared" si="11"/>
        <v>333</v>
      </c>
      <c r="T70" s="41">
        <v>978560</v>
      </c>
      <c r="U70" s="41" t="s">
        <v>528</v>
      </c>
      <c r="V70" s="136" t="s">
        <v>626</v>
      </c>
      <c r="W70" s="52" t="s">
        <v>532</v>
      </c>
      <c r="X70" s="52" t="s">
        <v>533</v>
      </c>
      <c r="Y70" s="41" t="s">
        <v>534</v>
      </c>
      <c r="Z70" s="195" t="s">
        <v>560</v>
      </c>
      <c r="AA70" s="105">
        <v>80000000</v>
      </c>
      <c r="AB70" s="41" t="s">
        <v>76</v>
      </c>
      <c r="AC70" s="41" t="s">
        <v>53</v>
      </c>
      <c r="AD70" s="41" t="s">
        <v>566</v>
      </c>
      <c r="AE70" s="294"/>
      <c r="AF70" s="294"/>
      <c r="AG70" s="295"/>
      <c r="AH70" s="323"/>
      <c r="AI70" s="294"/>
      <c r="AJ70" s="402"/>
      <c r="AK70" s="294"/>
      <c r="AL70" s="402"/>
    </row>
    <row r="71" spans="1:38" ht="50.1" customHeight="1">
      <c r="A71" s="367"/>
      <c r="B71" s="367"/>
      <c r="C71" s="353"/>
      <c r="D71" s="367"/>
      <c r="E71" s="323"/>
      <c r="F71" s="356"/>
      <c r="G71" s="355"/>
      <c r="H71" s="290"/>
      <c r="I71" s="292"/>
      <c r="J71" s="386"/>
      <c r="K71" s="52" t="s">
        <v>471</v>
      </c>
      <c r="L71" s="323"/>
      <c r="M71" s="195" t="s">
        <v>517</v>
      </c>
      <c r="N71" s="41">
        <v>2</v>
      </c>
      <c r="O71" s="41">
        <v>0</v>
      </c>
      <c r="P71" s="226">
        <f t="shared" si="9"/>
        <v>0</v>
      </c>
      <c r="Q71" s="212">
        <v>45689</v>
      </c>
      <c r="R71" s="212">
        <v>46022</v>
      </c>
      <c r="S71" s="102">
        <f t="shared" si="11"/>
        <v>333</v>
      </c>
      <c r="T71" s="41">
        <v>978560</v>
      </c>
      <c r="U71" s="41" t="s">
        <v>528</v>
      </c>
      <c r="V71" s="136" t="s">
        <v>626</v>
      </c>
      <c r="W71" s="52" t="s">
        <v>532</v>
      </c>
      <c r="X71" s="52" t="s">
        <v>533</v>
      </c>
      <c r="Y71" s="41" t="s">
        <v>534</v>
      </c>
      <c r="Z71" s="195" t="s">
        <v>561</v>
      </c>
      <c r="AA71" s="105">
        <v>33600000</v>
      </c>
      <c r="AB71" s="41" t="s">
        <v>76</v>
      </c>
      <c r="AC71" s="41" t="s">
        <v>53</v>
      </c>
      <c r="AD71" s="41" t="s">
        <v>566</v>
      </c>
      <c r="AE71" s="294"/>
      <c r="AF71" s="294"/>
      <c r="AG71" s="295"/>
      <c r="AH71" s="323"/>
      <c r="AI71" s="294"/>
      <c r="AJ71" s="402"/>
      <c r="AK71" s="294"/>
      <c r="AL71" s="402"/>
    </row>
    <row r="72" spans="1:38" ht="50.1" customHeight="1">
      <c r="A72" s="367"/>
      <c r="B72" s="367"/>
      <c r="C72" s="353"/>
      <c r="D72" s="367"/>
      <c r="E72" s="323"/>
      <c r="F72" s="356"/>
      <c r="G72" s="355"/>
      <c r="H72" s="290"/>
      <c r="I72" s="292"/>
      <c r="J72" s="386"/>
      <c r="K72" s="52" t="s">
        <v>472</v>
      </c>
      <c r="L72" s="323"/>
      <c r="M72" s="195" t="s">
        <v>517</v>
      </c>
      <c r="N72" s="41">
        <v>2</v>
      </c>
      <c r="O72" s="41">
        <v>0</v>
      </c>
      <c r="P72" s="226">
        <f t="shared" si="9"/>
        <v>0</v>
      </c>
      <c r="Q72" s="212">
        <v>45689</v>
      </c>
      <c r="R72" s="212">
        <v>46022</v>
      </c>
      <c r="S72" s="102">
        <f t="shared" si="11"/>
        <v>333</v>
      </c>
      <c r="T72" s="41">
        <v>978560</v>
      </c>
      <c r="U72" s="41" t="s">
        <v>528</v>
      </c>
      <c r="V72" s="136" t="s">
        <v>626</v>
      </c>
      <c r="W72" s="52" t="s">
        <v>532</v>
      </c>
      <c r="X72" s="52" t="s">
        <v>533</v>
      </c>
      <c r="Y72" s="41" t="s">
        <v>534</v>
      </c>
      <c r="Z72" s="195" t="s">
        <v>562</v>
      </c>
      <c r="AA72" s="105">
        <v>96000000</v>
      </c>
      <c r="AB72" s="41" t="s">
        <v>76</v>
      </c>
      <c r="AC72" s="41" t="s">
        <v>53</v>
      </c>
      <c r="AD72" s="41" t="s">
        <v>566</v>
      </c>
      <c r="AE72" s="294"/>
      <c r="AF72" s="294"/>
      <c r="AG72" s="295"/>
      <c r="AH72" s="323"/>
      <c r="AI72" s="294"/>
      <c r="AJ72" s="402"/>
      <c r="AK72" s="294"/>
      <c r="AL72" s="402"/>
    </row>
    <row r="73" spans="1:38" ht="50.1" customHeight="1">
      <c r="A73" s="164"/>
      <c r="B73" s="164"/>
      <c r="C73" s="204"/>
      <c r="D73" s="330" t="s">
        <v>673</v>
      </c>
      <c r="E73" s="331"/>
      <c r="F73" s="331"/>
      <c r="G73" s="331"/>
      <c r="H73" s="331"/>
      <c r="I73" s="331"/>
      <c r="J73" s="331"/>
      <c r="K73" s="331"/>
      <c r="L73" s="331"/>
      <c r="M73" s="331"/>
      <c r="N73" s="331"/>
      <c r="O73" s="332"/>
      <c r="P73" s="227">
        <f>+AVERAGE(P61:P72)</f>
        <v>0</v>
      </c>
      <c r="Q73" s="217"/>
      <c r="R73" s="217"/>
      <c r="S73" s="187"/>
      <c r="T73" s="185"/>
      <c r="U73" s="185"/>
      <c r="V73" s="218"/>
      <c r="W73" s="186"/>
      <c r="X73" s="186"/>
      <c r="Y73" s="185"/>
      <c r="Z73" s="189"/>
      <c r="AA73" s="190"/>
      <c r="AB73" s="185"/>
      <c r="AC73" s="185"/>
      <c r="AD73" s="185"/>
      <c r="AE73" s="231">
        <f>+AE61+AE65+AE69</f>
        <v>6418878612</v>
      </c>
      <c r="AF73" s="231">
        <f>+AF61+AF65+AF69</f>
        <v>6418878612</v>
      </c>
      <c r="AG73" s="220"/>
      <c r="AH73" s="189"/>
      <c r="AI73" s="231">
        <f>+AI61+AI65+AI69</f>
        <v>0</v>
      </c>
      <c r="AJ73" s="232">
        <f>+AI73/AE73</f>
        <v>0</v>
      </c>
      <c r="AK73" s="231">
        <f>+AK61+AK65+AK69</f>
        <v>0</v>
      </c>
      <c r="AL73" s="232">
        <f>+AK73/AE73</f>
        <v>0</v>
      </c>
    </row>
    <row r="74" spans="1:38" ht="50.1" customHeight="1">
      <c r="A74" s="335" t="s">
        <v>239</v>
      </c>
      <c r="B74" s="335" t="s">
        <v>229</v>
      </c>
      <c r="C74" s="369" t="s">
        <v>492</v>
      </c>
      <c r="D74" s="335" t="s">
        <v>241</v>
      </c>
      <c r="E74" s="368" t="s">
        <v>378</v>
      </c>
      <c r="F74" s="348">
        <v>2024130010090</v>
      </c>
      <c r="G74" s="349" t="s">
        <v>394</v>
      </c>
      <c r="H74" s="323" t="s">
        <v>394</v>
      </c>
      <c r="I74" s="323" t="s">
        <v>473</v>
      </c>
      <c r="J74" s="289">
        <v>1</v>
      </c>
      <c r="K74" s="65" t="s">
        <v>474</v>
      </c>
      <c r="L74" s="335" t="s">
        <v>321</v>
      </c>
      <c r="M74" s="100" t="s">
        <v>621</v>
      </c>
      <c r="N74" s="100">
        <v>4</v>
      </c>
      <c r="O74" s="100">
        <v>0</v>
      </c>
      <c r="P74" s="226">
        <f t="shared" si="9"/>
        <v>0</v>
      </c>
      <c r="Q74" s="212">
        <v>45689</v>
      </c>
      <c r="R74" s="212">
        <v>46022</v>
      </c>
      <c r="S74" s="102">
        <f>+R74-Q74</f>
        <v>333</v>
      </c>
      <c r="T74" s="41">
        <v>978560</v>
      </c>
      <c r="U74" s="41" t="s">
        <v>528</v>
      </c>
      <c r="V74" s="136" t="s">
        <v>626</v>
      </c>
      <c r="W74" s="52" t="s">
        <v>532</v>
      </c>
      <c r="X74" s="52" t="s">
        <v>533</v>
      </c>
      <c r="Y74" s="41" t="s">
        <v>534</v>
      </c>
      <c r="Z74" s="51"/>
      <c r="AA74" s="51"/>
      <c r="AB74" s="51"/>
      <c r="AC74" s="51"/>
      <c r="AD74" s="51"/>
      <c r="AE74" s="293">
        <v>1</v>
      </c>
      <c r="AF74" s="293">
        <v>1</v>
      </c>
      <c r="AG74" s="295" t="s">
        <v>627</v>
      </c>
      <c r="AH74" s="335" t="s">
        <v>687</v>
      </c>
      <c r="AI74" s="293">
        <v>0</v>
      </c>
      <c r="AJ74" s="293">
        <f>+AI74/AF74</f>
        <v>0</v>
      </c>
      <c r="AK74" s="293">
        <v>0</v>
      </c>
      <c r="AL74" s="293">
        <f>+AK74/AF74</f>
        <v>0</v>
      </c>
    </row>
    <row r="75" spans="1:38" ht="50.1" customHeight="1">
      <c r="A75" s="335"/>
      <c r="B75" s="335"/>
      <c r="C75" s="353"/>
      <c r="D75" s="335"/>
      <c r="E75" s="335"/>
      <c r="F75" s="348"/>
      <c r="G75" s="349"/>
      <c r="H75" s="323"/>
      <c r="I75" s="323"/>
      <c r="J75" s="289"/>
      <c r="K75" s="65" t="s">
        <v>475</v>
      </c>
      <c r="L75" s="335"/>
      <c r="M75" s="100" t="s">
        <v>622</v>
      </c>
      <c r="N75" s="100">
        <v>4</v>
      </c>
      <c r="O75" s="100">
        <v>0</v>
      </c>
      <c r="P75" s="226">
        <f t="shared" si="9"/>
        <v>0</v>
      </c>
      <c r="Q75" s="212">
        <v>45689</v>
      </c>
      <c r="R75" s="212">
        <v>46022</v>
      </c>
      <c r="S75" s="102">
        <f>+R75-Q75</f>
        <v>333</v>
      </c>
      <c r="T75" s="41">
        <v>978560</v>
      </c>
      <c r="U75" s="41" t="s">
        <v>528</v>
      </c>
      <c r="V75" s="136" t="s">
        <v>626</v>
      </c>
      <c r="W75" s="52" t="s">
        <v>532</v>
      </c>
      <c r="X75" s="52" t="s">
        <v>533</v>
      </c>
      <c r="Y75" s="41" t="s">
        <v>534</v>
      </c>
      <c r="Z75" s="51"/>
      <c r="AA75" s="51"/>
      <c r="AB75" s="51"/>
      <c r="AC75" s="51"/>
      <c r="AD75" s="51"/>
      <c r="AE75" s="293"/>
      <c r="AF75" s="293"/>
      <c r="AG75" s="295"/>
      <c r="AH75" s="335"/>
      <c r="AI75" s="293"/>
      <c r="AJ75" s="293"/>
      <c r="AK75" s="293"/>
      <c r="AL75" s="293"/>
    </row>
    <row r="76" spans="1:38" ht="50.1" customHeight="1">
      <c r="A76" s="165"/>
      <c r="B76" s="165"/>
      <c r="C76" s="204"/>
      <c r="D76" s="330" t="s">
        <v>674</v>
      </c>
      <c r="E76" s="331"/>
      <c r="F76" s="331"/>
      <c r="G76" s="331"/>
      <c r="H76" s="331"/>
      <c r="I76" s="331"/>
      <c r="J76" s="331"/>
      <c r="K76" s="331"/>
      <c r="L76" s="331"/>
      <c r="M76" s="331"/>
      <c r="N76" s="331"/>
      <c r="O76" s="332"/>
      <c r="P76" s="227">
        <f>+AVERAGE(P74:P75)</f>
        <v>0</v>
      </c>
      <c r="Q76" s="217"/>
      <c r="R76" s="217"/>
      <c r="S76" s="187"/>
      <c r="T76" s="185"/>
      <c r="U76" s="185"/>
      <c r="V76" s="218"/>
      <c r="W76" s="186"/>
      <c r="X76" s="186"/>
      <c r="Y76" s="185"/>
      <c r="Z76" s="192"/>
      <c r="AA76" s="192"/>
      <c r="AB76" s="192"/>
      <c r="AC76" s="192"/>
      <c r="AD76" s="192"/>
      <c r="AE76" s="231">
        <f>+AE74</f>
        <v>1</v>
      </c>
      <c r="AF76" s="231">
        <f>+AF74</f>
        <v>1</v>
      </c>
      <c r="AG76" s="220"/>
      <c r="AH76" s="189"/>
      <c r="AI76" s="231">
        <f>+AI64+AI68+AI72</f>
        <v>0</v>
      </c>
      <c r="AJ76" s="232">
        <f>+AI76/AE76</f>
        <v>0</v>
      </c>
      <c r="AK76" s="231">
        <f>+AK64+AK68+AK72</f>
        <v>0</v>
      </c>
      <c r="AL76" s="232">
        <f>+AK76/AE76</f>
        <v>0</v>
      </c>
    </row>
    <row r="77" spans="1:38" ht="50.1" customHeight="1">
      <c r="A77" s="371" t="s">
        <v>291</v>
      </c>
      <c r="B77" s="373" t="s">
        <v>280</v>
      </c>
      <c r="C77" s="353" t="s">
        <v>496</v>
      </c>
      <c r="D77" s="335" t="s">
        <v>287</v>
      </c>
      <c r="E77" s="323" t="s">
        <v>600</v>
      </c>
      <c r="F77" s="348">
        <v>2024130010093</v>
      </c>
      <c r="G77" s="349" t="s">
        <v>481</v>
      </c>
      <c r="H77" s="290" t="s">
        <v>476</v>
      </c>
      <c r="I77" s="290" t="s">
        <v>477</v>
      </c>
      <c r="J77" s="289">
        <v>0.3</v>
      </c>
      <c r="K77" s="64" t="s">
        <v>482</v>
      </c>
      <c r="L77" s="323" t="s">
        <v>321</v>
      </c>
      <c r="M77" s="195" t="s">
        <v>517</v>
      </c>
      <c r="N77" s="41">
        <v>4</v>
      </c>
      <c r="O77" s="41">
        <v>0</v>
      </c>
      <c r="P77" s="226">
        <f t="shared" si="9"/>
        <v>0</v>
      </c>
      <c r="Q77" s="212">
        <v>45689</v>
      </c>
      <c r="R77" s="212">
        <v>46022</v>
      </c>
      <c r="S77" s="102">
        <v>0</v>
      </c>
      <c r="T77" s="41">
        <v>978560</v>
      </c>
      <c r="U77" s="41" t="s">
        <v>528</v>
      </c>
      <c r="V77" s="41" t="s">
        <v>531</v>
      </c>
      <c r="W77" s="52" t="s">
        <v>532</v>
      </c>
      <c r="X77" s="52" t="s">
        <v>533</v>
      </c>
      <c r="Y77" s="41" t="s">
        <v>534</v>
      </c>
      <c r="Z77" s="197" t="s">
        <v>563</v>
      </c>
      <c r="AA77" s="107">
        <v>350000000</v>
      </c>
      <c r="AB77" s="41" t="s">
        <v>76</v>
      </c>
      <c r="AC77" s="41" t="s">
        <v>53</v>
      </c>
      <c r="AD77" s="41" t="s">
        <v>566</v>
      </c>
      <c r="AE77" s="293">
        <v>22668035</v>
      </c>
      <c r="AF77" s="293">
        <v>22668035</v>
      </c>
      <c r="AG77" s="295" t="s">
        <v>635</v>
      </c>
      <c r="AH77" s="323" t="s">
        <v>682</v>
      </c>
      <c r="AI77" s="293">
        <v>0</v>
      </c>
      <c r="AJ77" s="401">
        <f>+AI77/AF77</f>
        <v>0</v>
      </c>
      <c r="AK77" s="293">
        <v>0</v>
      </c>
      <c r="AL77" s="401">
        <f>+AK77/AF77</f>
        <v>0</v>
      </c>
    </row>
    <row r="78" spans="1:38" ht="50.1" customHeight="1">
      <c r="A78" s="371"/>
      <c r="B78" s="335"/>
      <c r="C78" s="353"/>
      <c r="D78" s="335"/>
      <c r="E78" s="323"/>
      <c r="F78" s="348"/>
      <c r="G78" s="349"/>
      <c r="H78" s="290"/>
      <c r="I78" s="290"/>
      <c r="J78" s="289"/>
      <c r="K78" s="63" t="s">
        <v>483</v>
      </c>
      <c r="L78" s="323"/>
      <c r="M78" s="195" t="s">
        <v>517</v>
      </c>
      <c r="N78" s="41">
        <v>4</v>
      </c>
      <c r="O78" s="41">
        <v>0</v>
      </c>
      <c r="P78" s="226">
        <f t="shared" si="9"/>
        <v>0</v>
      </c>
      <c r="Q78" s="212">
        <v>45689</v>
      </c>
      <c r="R78" s="212">
        <v>46022</v>
      </c>
      <c r="S78" s="102">
        <v>0</v>
      </c>
      <c r="T78" s="41">
        <v>978560</v>
      </c>
      <c r="U78" s="41" t="s">
        <v>528</v>
      </c>
      <c r="V78" s="41" t="s">
        <v>531</v>
      </c>
      <c r="W78" s="52" t="s">
        <v>532</v>
      </c>
      <c r="X78" s="52" t="s">
        <v>533</v>
      </c>
      <c r="Y78" s="41" t="s">
        <v>534</v>
      </c>
      <c r="Z78" s="197" t="s">
        <v>546</v>
      </c>
      <c r="AA78" s="107">
        <v>48000000</v>
      </c>
      <c r="AB78" s="41" t="s">
        <v>76</v>
      </c>
      <c r="AC78" s="41" t="s">
        <v>53</v>
      </c>
      <c r="AD78" s="41" t="s">
        <v>566</v>
      </c>
      <c r="AE78" s="293"/>
      <c r="AF78" s="293"/>
      <c r="AG78" s="295"/>
      <c r="AH78" s="323"/>
      <c r="AI78" s="293"/>
      <c r="AJ78" s="401"/>
      <c r="AK78" s="293"/>
      <c r="AL78" s="401"/>
    </row>
    <row r="79" spans="1:38" ht="50.1" customHeight="1">
      <c r="A79" s="371" t="s">
        <v>288</v>
      </c>
      <c r="B79" s="335"/>
      <c r="C79" s="353"/>
      <c r="D79" s="335"/>
      <c r="E79" s="323"/>
      <c r="F79" s="348"/>
      <c r="G79" s="349" t="s">
        <v>290</v>
      </c>
      <c r="H79" s="290"/>
      <c r="I79" s="290" t="s">
        <v>478</v>
      </c>
      <c r="J79" s="289">
        <v>0.7</v>
      </c>
      <c r="K79" s="64" t="s">
        <v>623</v>
      </c>
      <c r="L79" s="323"/>
      <c r="M79" s="195" t="s">
        <v>517</v>
      </c>
      <c r="N79" s="41">
        <v>4</v>
      </c>
      <c r="O79" s="41">
        <v>0</v>
      </c>
      <c r="P79" s="226">
        <f t="shared" si="9"/>
        <v>0</v>
      </c>
      <c r="Q79" s="212">
        <v>45689</v>
      </c>
      <c r="R79" s="212">
        <v>46022</v>
      </c>
      <c r="S79" s="102">
        <f t="shared" ref="S79:S85" si="12">+R79-Q79</f>
        <v>333</v>
      </c>
      <c r="T79" s="41">
        <v>978560</v>
      </c>
      <c r="U79" s="41" t="s">
        <v>528</v>
      </c>
      <c r="V79" s="41" t="s">
        <v>531</v>
      </c>
      <c r="W79" s="52" t="s">
        <v>532</v>
      </c>
      <c r="X79" s="52" t="s">
        <v>533</v>
      </c>
      <c r="Y79" s="41" t="s">
        <v>534</v>
      </c>
      <c r="Z79" s="197" t="s">
        <v>564</v>
      </c>
      <c r="AA79" s="107">
        <v>48000000</v>
      </c>
      <c r="AB79" s="41" t="s">
        <v>76</v>
      </c>
      <c r="AC79" s="41" t="s">
        <v>53</v>
      </c>
      <c r="AD79" s="41" t="s">
        <v>566</v>
      </c>
      <c r="AE79" s="293"/>
      <c r="AF79" s="293"/>
      <c r="AG79" s="295"/>
      <c r="AH79" s="323"/>
      <c r="AI79" s="293"/>
      <c r="AJ79" s="401"/>
      <c r="AK79" s="293"/>
      <c r="AL79" s="401"/>
    </row>
    <row r="80" spans="1:38" ht="50.1" customHeight="1">
      <c r="A80" s="371"/>
      <c r="B80" s="335"/>
      <c r="C80" s="353"/>
      <c r="D80" s="335"/>
      <c r="E80" s="323"/>
      <c r="F80" s="348"/>
      <c r="G80" s="349"/>
      <c r="H80" s="290"/>
      <c r="I80" s="290"/>
      <c r="J80" s="289"/>
      <c r="K80" s="64" t="s">
        <v>479</v>
      </c>
      <c r="L80" s="323"/>
      <c r="M80" s="195" t="s">
        <v>517</v>
      </c>
      <c r="N80" s="41">
        <v>4</v>
      </c>
      <c r="O80" s="41">
        <v>1</v>
      </c>
      <c r="P80" s="226">
        <f t="shared" si="9"/>
        <v>0.25</v>
      </c>
      <c r="Q80" s="212">
        <v>45689</v>
      </c>
      <c r="R80" s="212">
        <v>46022</v>
      </c>
      <c r="S80" s="102">
        <f t="shared" si="12"/>
        <v>333</v>
      </c>
      <c r="T80" s="41">
        <v>978560</v>
      </c>
      <c r="U80" s="41" t="s">
        <v>528</v>
      </c>
      <c r="V80" s="41" t="s">
        <v>531</v>
      </c>
      <c r="W80" s="52" t="s">
        <v>532</v>
      </c>
      <c r="X80" s="52" t="s">
        <v>533</v>
      </c>
      <c r="Y80" s="41" t="s">
        <v>534</v>
      </c>
      <c r="Z80" s="197"/>
      <c r="AA80" s="107"/>
      <c r="AB80" s="41" t="s">
        <v>76</v>
      </c>
      <c r="AC80" s="41" t="s">
        <v>53</v>
      </c>
      <c r="AD80" s="41" t="s">
        <v>566</v>
      </c>
      <c r="AE80" s="293"/>
      <c r="AF80" s="293">
        <v>1240906946.5599999</v>
      </c>
      <c r="AG80" s="295" t="s">
        <v>628</v>
      </c>
      <c r="AH80" s="323"/>
      <c r="AI80" s="293">
        <v>0</v>
      </c>
      <c r="AJ80" s="401">
        <f>+AI80/AF80</f>
        <v>0</v>
      </c>
      <c r="AK80" s="293">
        <v>0</v>
      </c>
      <c r="AL80" s="401">
        <f>+AK80/AF80</f>
        <v>0</v>
      </c>
    </row>
    <row r="81" spans="1:38" ht="50.1" customHeight="1">
      <c r="A81" s="371"/>
      <c r="B81" s="335"/>
      <c r="C81" s="353"/>
      <c r="D81" s="335"/>
      <c r="E81" s="323"/>
      <c r="F81" s="348"/>
      <c r="G81" s="349"/>
      <c r="H81" s="290"/>
      <c r="I81" s="290"/>
      <c r="J81" s="289"/>
      <c r="K81" s="64" t="s">
        <v>480</v>
      </c>
      <c r="L81" s="323"/>
      <c r="M81" s="195" t="s">
        <v>624</v>
      </c>
      <c r="N81" s="41">
        <v>4</v>
      </c>
      <c r="O81" s="41">
        <v>1</v>
      </c>
      <c r="P81" s="226">
        <f t="shared" si="9"/>
        <v>0.25</v>
      </c>
      <c r="Q81" s="212">
        <v>45689</v>
      </c>
      <c r="R81" s="212">
        <v>46022</v>
      </c>
      <c r="S81" s="102">
        <f t="shared" si="12"/>
        <v>333</v>
      </c>
      <c r="T81" s="41">
        <v>978560</v>
      </c>
      <c r="U81" s="41" t="s">
        <v>528</v>
      </c>
      <c r="V81" s="41" t="s">
        <v>531</v>
      </c>
      <c r="W81" s="52" t="s">
        <v>532</v>
      </c>
      <c r="X81" s="52" t="s">
        <v>533</v>
      </c>
      <c r="Y81" s="41" t="s">
        <v>534</v>
      </c>
      <c r="Z81" s="197" t="s">
        <v>565</v>
      </c>
      <c r="AA81" s="107">
        <v>254000000</v>
      </c>
      <c r="AB81" s="41" t="s">
        <v>76</v>
      </c>
      <c r="AC81" s="41" t="s">
        <v>53</v>
      </c>
      <c r="AD81" s="41" t="s">
        <v>566</v>
      </c>
      <c r="AE81" s="293"/>
      <c r="AF81" s="293"/>
      <c r="AG81" s="295"/>
      <c r="AH81" s="323"/>
      <c r="AI81" s="293"/>
      <c r="AJ81" s="401"/>
      <c r="AK81" s="293"/>
      <c r="AL81" s="401"/>
    </row>
    <row r="82" spans="1:38" ht="50.1" customHeight="1">
      <c r="A82" s="163"/>
      <c r="B82" s="165"/>
      <c r="C82" s="204"/>
      <c r="D82" s="330" t="s">
        <v>675</v>
      </c>
      <c r="E82" s="331"/>
      <c r="F82" s="331"/>
      <c r="G82" s="331"/>
      <c r="H82" s="331"/>
      <c r="I82" s="331"/>
      <c r="J82" s="331"/>
      <c r="K82" s="331"/>
      <c r="L82" s="331"/>
      <c r="M82" s="331"/>
      <c r="N82" s="331"/>
      <c r="O82" s="332"/>
      <c r="P82" s="227">
        <f>+AVERAGE(P77:P81)</f>
        <v>0.1</v>
      </c>
      <c r="Q82" s="217"/>
      <c r="R82" s="217"/>
      <c r="S82" s="187"/>
      <c r="T82" s="185"/>
      <c r="U82" s="185"/>
      <c r="V82" s="185"/>
      <c r="W82" s="186"/>
      <c r="X82" s="186"/>
      <c r="Y82" s="185"/>
      <c r="Z82" s="191"/>
      <c r="AA82" s="194"/>
      <c r="AB82" s="185"/>
      <c r="AC82" s="185"/>
      <c r="AD82" s="185"/>
      <c r="AE82" s="231">
        <f>+AE77+AE80</f>
        <v>22668035</v>
      </c>
      <c r="AF82" s="231">
        <f>+AF77+AF80</f>
        <v>1263574981.5599999</v>
      </c>
      <c r="AG82" s="220"/>
      <c r="AH82" s="189"/>
      <c r="AI82" s="231">
        <f>+AI77+AI80</f>
        <v>0</v>
      </c>
      <c r="AJ82" s="232">
        <f>+AI82/AE82</f>
        <v>0</v>
      </c>
      <c r="AK82" s="231">
        <f>+AK77+AK80</f>
        <v>0</v>
      </c>
      <c r="AL82" s="232">
        <f>+AK82/AE82</f>
        <v>0</v>
      </c>
    </row>
    <row r="83" spans="1:38" ht="50.1" customHeight="1">
      <c r="A83" s="372" t="s">
        <v>291</v>
      </c>
      <c r="B83" s="368" t="s">
        <v>275</v>
      </c>
      <c r="C83" s="353" t="s">
        <v>495</v>
      </c>
      <c r="D83" s="368" t="s">
        <v>283</v>
      </c>
      <c r="E83" s="323" t="s">
        <v>385</v>
      </c>
      <c r="F83" s="370">
        <v>2024130010097</v>
      </c>
      <c r="G83" s="384" t="s">
        <v>633</v>
      </c>
      <c r="H83" s="290" t="s">
        <v>634</v>
      </c>
      <c r="I83" s="290" t="s">
        <v>633</v>
      </c>
      <c r="J83" s="289">
        <v>1</v>
      </c>
      <c r="K83" s="66" t="s">
        <v>484</v>
      </c>
      <c r="L83" s="323" t="s">
        <v>321</v>
      </c>
      <c r="M83" s="195" t="s">
        <v>522</v>
      </c>
      <c r="N83" s="41">
        <v>2</v>
      </c>
      <c r="O83" s="41">
        <v>0</v>
      </c>
      <c r="P83" s="226">
        <f t="shared" si="9"/>
        <v>0</v>
      </c>
      <c r="Q83" s="212">
        <v>45689</v>
      </c>
      <c r="R83" s="212">
        <v>46022</v>
      </c>
      <c r="S83" s="102">
        <v>0</v>
      </c>
      <c r="T83" s="41">
        <v>978560</v>
      </c>
      <c r="U83" s="41" t="s">
        <v>528</v>
      </c>
      <c r="V83" s="41" t="s">
        <v>531</v>
      </c>
      <c r="W83" s="52" t="s">
        <v>532</v>
      </c>
      <c r="X83" s="52" t="s">
        <v>533</v>
      </c>
      <c r="Y83" s="41" t="s">
        <v>534</v>
      </c>
      <c r="Z83" s="197"/>
      <c r="AA83" s="107">
        <v>0</v>
      </c>
      <c r="AB83" s="41" t="s">
        <v>76</v>
      </c>
      <c r="AC83" s="41" t="s">
        <v>53</v>
      </c>
      <c r="AD83" s="41" t="s">
        <v>566</v>
      </c>
      <c r="AE83" s="293">
        <v>1400000000</v>
      </c>
      <c r="AF83" s="293">
        <v>1400000000</v>
      </c>
      <c r="AG83" s="295" t="s">
        <v>628</v>
      </c>
      <c r="AH83" s="323" t="s">
        <v>680</v>
      </c>
      <c r="AI83" s="293">
        <v>0</v>
      </c>
      <c r="AJ83" s="401">
        <f>+AI83/AE83</f>
        <v>0</v>
      </c>
      <c r="AK83" s="293">
        <v>0</v>
      </c>
      <c r="AL83" s="401">
        <f>+AK83/AE83</f>
        <v>0</v>
      </c>
    </row>
    <row r="84" spans="1:38" ht="50.1" customHeight="1">
      <c r="A84" s="371"/>
      <c r="B84" s="367"/>
      <c r="C84" s="353"/>
      <c r="D84" s="367"/>
      <c r="E84" s="323"/>
      <c r="F84" s="370"/>
      <c r="G84" s="384"/>
      <c r="H84" s="290"/>
      <c r="I84" s="290"/>
      <c r="J84" s="289"/>
      <c r="K84" s="66" t="s">
        <v>485</v>
      </c>
      <c r="L84" s="323"/>
      <c r="M84" s="195" t="s">
        <v>517</v>
      </c>
      <c r="N84" s="41">
        <v>4</v>
      </c>
      <c r="O84" s="41">
        <v>0</v>
      </c>
      <c r="P84" s="226">
        <f t="shared" si="9"/>
        <v>0</v>
      </c>
      <c r="Q84" s="212">
        <v>45689</v>
      </c>
      <c r="R84" s="212">
        <v>46022</v>
      </c>
      <c r="S84" s="102">
        <f t="shared" si="12"/>
        <v>333</v>
      </c>
      <c r="T84" s="41">
        <v>978560</v>
      </c>
      <c r="U84" s="41" t="s">
        <v>528</v>
      </c>
      <c r="V84" s="41" t="s">
        <v>531</v>
      </c>
      <c r="W84" s="52" t="s">
        <v>532</v>
      </c>
      <c r="X84" s="52" t="s">
        <v>533</v>
      </c>
      <c r="Y84" s="41" t="s">
        <v>534</v>
      </c>
      <c r="Z84" s="104" t="s">
        <v>537</v>
      </c>
      <c r="AA84" s="107">
        <v>300000000</v>
      </c>
      <c r="AB84" s="41" t="s">
        <v>76</v>
      </c>
      <c r="AC84" s="41" t="s">
        <v>53</v>
      </c>
      <c r="AD84" s="41" t="s">
        <v>566</v>
      </c>
      <c r="AE84" s="293"/>
      <c r="AF84" s="293"/>
      <c r="AG84" s="295"/>
      <c r="AH84" s="323"/>
      <c r="AI84" s="293"/>
      <c r="AJ84" s="401"/>
      <c r="AK84" s="293"/>
      <c r="AL84" s="401"/>
    </row>
    <row r="85" spans="1:38" ht="50.1" customHeight="1">
      <c r="A85" s="371"/>
      <c r="B85" s="367"/>
      <c r="C85" s="353"/>
      <c r="D85" s="367"/>
      <c r="E85" s="323"/>
      <c r="F85" s="370"/>
      <c r="G85" s="384"/>
      <c r="H85" s="290"/>
      <c r="I85" s="290"/>
      <c r="J85" s="289"/>
      <c r="K85" s="66" t="s">
        <v>486</v>
      </c>
      <c r="L85" s="323"/>
      <c r="M85" s="195" t="s">
        <v>517</v>
      </c>
      <c r="N85" s="41">
        <v>4</v>
      </c>
      <c r="O85" s="41">
        <v>0</v>
      </c>
      <c r="P85" s="226">
        <f t="shared" si="9"/>
        <v>0</v>
      </c>
      <c r="Q85" s="212">
        <v>45689</v>
      </c>
      <c r="R85" s="212">
        <v>46022</v>
      </c>
      <c r="S85" s="102">
        <f t="shared" si="12"/>
        <v>333</v>
      </c>
      <c r="T85" s="41">
        <v>978560</v>
      </c>
      <c r="U85" s="41" t="s">
        <v>528</v>
      </c>
      <c r="V85" s="41" t="s">
        <v>531</v>
      </c>
      <c r="W85" s="52" t="s">
        <v>532</v>
      </c>
      <c r="X85" s="52" t="s">
        <v>533</v>
      </c>
      <c r="Y85" s="41" t="s">
        <v>534</v>
      </c>
      <c r="Z85" s="47" t="s">
        <v>538</v>
      </c>
      <c r="AA85" s="107">
        <v>300000000</v>
      </c>
      <c r="AB85" s="41" t="s">
        <v>76</v>
      </c>
      <c r="AC85" s="41" t="s">
        <v>53</v>
      </c>
      <c r="AD85" s="41" t="s">
        <v>566</v>
      </c>
      <c r="AE85" s="293"/>
      <c r="AF85" s="293"/>
      <c r="AG85" s="295"/>
      <c r="AH85" s="323"/>
      <c r="AI85" s="293"/>
      <c r="AJ85" s="401"/>
      <c r="AK85" s="293"/>
      <c r="AL85" s="401"/>
    </row>
    <row r="86" spans="1:38" ht="37.5" customHeight="1">
      <c r="B86" s="67"/>
      <c r="D86" s="376" t="s">
        <v>676</v>
      </c>
      <c r="E86" s="377"/>
      <c r="F86" s="377"/>
      <c r="G86" s="377"/>
      <c r="H86" s="377"/>
      <c r="I86" s="377"/>
      <c r="J86" s="377"/>
      <c r="K86" s="377"/>
      <c r="L86" s="377"/>
      <c r="M86" s="377"/>
      <c r="N86" s="377"/>
      <c r="O86" s="378"/>
      <c r="P86" s="227">
        <f>+AVERAGE(P83:P85)</f>
        <v>0</v>
      </c>
      <c r="Q86" s="225"/>
      <c r="R86" s="225"/>
      <c r="S86" s="225"/>
      <c r="T86" s="225"/>
      <c r="U86" s="225"/>
      <c r="V86" s="225"/>
      <c r="W86" s="225"/>
      <c r="X86" s="225"/>
      <c r="Y86" s="225"/>
      <c r="Z86" s="225"/>
      <c r="AA86" s="225"/>
      <c r="AB86" s="225"/>
      <c r="AC86" s="225"/>
      <c r="AD86" s="225"/>
      <c r="AE86" s="231">
        <f>+AE83</f>
        <v>1400000000</v>
      </c>
      <c r="AF86" s="231">
        <f>+AF83</f>
        <v>1400000000</v>
      </c>
      <c r="AG86" s="225"/>
      <c r="AH86" s="225"/>
      <c r="AI86" s="231">
        <f t="shared" ref="AI86:AL86" si="13">+AI83</f>
        <v>0</v>
      </c>
      <c r="AJ86" s="232">
        <f t="shared" si="13"/>
        <v>0</v>
      </c>
      <c r="AK86" s="231">
        <f t="shared" si="13"/>
        <v>0</v>
      </c>
      <c r="AL86" s="232">
        <f t="shared" si="13"/>
        <v>0</v>
      </c>
    </row>
    <row r="87" spans="1:38">
      <c r="Q87" s="103"/>
      <c r="AF87" s="154"/>
      <c r="AH87" s="153"/>
    </row>
    <row r="88" spans="1:38" ht="47.25" customHeight="1">
      <c r="P88" s="227">
        <f>+(P20+P25+P31+P37+P42+P47+P52+P60+P73+P76+P82+P86)/12</f>
        <v>0.12191648629148631</v>
      </c>
      <c r="Q88" s="103"/>
      <c r="AE88" s="233">
        <f>+AE20+AE25+AE31+AE37+AE42+AE47+AE52+AE60+AE73+AE76+AE82+AE86</f>
        <v>12733972872</v>
      </c>
      <c r="AF88" s="233">
        <f>+AF20+AF25+AF31+AF37+AF42+AF47+AF52+AF60+AF73+AF76+AF82+AF86</f>
        <v>14241128491</v>
      </c>
      <c r="AG88" s="155"/>
      <c r="AH88" s="155"/>
      <c r="AI88" s="233">
        <f>+AI20+AI25+AI31+AI37+AI42+AI47+AI52+AI60+AI73+AI76+AI82+AI86</f>
        <v>2999999999</v>
      </c>
      <c r="AJ88" s="234">
        <f>+AI88/AF88</f>
        <v>0.21065746305820618</v>
      </c>
      <c r="AK88" s="233">
        <f>+AK20+AK25+AK31+AK37+AK42+AK47+AK52+AK60+AK73+AK76+AK82+AK86</f>
        <v>894999999</v>
      </c>
      <c r="AL88" s="234">
        <f>+AK88/AF88</f>
        <v>6.2846143096427734E-2</v>
      </c>
    </row>
    <row r="89" spans="1:38">
      <c r="Q89" s="103"/>
    </row>
    <row r="90" spans="1:38">
      <c r="Q90" s="103"/>
    </row>
  </sheetData>
  <autoFilter ref="A8:AI85"/>
  <mergeCells count="319">
    <mergeCell ref="AI32:AI36"/>
    <mergeCell ref="AJ32:AJ36"/>
    <mergeCell ref="AK32:AK36"/>
    <mergeCell ref="AL32:AL36"/>
    <mergeCell ref="AI48:AI51"/>
    <mergeCell ref="AJ48:AJ51"/>
    <mergeCell ref="AK48:AK51"/>
    <mergeCell ref="AL48:AL51"/>
    <mergeCell ref="AI53:AI59"/>
    <mergeCell ref="AJ53:AJ59"/>
    <mergeCell ref="AK53:AK59"/>
    <mergeCell ref="AL53:AL59"/>
    <mergeCell ref="AI38:AI41"/>
    <mergeCell ref="AJ38:AJ41"/>
    <mergeCell ref="AK38:AK41"/>
    <mergeCell ref="AL38:AL41"/>
    <mergeCell ref="AI43:AI46"/>
    <mergeCell ref="AJ43:AJ46"/>
    <mergeCell ref="AK43:AK46"/>
    <mergeCell ref="AL43:AL46"/>
    <mergeCell ref="AF77:AF79"/>
    <mergeCell ref="AF80:AF81"/>
    <mergeCell ref="AI77:AI79"/>
    <mergeCell ref="AJ77:AJ79"/>
    <mergeCell ref="AK77:AK79"/>
    <mergeCell ref="AL77:AL79"/>
    <mergeCell ref="AI80:AI81"/>
    <mergeCell ref="AJ80:AJ81"/>
    <mergeCell ref="AK80:AK81"/>
    <mergeCell ref="AL80:AL81"/>
    <mergeCell ref="AI83:AI85"/>
    <mergeCell ref="AJ83:AJ85"/>
    <mergeCell ref="AK83:AK85"/>
    <mergeCell ref="AL83:AL85"/>
    <mergeCell ref="AI61:AI64"/>
    <mergeCell ref="AJ61:AJ64"/>
    <mergeCell ref="AK61:AK64"/>
    <mergeCell ref="AL61:AL64"/>
    <mergeCell ref="AI65:AI68"/>
    <mergeCell ref="AJ65:AJ68"/>
    <mergeCell ref="AK65:AK68"/>
    <mergeCell ref="AL65:AL68"/>
    <mergeCell ref="AI69:AI72"/>
    <mergeCell ref="AJ69:AJ72"/>
    <mergeCell ref="AK69:AK72"/>
    <mergeCell ref="AL69:AL72"/>
    <mergeCell ref="AI74:AI75"/>
    <mergeCell ref="AJ74:AJ75"/>
    <mergeCell ref="AK74:AK75"/>
    <mergeCell ref="AL74:AL75"/>
    <mergeCell ref="AI29:AI30"/>
    <mergeCell ref="AJ26:AJ28"/>
    <mergeCell ref="AK26:AK28"/>
    <mergeCell ref="AL26:AL28"/>
    <mergeCell ref="AJ29:AJ30"/>
    <mergeCell ref="AK29:AK30"/>
    <mergeCell ref="AL29:AL30"/>
    <mergeCell ref="AK9:AK19"/>
    <mergeCell ref="AL9:AL19"/>
    <mergeCell ref="AI21:AI24"/>
    <mergeCell ref="AJ21:AJ24"/>
    <mergeCell ref="AK21:AK24"/>
    <mergeCell ref="AL21:AL24"/>
    <mergeCell ref="AI26:AI28"/>
    <mergeCell ref="D60:O60"/>
    <mergeCell ref="D73:O73"/>
    <mergeCell ref="D76:O76"/>
    <mergeCell ref="G53:G59"/>
    <mergeCell ref="F53:F59"/>
    <mergeCell ref="D37:O37"/>
    <mergeCell ref="D42:O42"/>
    <mergeCell ref="D47:O47"/>
    <mergeCell ref="AF74:AF75"/>
    <mergeCell ref="J61:J65"/>
    <mergeCell ref="J66:J69"/>
    <mergeCell ref="J70:J72"/>
    <mergeCell ref="J74:J75"/>
    <mergeCell ref="H61:H65"/>
    <mergeCell ref="I61:I65"/>
    <mergeCell ref="H66:H69"/>
    <mergeCell ref="I66:I69"/>
    <mergeCell ref="H70:H72"/>
    <mergeCell ref="E53:E59"/>
    <mergeCell ref="D53:D56"/>
    <mergeCell ref="L61:L72"/>
    <mergeCell ref="L74:L75"/>
    <mergeCell ref="M43:M44"/>
    <mergeCell ref="AG32:AG36"/>
    <mergeCell ref="D86:O86"/>
    <mergeCell ref="P43:P44"/>
    <mergeCell ref="O43:O44"/>
    <mergeCell ref="AI9:AI19"/>
    <mergeCell ref="AJ9:AJ19"/>
    <mergeCell ref="AE32:AE36"/>
    <mergeCell ref="AE77:AE79"/>
    <mergeCell ref="AE80:AE81"/>
    <mergeCell ref="AE69:AE72"/>
    <mergeCell ref="AG83:AG85"/>
    <mergeCell ref="AH74:AH75"/>
    <mergeCell ref="AH77:AH81"/>
    <mergeCell ref="AH83:AH85"/>
    <mergeCell ref="AG43:AG46"/>
    <mergeCell ref="AG48:AG51"/>
    <mergeCell ref="AG53:AG59"/>
    <mergeCell ref="AG74:AG75"/>
    <mergeCell ref="AE53:AE59"/>
    <mergeCell ref="J79:J81"/>
    <mergeCell ref="G83:G85"/>
    <mergeCell ref="E61:E72"/>
    <mergeCell ref="F61:F72"/>
    <mergeCell ref="G61:G72"/>
    <mergeCell ref="AH9:AH19"/>
    <mergeCell ref="AH21:AH24"/>
    <mergeCell ref="AH26:AH30"/>
    <mergeCell ref="AH32:AH36"/>
    <mergeCell ref="AH38:AH41"/>
    <mergeCell ref="AH43:AH46"/>
    <mergeCell ref="AH48:AH51"/>
    <mergeCell ref="AH53:AH59"/>
    <mergeCell ref="AH61:AH72"/>
    <mergeCell ref="AG77:AG79"/>
    <mergeCell ref="L77:L81"/>
    <mergeCell ref="L83:L85"/>
    <mergeCell ref="L26:L30"/>
    <mergeCell ref="L32:L36"/>
    <mergeCell ref="L38:L41"/>
    <mergeCell ref="L43:L46"/>
    <mergeCell ref="L48:L51"/>
    <mergeCell ref="AE83:AE85"/>
    <mergeCell ref="AF38:AF41"/>
    <mergeCell ref="AF43:AF46"/>
    <mergeCell ref="AF48:AF51"/>
    <mergeCell ref="AF53:AF59"/>
    <mergeCell ref="AF83:AF85"/>
    <mergeCell ref="AE38:AE41"/>
    <mergeCell ref="AE43:AE46"/>
    <mergeCell ref="AE48:AE51"/>
    <mergeCell ref="AG80:AG81"/>
    <mergeCell ref="AG69:AG72"/>
    <mergeCell ref="AG65:AG68"/>
    <mergeCell ref="AE65:AE68"/>
    <mergeCell ref="AE61:AE64"/>
    <mergeCell ref="AG61:AG64"/>
    <mergeCell ref="AE74:AE75"/>
    <mergeCell ref="F83:F85"/>
    <mergeCell ref="A77:A78"/>
    <mergeCell ref="A79:A81"/>
    <mergeCell ref="A83:A85"/>
    <mergeCell ref="E83:E85"/>
    <mergeCell ref="D83:D85"/>
    <mergeCell ref="C83:C85"/>
    <mergeCell ref="B83:B85"/>
    <mergeCell ref="G79:G81"/>
    <mergeCell ref="B77:B81"/>
    <mergeCell ref="F77:F81"/>
    <mergeCell ref="E77:E81"/>
    <mergeCell ref="D77:D81"/>
    <mergeCell ref="C77:C81"/>
    <mergeCell ref="G77:G78"/>
    <mergeCell ref="D82:O82"/>
    <mergeCell ref="H83:H85"/>
    <mergeCell ref="I83:I85"/>
    <mergeCell ref="J83:J85"/>
    <mergeCell ref="H77:H81"/>
    <mergeCell ref="I77:I78"/>
    <mergeCell ref="I79:I81"/>
    <mergeCell ref="J77:J78"/>
    <mergeCell ref="A74:A75"/>
    <mergeCell ref="G74:G75"/>
    <mergeCell ref="F74:F75"/>
    <mergeCell ref="E74:E75"/>
    <mergeCell ref="D74:D75"/>
    <mergeCell ref="C74:C75"/>
    <mergeCell ref="B74:B75"/>
    <mergeCell ref="H74:H75"/>
    <mergeCell ref="I74:I75"/>
    <mergeCell ref="A61:A72"/>
    <mergeCell ref="D61:D65"/>
    <mergeCell ref="C61:C65"/>
    <mergeCell ref="B61:B65"/>
    <mergeCell ref="D66:D69"/>
    <mergeCell ref="C66:C69"/>
    <mergeCell ref="B66:B69"/>
    <mergeCell ref="D70:D72"/>
    <mergeCell ref="C70:C72"/>
    <mergeCell ref="B70:B72"/>
    <mergeCell ref="C53:C56"/>
    <mergeCell ref="B53:B56"/>
    <mergeCell ref="H48:H51"/>
    <mergeCell ref="J53:J56"/>
    <mergeCell ref="J57:J59"/>
    <mergeCell ref="A48:A51"/>
    <mergeCell ref="B48:B51"/>
    <mergeCell ref="C48:C51"/>
    <mergeCell ref="G48:G51"/>
    <mergeCell ref="F48:F51"/>
    <mergeCell ref="E48:E51"/>
    <mergeCell ref="D48:D51"/>
    <mergeCell ref="I48:I51"/>
    <mergeCell ref="A53:A59"/>
    <mergeCell ref="D57:D59"/>
    <mergeCell ref="C57:C59"/>
    <mergeCell ref="B57:B59"/>
    <mergeCell ref="D52:O52"/>
    <mergeCell ref="J48:J51"/>
    <mergeCell ref="H57:H59"/>
    <mergeCell ref="H53:H56"/>
    <mergeCell ref="I53:I56"/>
    <mergeCell ref="I57:I59"/>
    <mergeCell ref="L53:L59"/>
    <mergeCell ref="A43:A46"/>
    <mergeCell ref="B43:B46"/>
    <mergeCell ref="C43:C46"/>
    <mergeCell ref="D43:D46"/>
    <mergeCell ref="E43:E46"/>
    <mergeCell ref="F43:F46"/>
    <mergeCell ref="G43:G46"/>
    <mergeCell ref="H43:H46"/>
    <mergeCell ref="A38:A41"/>
    <mergeCell ref="B38:B41"/>
    <mergeCell ref="C38:C41"/>
    <mergeCell ref="D38:D41"/>
    <mergeCell ref="E38:E41"/>
    <mergeCell ref="F38:F41"/>
    <mergeCell ref="G38:G41"/>
    <mergeCell ref="H38:H41"/>
    <mergeCell ref="H32:H33"/>
    <mergeCell ref="H34:H36"/>
    <mergeCell ref="I32:I33"/>
    <mergeCell ref="I34:I36"/>
    <mergeCell ref="A26:A30"/>
    <mergeCell ref="D32:D33"/>
    <mergeCell ref="C32:C36"/>
    <mergeCell ref="B32:B36"/>
    <mergeCell ref="A32:A36"/>
    <mergeCell ref="D34:D36"/>
    <mergeCell ref="I26:I30"/>
    <mergeCell ref="H26:H30"/>
    <mergeCell ref="G26:G30"/>
    <mergeCell ref="F26:F30"/>
    <mergeCell ref="E26:E30"/>
    <mergeCell ref="B26:B30"/>
    <mergeCell ref="C26:C30"/>
    <mergeCell ref="D26:D30"/>
    <mergeCell ref="F32:F36"/>
    <mergeCell ref="E32:E36"/>
    <mergeCell ref="D31:O31"/>
    <mergeCell ref="G32:G36"/>
    <mergeCell ref="A21:A24"/>
    <mergeCell ref="B21:B24"/>
    <mergeCell ref="C21:C24"/>
    <mergeCell ref="D21:D24"/>
    <mergeCell ref="E21:E24"/>
    <mergeCell ref="F21:F24"/>
    <mergeCell ref="G21:G24"/>
    <mergeCell ref="H21:H24"/>
    <mergeCell ref="I21:I24"/>
    <mergeCell ref="A9:A19"/>
    <mergeCell ref="D9:D15"/>
    <mergeCell ref="D16:D18"/>
    <mergeCell ref="C9:C19"/>
    <mergeCell ref="E9:E19"/>
    <mergeCell ref="B9:B19"/>
    <mergeCell ref="F9:F19"/>
    <mergeCell ref="G9:G19"/>
    <mergeCell ref="H9:H15"/>
    <mergeCell ref="H16:H18"/>
    <mergeCell ref="I16:I18"/>
    <mergeCell ref="AE26:AE28"/>
    <mergeCell ref="AG26:AG28"/>
    <mergeCell ref="AG29:AG30"/>
    <mergeCell ref="J16:J18"/>
    <mergeCell ref="I9:I15"/>
    <mergeCell ref="AE29:AE30"/>
    <mergeCell ref="AF21:AF24"/>
    <mergeCell ref="AE21:AE24"/>
    <mergeCell ref="D20:O20"/>
    <mergeCell ref="D25:O25"/>
    <mergeCell ref="J26:J30"/>
    <mergeCell ref="AG9:AG19"/>
    <mergeCell ref="AG21:AG24"/>
    <mergeCell ref="AF9:AF19"/>
    <mergeCell ref="AE9:AE19"/>
    <mergeCell ref="AF26:AF28"/>
    <mergeCell ref="AF29:AF30"/>
    <mergeCell ref="AG38:AG41"/>
    <mergeCell ref="K39:K40"/>
    <mergeCell ref="Q39:Q40"/>
    <mergeCell ref="J32:J33"/>
    <mergeCell ref="J34:J36"/>
    <mergeCell ref="AF1:AH1"/>
    <mergeCell ref="AF2:AH2"/>
    <mergeCell ref="AF3:AH3"/>
    <mergeCell ref="AF4:AH4"/>
    <mergeCell ref="C1:AE1"/>
    <mergeCell ref="C2:AE2"/>
    <mergeCell ref="C3:AE3"/>
    <mergeCell ref="C4:AE4"/>
    <mergeCell ref="A6:V7"/>
    <mergeCell ref="A5:B5"/>
    <mergeCell ref="A1:B4"/>
    <mergeCell ref="W6:AB7"/>
    <mergeCell ref="C5:AH5"/>
    <mergeCell ref="AC6:AH7"/>
    <mergeCell ref="J21:J24"/>
    <mergeCell ref="L9:L19"/>
    <mergeCell ref="AF32:AF36"/>
    <mergeCell ref="L21:L24"/>
    <mergeCell ref="J9:J15"/>
    <mergeCell ref="S43:S44"/>
    <mergeCell ref="J38:J41"/>
    <mergeCell ref="I38:I41"/>
    <mergeCell ref="I43:I46"/>
    <mergeCell ref="J43:J46"/>
    <mergeCell ref="I70:I72"/>
    <mergeCell ref="AF61:AF64"/>
    <mergeCell ref="AF65:AF68"/>
    <mergeCell ref="AF69:AF72"/>
    <mergeCell ref="N43:N4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ANEXO1!$F$15:$F$22</xm:f>
          </x14:formula1>
          <xm:sqref>L87:L93</xm:sqref>
        </x14:dataValidation>
        <x14:dataValidation type="list" allowBlank="1" showInputMessage="1" showErrorMessage="1">
          <x14:formula1>
            <xm:f>ANEXO1!$H$10:$H$11</xm:f>
          </x14:formula1>
          <xm:sqref>Y21:Y85</xm:sqref>
        </x14:dataValidation>
        <x14:dataValidation type="list" allowBlank="1" showInputMessage="1" showErrorMessage="1">
          <x14:formula1>
            <xm:f>ANEXO1!$F$15:$F$23</xm:f>
          </x14:formula1>
          <xm:sqref>L9:L19 L21:L24 L26:L30 L32:L36 L38:L41 L43:L46 L48:L51 L53:L59 L61:L72 L74:L75 L77:L81 L83:L85</xm:sqref>
        </x14:dataValidation>
        <x14:dataValidation type="list" allowBlank="1" showInputMessage="1" showErrorMessage="1">
          <x14:formula1>
            <xm:f>ANEXO1!$A$2:$A$21</xm:f>
          </x14:formula1>
          <xm:sqref>AB9:AB85</xm:sqref>
        </x14:dataValidation>
        <x14:dataValidation type="list" allowBlank="1" showInputMessage="1" showErrorMessage="1">
          <x14:formula1>
            <xm:f>ANEXO1!$F$2:$F$7</xm:f>
          </x14:formula1>
          <xm:sqref>AC21:AC85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411" t="s">
        <v>36</v>
      </c>
      <c r="B2" s="412"/>
      <c r="C2" s="412"/>
      <c r="D2" s="412"/>
      <c r="E2" s="412"/>
      <c r="F2" s="412"/>
      <c r="G2" s="413"/>
    </row>
    <row r="3" spans="1:7" s="6" customFormat="1">
      <c r="A3" s="32" t="s">
        <v>37</v>
      </c>
      <c r="B3" s="414" t="s">
        <v>38</v>
      </c>
      <c r="C3" s="414"/>
      <c r="D3" s="414"/>
      <c r="E3" s="414"/>
      <c r="F3" s="414"/>
      <c r="G3" s="34" t="s">
        <v>39</v>
      </c>
    </row>
    <row r="4" spans="1:7" ht="12.75" customHeight="1">
      <c r="A4" s="35">
        <v>45489</v>
      </c>
      <c r="B4" s="415" t="s">
        <v>222</v>
      </c>
      <c r="C4" s="415"/>
      <c r="D4" s="415"/>
      <c r="E4" s="415"/>
      <c r="F4" s="415"/>
      <c r="G4" s="36" t="s">
        <v>223</v>
      </c>
    </row>
    <row r="5" spans="1:7" ht="12.75" customHeight="1">
      <c r="A5" s="37"/>
      <c r="B5" s="415"/>
      <c r="C5" s="415"/>
      <c r="D5" s="415"/>
      <c r="E5" s="415"/>
      <c r="F5" s="415"/>
      <c r="G5" s="36"/>
    </row>
    <row r="6" spans="1:7">
      <c r="A6" s="37"/>
      <c r="B6" s="410"/>
      <c r="C6" s="410"/>
      <c r="D6" s="410"/>
      <c r="E6" s="410"/>
      <c r="F6" s="410"/>
      <c r="G6" s="39"/>
    </row>
    <row r="7" spans="1:7">
      <c r="A7" s="37"/>
      <c r="B7" s="410"/>
      <c r="C7" s="410"/>
      <c r="D7" s="410"/>
      <c r="E7" s="410"/>
      <c r="F7" s="410"/>
      <c r="G7" s="39"/>
    </row>
    <row r="8" spans="1:7">
      <c r="A8" s="37"/>
      <c r="B8" s="38"/>
      <c r="C8" s="38"/>
      <c r="D8" s="38"/>
      <c r="E8" s="38"/>
      <c r="F8" s="38"/>
      <c r="G8" s="39"/>
    </row>
    <row r="9" spans="1:7">
      <c r="A9" s="416" t="s">
        <v>224</v>
      </c>
      <c r="B9" s="417"/>
      <c r="C9" s="417"/>
      <c r="D9" s="417"/>
      <c r="E9" s="417"/>
      <c r="F9" s="417"/>
      <c r="G9" s="418"/>
    </row>
    <row r="10" spans="1:7" s="6" customFormat="1">
      <c r="A10" s="33"/>
      <c r="B10" s="414" t="s">
        <v>40</v>
      </c>
      <c r="C10" s="414"/>
      <c r="D10" s="414" t="s">
        <v>41</v>
      </c>
      <c r="E10" s="414"/>
      <c r="F10" s="33" t="s">
        <v>37</v>
      </c>
      <c r="G10" s="33" t="s">
        <v>42</v>
      </c>
    </row>
    <row r="11" spans="1:7">
      <c r="A11" s="40" t="s">
        <v>43</v>
      </c>
      <c r="B11" s="415" t="s">
        <v>44</v>
      </c>
      <c r="C11" s="415"/>
      <c r="D11" s="419" t="s">
        <v>45</v>
      </c>
      <c r="E11" s="419"/>
      <c r="F11" s="37" t="s">
        <v>78</v>
      </c>
      <c r="G11" s="39"/>
    </row>
    <row r="12" spans="1:7">
      <c r="A12" s="40" t="s">
        <v>46</v>
      </c>
      <c r="B12" s="419" t="s">
        <v>47</v>
      </c>
      <c r="C12" s="419"/>
      <c r="D12" s="419" t="s">
        <v>79</v>
      </c>
      <c r="E12" s="419"/>
      <c r="F12" s="37" t="s">
        <v>78</v>
      </c>
      <c r="G12" s="39"/>
    </row>
    <row r="13" spans="1:7">
      <c r="A13" s="40" t="s">
        <v>48</v>
      </c>
      <c r="B13" s="419" t="s">
        <v>47</v>
      </c>
      <c r="C13" s="419"/>
      <c r="D13" s="419" t="s">
        <v>79</v>
      </c>
      <c r="E13" s="419"/>
      <c r="F13" s="37" t="s">
        <v>78</v>
      </c>
      <c r="G13" s="39"/>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workbookViewId="0">
      <selection activeCell="H9" sqref="H9"/>
    </sheetView>
  </sheetViews>
  <sheetFormatPr baseColWidth="10" defaultColWidth="10.875" defaultRowHeight="14.25"/>
  <cols>
    <col min="1" max="1" width="55.375" customWidth="1"/>
    <col min="5" max="5" width="20.125" customWidth="1"/>
    <col min="6" max="6" width="34.625" customWidth="1"/>
    <col min="8" max="8" width="32.5" bestFit="1" customWidth="1"/>
  </cols>
  <sheetData>
    <row r="1" spans="1:8" ht="52.5" customHeight="1">
      <c r="A1" s="30" t="s">
        <v>49</v>
      </c>
      <c r="E1" s="7" t="s">
        <v>50</v>
      </c>
      <c r="F1" s="7" t="s">
        <v>51</v>
      </c>
    </row>
    <row r="2" spans="1:8" ht="25.5" customHeight="1">
      <c r="A2" s="29" t="s">
        <v>52</v>
      </c>
      <c r="E2" s="8">
        <v>0</v>
      </c>
      <c r="F2" s="9" t="s">
        <v>53</v>
      </c>
    </row>
    <row r="3" spans="1:8" ht="45" customHeight="1">
      <c r="A3" s="29" t="s">
        <v>54</v>
      </c>
      <c r="E3" s="8">
        <v>1</v>
      </c>
      <c r="F3" s="9" t="s">
        <v>55</v>
      </c>
    </row>
    <row r="4" spans="1:8" ht="45" customHeight="1">
      <c r="A4" s="29" t="s">
        <v>56</v>
      </c>
      <c r="E4" s="8">
        <v>2</v>
      </c>
      <c r="F4" s="9" t="s">
        <v>57</v>
      </c>
    </row>
    <row r="5" spans="1:8" ht="45" customHeight="1">
      <c r="A5" s="29" t="s">
        <v>58</v>
      </c>
      <c r="E5" s="8">
        <v>3</v>
      </c>
      <c r="F5" s="9" t="s">
        <v>59</v>
      </c>
    </row>
    <row r="6" spans="1:8" ht="45" customHeight="1">
      <c r="A6" s="29" t="s">
        <v>60</v>
      </c>
      <c r="E6" s="8">
        <v>4</v>
      </c>
      <c r="F6" s="9" t="s">
        <v>61</v>
      </c>
    </row>
    <row r="7" spans="1:8" ht="45" customHeight="1">
      <c r="A7" s="29" t="s">
        <v>62</v>
      </c>
      <c r="E7" s="8">
        <v>5</v>
      </c>
      <c r="F7" s="9" t="s">
        <v>63</v>
      </c>
    </row>
    <row r="8" spans="1:8" ht="45" customHeight="1">
      <c r="A8" s="29" t="s">
        <v>64</v>
      </c>
    </row>
    <row r="9" spans="1:8" ht="45" customHeight="1">
      <c r="A9" s="29" t="s">
        <v>65</v>
      </c>
      <c r="F9" s="7" t="s">
        <v>176</v>
      </c>
      <c r="H9" s="7" t="s">
        <v>536</v>
      </c>
    </row>
    <row r="10" spans="1:8" ht="45" customHeight="1">
      <c r="A10" s="29" t="s">
        <v>66</v>
      </c>
      <c r="F10" s="55" t="s">
        <v>371</v>
      </c>
      <c r="H10" s="55" t="s">
        <v>534</v>
      </c>
    </row>
    <row r="11" spans="1:8" ht="45" customHeight="1">
      <c r="A11" s="29" t="s">
        <v>67</v>
      </c>
      <c r="F11" s="55" t="s">
        <v>372</v>
      </c>
      <c r="H11" s="55" t="s">
        <v>535</v>
      </c>
    </row>
    <row r="12" spans="1:8" ht="45" customHeight="1">
      <c r="A12" s="29" t="s">
        <v>68</v>
      </c>
      <c r="F12" s="55" t="s">
        <v>373</v>
      </c>
    </row>
    <row r="13" spans="1:8" ht="45" customHeight="1">
      <c r="A13" s="29" t="s">
        <v>69</v>
      </c>
    </row>
    <row r="14" spans="1:8" ht="45" customHeight="1">
      <c r="A14" s="29" t="s">
        <v>70</v>
      </c>
      <c r="F14" s="7" t="s">
        <v>209</v>
      </c>
    </row>
    <row r="15" spans="1:8" ht="45" customHeight="1">
      <c r="A15" s="29" t="s">
        <v>71</v>
      </c>
      <c r="F15" t="s">
        <v>210</v>
      </c>
    </row>
    <row r="16" spans="1:8" ht="45" customHeight="1">
      <c r="A16" s="29" t="s">
        <v>72</v>
      </c>
      <c r="F16" t="s">
        <v>206</v>
      </c>
    </row>
    <row r="17" spans="1:6" ht="45" customHeight="1">
      <c r="A17" s="29" t="s">
        <v>73</v>
      </c>
      <c r="F17" t="s">
        <v>214</v>
      </c>
    </row>
    <row r="18" spans="1:6" ht="45" customHeight="1">
      <c r="A18" s="29" t="s">
        <v>74</v>
      </c>
      <c r="F18" t="s">
        <v>207</v>
      </c>
    </row>
    <row r="19" spans="1:6" ht="45" customHeight="1">
      <c r="A19" s="29" t="s">
        <v>75</v>
      </c>
      <c r="F19" t="s">
        <v>208</v>
      </c>
    </row>
    <row r="20" spans="1:6" ht="45" customHeight="1">
      <c r="A20" s="29" t="s">
        <v>76</v>
      </c>
      <c r="F20" t="s">
        <v>211</v>
      </c>
    </row>
    <row r="21" spans="1:6" ht="45" customHeight="1">
      <c r="A21" s="29" t="s">
        <v>77</v>
      </c>
      <c r="F21" t="s">
        <v>212</v>
      </c>
    </row>
    <row r="22" spans="1:6" ht="45" customHeight="1">
      <c r="F22" t="s">
        <v>213</v>
      </c>
    </row>
    <row r="23" spans="1:6" ht="45" customHeight="1">
      <c r="F23" t="s">
        <v>321</v>
      </c>
    </row>
    <row r="24" spans="1:6" ht="45" customHeight="1"/>
    <row r="25" spans="1:6" ht="45" customHeight="1"/>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6"/>
  <sheetViews>
    <sheetView workbookViewId="0">
      <selection activeCell="B35" sqref="B35:B36"/>
    </sheetView>
  </sheetViews>
  <sheetFormatPr baseColWidth="10" defaultRowHeight="14.25"/>
  <cols>
    <col min="1" max="1" width="67" customWidth="1"/>
    <col min="2" max="2" width="65.5" bestFit="1" customWidth="1"/>
    <col min="3" max="3" width="72.125" customWidth="1"/>
  </cols>
  <sheetData>
    <row r="3" spans="1:1">
      <c r="A3" s="118" t="s">
        <v>582</v>
      </c>
    </row>
    <row r="4" spans="1:1">
      <c r="A4" s="119" t="s">
        <v>247</v>
      </c>
    </row>
    <row r="5" spans="1:1">
      <c r="A5" s="120" t="s">
        <v>380</v>
      </c>
    </row>
    <row r="6" spans="1:1">
      <c r="A6" s="120" t="s">
        <v>379</v>
      </c>
    </row>
    <row r="7" spans="1:1">
      <c r="A7" s="119" t="s">
        <v>370</v>
      </c>
    </row>
    <row r="8" spans="1:1">
      <c r="A8" s="120" t="s">
        <v>387</v>
      </c>
    </row>
    <row r="9" spans="1:1">
      <c r="A9" s="119" t="s">
        <v>229</v>
      </c>
    </row>
    <row r="10" spans="1:1">
      <c r="A10" s="120" t="s">
        <v>377</v>
      </c>
    </row>
    <row r="11" spans="1:1">
      <c r="A11" s="120" t="s">
        <v>378</v>
      </c>
    </row>
    <row r="12" spans="1:1">
      <c r="A12" s="120" t="s">
        <v>584</v>
      </c>
    </row>
    <row r="13" spans="1:1">
      <c r="A13" s="119" t="s">
        <v>275</v>
      </c>
    </row>
    <row r="14" spans="1:1">
      <c r="A14" s="120" t="s">
        <v>386</v>
      </c>
    </row>
    <row r="15" spans="1:1">
      <c r="A15" s="120" t="s">
        <v>385</v>
      </c>
    </row>
    <row r="16" spans="1:1">
      <c r="A16" s="119" t="s">
        <v>260</v>
      </c>
    </row>
    <row r="17" spans="1:1">
      <c r="A17" s="120" t="s">
        <v>381</v>
      </c>
    </row>
    <row r="18" spans="1:1">
      <c r="A18" s="119" t="s">
        <v>304</v>
      </c>
    </row>
    <row r="19" spans="1:1">
      <c r="A19" s="120" t="s">
        <v>382</v>
      </c>
    </row>
    <row r="20" spans="1:1">
      <c r="A20" s="119" t="s">
        <v>256</v>
      </c>
    </row>
    <row r="21" spans="1:1">
      <c r="A21" s="120" t="s">
        <v>388</v>
      </c>
    </row>
    <row r="22" spans="1:1">
      <c r="A22" s="119" t="s">
        <v>369</v>
      </c>
    </row>
    <row r="23" spans="1:1">
      <c r="A23" s="120" t="s">
        <v>383</v>
      </c>
    </row>
    <row r="24" spans="1:1">
      <c r="A24" s="120" t="s">
        <v>584</v>
      </c>
    </row>
    <row r="25" spans="1:1">
      <c r="A25" s="119" t="s">
        <v>280</v>
      </c>
    </row>
    <row r="26" spans="1:1">
      <c r="A26" s="120" t="s">
        <v>384</v>
      </c>
    </row>
    <row r="27" spans="1:1">
      <c r="A27" s="119" t="s">
        <v>584</v>
      </c>
    </row>
    <row r="28" spans="1:1">
      <c r="A28" s="120" t="s">
        <v>584</v>
      </c>
    </row>
    <row r="29" spans="1:1">
      <c r="A29" s="119" t="s">
        <v>583</v>
      </c>
    </row>
    <row r="33" spans="1:3" ht="15" thickBot="1"/>
    <row r="34" spans="1:3" ht="21" thickBot="1">
      <c r="A34" s="121" t="s">
        <v>586</v>
      </c>
      <c r="B34" s="122" t="s">
        <v>32</v>
      </c>
      <c r="C34" s="123" t="s">
        <v>585</v>
      </c>
    </row>
    <row r="35" spans="1:3" ht="30">
      <c r="A35" s="422" t="s">
        <v>226</v>
      </c>
      <c r="B35" s="420" t="s">
        <v>247</v>
      </c>
      <c r="C35" s="124" t="s">
        <v>380</v>
      </c>
    </row>
    <row r="36" spans="1:3" ht="45">
      <c r="A36" s="423"/>
      <c r="B36" s="421"/>
      <c r="C36" s="126" t="s">
        <v>379</v>
      </c>
    </row>
    <row r="37" spans="1:3" ht="30">
      <c r="A37" s="423"/>
      <c r="B37" s="421" t="s">
        <v>229</v>
      </c>
      <c r="C37" s="126" t="s">
        <v>377</v>
      </c>
    </row>
    <row r="38" spans="1:3" ht="30">
      <c r="A38" s="423"/>
      <c r="B38" s="421"/>
      <c r="C38" s="126" t="s">
        <v>378</v>
      </c>
    </row>
    <row r="39" spans="1:3" ht="45">
      <c r="A39" s="423"/>
      <c r="B39" s="421" t="s">
        <v>275</v>
      </c>
      <c r="C39" s="126" t="s">
        <v>386</v>
      </c>
    </row>
    <row r="40" spans="1:3" ht="30">
      <c r="A40" s="423"/>
      <c r="B40" s="421"/>
      <c r="C40" s="126" t="s">
        <v>385</v>
      </c>
    </row>
    <row r="41" spans="1:3" ht="60">
      <c r="A41" s="423"/>
      <c r="B41" s="125" t="s">
        <v>260</v>
      </c>
      <c r="C41" s="126" t="s">
        <v>381</v>
      </c>
    </row>
    <row r="42" spans="1:3" ht="30">
      <c r="A42" s="423"/>
      <c r="B42" s="125" t="s">
        <v>256</v>
      </c>
      <c r="C42" s="126" t="s">
        <v>388</v>
      </c>
    </row>
    <row r="43" spans="1:3" ht="45">
      <c r="A43" s="423"/>
      <c r="B43" s="125" t="s">
        <v>369</v>
      </c>
      <c r="C43" s="126" t="s">
        <v>383</v>
      </c>
    </row>
    <row r="44" spans="1:3" ht="30">
      <c r="A44" s="424"/>
      <c r="B44" s="127" t="s">
        <v>280</v>
      </c>
      <c r="C44" s="128" t="s">
        <v>384</v>
      </c>
    </row>
    <row r="45" spans="1:3" ht="59.1" customHeight="1">
      <c r="A45" s="129" t="s">
        <v>268</v>
      </c>
      <c r="B45" s="130" t="s">
        <v>370</v>
      </c>
      <c r="C45" s="131" t="s">
        <v>387</v>
      </c>
    </row>
    <row r="46" spans="1:3" ht="59.1" customHeight="1" thickBot="1">
      <c r="A46" s="132" t="s">
        <v>301</v>
      </c>
      <c r="B46" s="133" t="s">
        <v>304</v>
      </c>
      <c r="C46" s="134" t="s">
        <v>382</v>
      </c>
    </row>
  </sheetData>
  <mergeCells count="4">
    <mergeCell ref="B35:B36"/>
    <mergeCell ref="B37:B38"/>
    <mergeCell ref="B39:B40"/>
    <mergeCell ref="A35:A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Hoja3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Maria Mernarda Perez Carmona</cp:lastModifiedBy>
  <dcterms:created xsi:type="dcterms:W3CDTF">2024-07-04T17:50:33Z</dcterms:created>
  <dcterms:modified xsi:type="dcterms:W3CDTF">2025-05-14T19:14:40Z</dcterms:modified>
</cp:coreProperties>
</file>